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EstaPastaDeTrabalho" defaultThemeVersion="124226"/>
  <mc:AlternateContent xmlns:mc="http://schemas.openxmlformats.org/markup-compatibility/2006">
    <mc:Choice Requires="x15">
      <x15ac:absPath xmlns:x15ac="http://schemas.microsoft.com/office/spreadsheetml/2010/11/ac" url="R:\Corporativo\Planejamento Financeiro\RI\Earnings\2023\4Q23\Fundamentos e Planilha\"/>
    </mc:Choice>
  </mc:AlternateContent>
  <xr:revisionPtr revIDLastSave="0" documentId="13_ncr:1_{6A15C7C0-289E-4319-9C9E-7534E8417C36}" xr6:coauthVersionLast="47" xr6:coauthVersionMax="47" xr10:uidLastSave="{00000000-0000-0000-0000-000000000000}"/>
  <bookViews>
    <workbookView xWindow="-28920" yWindow="-4815" windowWidth="29040" windowHeight="15840" tabRatio="916" xr2:uid="{00000000-000D-0000-FFFF-FFFF00000000}"/>
  </bookViews>
  <sheets>
    <sheet name="Índice IFRS 16 | Index IFRS 16" sheetId="32" r:id="rId1"/>
    <sheet name="Índice IAS 17 | Index IAS 17" sheetId="31" r:id="rId2"/>
    <sheet name="DRE | Income Statement" sheetId="33" r:id="rId3"/>
    <sheet name="Balanço | Balance Sheet" sheetId="34" r:id="rId4"/>
    <sheet name="Dados Op. | Operating Data" sheetId="35" r:id="rId5"/>
    <sheet name="GRI" sheetId="38" r:id="rId6"/>
    <sheet name="Azul ESG" sheetId="36" r:id="rId7"/>
    <sheet name="DRE | Inc. Statement IAS 17" sheetId="14" r:id="rId8"/>
    <sheet name="Balanço | Balance Sheet IAS 17" sheetId="30" r:id="rId9"/>
    <sheet name="Dados Op. | Op. Data IAS 17" sheetId="2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 localSheetId="8"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_1" localSheetId="8"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_1"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__1_123Graph_AAGR" localSheetId="8" hidden="1">[1]GSI_1998!#REF!</definedName>
    <definedName name="__1_123Graph_AAGR" localSheetId="7" hidden="1">[1]GSI_1998!#REF!</definedName>
    <definedName name="__1_123Graph_AAGR" localSheetId="0" hidden="1">[1]GSI_1998!#REF!</definedName>
    <definedName name="__1_123Graph_AAGR" hidden="1">[1]GSI_1998!#REF!</definedName>
    <definedName name="__123Graph_A" localSheetId="8" hidden="1">[2]ce!#REF!</definedName>
    <definedName name="__123Graph_A" localSheetId="7" hidden="1">[2]ce!#REF!</definedName>
    <definedName name="__123Graph_A" localSheetId="0" hidden="1">[2]ce!#REF!</definedName>
    <definedName name="__123Graph_A" hidden="1">[2]ce!#REF!</definedName>
    <definedName name="__123Graph_AAGREGA" localSheetId="8" hidden="1">[3]FAt!#REF!</definedName>
    <definedName name="__123Graph_AAGREGA" localSheetId="7" hidden="1">[3]FAt!#REF!</definedName>
    <definedName name="__123Graph_AAGREGA" localSheetId="0" hidden="1">[3]FAt!#REF!</definedName>
    <definedName name="__123Graph_AAGREGA" hidden="1">[3]FAt!#REF!</definedName>
    <definedName name="__123Graph_ACOT1" hidden="1">[4]Link!$O$44:$BU$44</definedName>
    <definedName name="__123Graph_ACOT2" hidden="1">[4]Link!$C$93:$C$99</definedName>
    <definedName name="__123Graph_AINDMES" hidden="1">[5]TESTE!$AG$74:$AP$74</definedName>
    <definedName name="__123Graph_AMERC" hidden="1">[5]TESTE!$AR$4:$AR$26</definedName>
    <definedName name="__123Graph_ARECEITA" localSheetId="8" hidden="1">[3]FAt!#REF!</definedName>
    <definedName name="__123Graph_ARECEITA" localSheetId="7" hidden="1">[3]FAt!#REF!</definedName>
    <definedName name="__123Graph_ARECEITA" localSheetId="0" hidden="1">[3]FAt!#REF!</definedName>
    <definedName name="__123Graph_ARECEITA" hidden="1">[3]FAt!#REF!</definedName>
    <definedName name="__123Graph_ARESFIN" hidden="1">[5]TESTE!$V$131:$V$151</definedName>
    <definedName name="__123Graph_AUSS" hidden="1">[5]TESTE!$H$132:$H$195</definedName>
    <definedName name="__123Graph_B" localSheetId="8" hidden="1">[2]ce!#REF!</definedName>
    <definedName name="__123Graph_B" localSheetId="7" hidden="1">[2]ce!#REF!</definedName>
    <definedName name="__123Graph_B" localSheetId="0" hidden="1">[2]ce!#REF!</definedName>
    <definedName name="__123Graph_B" hidden="1">[2]ce!#REF!</definedName>
    <definedName name="__123Graph_BINDMES" hidden="1">[5]TESTE!$AG$75:$AP$75</definedName>
    <definedName name="__123Graph_BMERC" hidden="1">[5]TESTE!$AY$4:$AY$26</definedName>
    <definedName name="__123Graph_BRESFIN" hidden="1">[5]TESTE!$W$131:$W$151</definedName>
    <definedName name="__123Graph_C" hidden="1">[5]TESTE!$AG$77:$AP$77</definedName>
    <definedName name="__123Graph_CINDMES" hidden="1">[5]TESTE!$AG$77:$AP$77</definedName>
    <definedName name="__123Graph_CMERC" hidden="1">[5]TESTE!$BG$4:$BG$26</definedName>
    <definedName name="__123Graph_CRESFIN" hidden="1">[5]TESTE!$X$131:$X$152</definedName>
    <definedName name="__123Graph_D" hidden="1">[5]TESTE!$AG$79:$AP$79</definedName>
    <definedName name="__123Graph_DINDMES" hidden="1">[5]TESTE!$AG$79:$AP$79</definedName>
    <definedName name="__123Graph_LBL_A" hidden="1">[4]Link!$C$17:$N$17</definedName>
    <definedName name="__123Graph_LBL_ACOT1" hidden="1">[4]Link!$O$44:$O$44</definedName>
    <definedName name="__123Graph_LBL_ACOT2" hidden="1">[4]Link!$C$93:$C$99</definedName>
    <definedName name="__123Graph_X" localSheetId="8" hidden="1">[2]ce!#REF!</definedName>
    <definedName name="__123Graph_X" localSheetId="7" hidden="1">[2]ce!#REF!</definedName>
    <definedName name="__123Graph_X" localSheetId="0" hidden="1">[2]ce!#REF!</definedName>
    <definedName name="__123Graph_X" hidden="1">[2]ce!#REF!</definedName>
    <definedName name="__123Graph_XCOT1" hidden="1">[4]Link!$O$43:$BU$43</definedName>
    <definedName name="__123Graph_XCOT2" hidden="1">[4]Link!$A$93:$A$99</definedName>
    <definedName name="__123Graph_XINDMES" hidden="1">[5]TESTE!$AG$73:$AP$73</definedName>
    <definedName name="__123Graph_XMERC" hidden="1">[5]TESTE!$AQ$4:$AQ$26</definedName>
    <definedName name="__123Graph_XRESFIN" hidden="1">[5]TESTE!$Q$131:$Q$152</definedName>
    <definedName name="__123Graph_XUSS" hidden="1">[5]TESTE!$B$132:$B$195</definedName>
    <definedName name="__2_123Graph_ARECE" localSheetId="8" hidden="1">[1]GSI_1998!#REF!</definedName>
    <definedName name="__2_123Graph_ARECE" localSheetId="7" hidden="1">[1]GSI_1998!#REF!</definedName>
    <definedName name="__2_123Graph_ARECE" localSheetId="0" hidden="1">[1]GSI_1998!#REF!</definedName>
    <definedName name="__2_123Graph_ARECE" hidden="1">[1]GSI_1998!#REF!</definedName>
    <definedName name="__3_0__123Graph_AAGR" localSheetId="8" hidden="1">[1]GSI_1998!#REF!</definedName>
    <definedName name="__3_0__123Graph_AAGR" localSheetId="7" hidden="1">[1]GSI_1998!#REF!</definedName>
    <definedName name="__3_0__123Graph_AAGR" localSheetId="0" hidden="1">[1]GSI_1998!#REF!</definedName>
    <definedName name="__3_0__123Graph_AAGR" hidden="1">[1]GSI_1998!#REF!</definedName>
    <definedName name="__4_0__123Graph_ARECE" localSheetId="8" hidden="1">[1]GSI_1998!#REF!</definedName>
    <definedName name="__4_0__123Graph_ARECE" localSheetId="7" hidden="1">[1]GSI_1998!#REF!</definedName>
    <definedName name="__4_0__123Graph_ARECE" localSheetId="0" hidden="1">[1]GSI_1998!#REF!</definedName>
    <definedName name="__4_0__123Graph_ARECE" hidden="1">[1]GSI_1998!#REF!</definedName>
    <definedName name="__6F" localSheetId="8" hidden="1">#REF!</definedName>
    <definedName name="__6F" localSheetId="7" hidden="1">#REF!</definedName>
    <definedName name="__6F" localSheetId="0" hidden="1">#REF!</definedName>
    <definedName name="__6F" hidden="1">#REF!</definedName>
    <definedName name="__7_0_0_F" localSheetId="8" hidden="1">#REF!</definedName>
    <definedName name="__7_0_0_F" localSheetId="7" hidden="1">#REF!</definedName>
    <definedName name="__7_0_0_F" localSheetId="0" hidden="1">#REF!</definedName>
    <definedName name="__7_0_0_F" hidden="1">#REF!</definedName>
    <definedName name="__IntlFixup" hidden="1">TRUE</definedName>
    <definedName name="__J3" localSheetId="8"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__J3"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__J3_1" localSheetId="8"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__J3_1"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__qw1" hidden="1">2</definedName>
    <definedName name="__qw2" localSheetId="8" hidden="1">#REF!</definedName>
    <definedName name="__qw2" localSheetId="7" hidden="1">#REF!</definedName>
    <definedName name="__qw2" localSheetId="0" hidden="1">#REF!</definedName>
    <definedName name="__qw2" hidden="1">#REF!</definedName>
    <definedName name="__qw3" hidden="1">1</definedName>
    <definedName name="__qws3" hidden="1">2</definedName>
    <definedName name="_1_0__123Grap" localSheetId="8" hidden="1">[6]PTPL95!#REF!</definedName>
    <definedName name="_1_0__123Grap" localSheetId="7" hidden="1">[6]PTPL95!#REF!</definedName>
    <definedName name="_1_0__123Grap" localSheetId="0" hidden="1">[6]PTPL95!#REF!</definedName>
    <definedName name="_1_0__123Grap" hidden="1">[6]PTPL95!#REF!</definedName>
    <definedName name="_1_123Graph_AAGR" localSheetId="8" hidden="1">[7]GSI_1998!#REF!</definedName>
    <definedName name="_1_123Graph_AAGR" localSheetId="7" hidden="1">[7]GSI_1998!#REF!</definedName>
    <definedName name="_1_123Graph_AAGR" localSheetId="0" hidden="1">[7]GSI_1998!#REF!</definedName>
    <definedName name="_1_123Graph_AAGR" hidden="1">[7]GSI_1998!#REF!</definedName>
    <definedName name="_10_0_0_F" localSheetId="8" hidden="1">#REF!</definedName>
    <definedName name="_10_0_0_F" localSheetId="7" hidden="1">#REF!</definedName>
    <definedName name="_10_0_0_F" localSheetId="0" hidden="1">#REF!</definedName>
    <definedName name="_10_0_0_F" hidden="1">#REF!</definedName>
    <definedName name="_14_0_0_F" localSheetId="8" hidden="1">#REF!</definedName>
    <definedName name="_14_0_0_F" localSheetId="7" hidden="1">#REF!</definedName>
    <definedName name="_14_0_0_F" localSheetId="0" hidden="1">#REF!</definedName>
    <definedName name="_14_0_0_F" hidden="1">#REF!</definedName>
    <definedName name="_2__123Graph_ACDIUS" hidden="1">[5]TESTE!$E$132:$E$151</definedName>
    <definedName name="_2_0__123Grap" localSheetId="8" hidden="1">[6]PTPL95!#REF!</definedName>
    <definedName name="_2_0__123Grap" localSheetId="7" hidden="1">[6]PTPL95!#REF!</definedName>
    <definedName name="_2_0__123Grap" localSheetId="0" hidden="1">[6]PTPL95!#REF!</definedName>
    <definedName name="_2_0__123Grap" hidden="1">[6]PTPL95!#REF!</definedName>
    <definedName name="_2_123Graph_AAGR" localSheetId="8" hidden="1">[7]GSI_1998!#REF!</definedName>
    <definedName name="_2_123Graph_AAGR" localSheetId="7" hidden="1">[7]GSI_1998!#REF!</definedName>
    <definedName name="_2_123Graph_AAGR" localSheetId="0" hidden="1">[7]GSI_1998!#REF!</definedName>
    <definedName name="_2_123Graph_AAGR" hidden="1">[7]GSI_1998!#REF!</definedName>
    <definedName name="_2_123Graph_ARECE" localSheetId="8" hidden="1">[7]GSI_1998!#REF!</definedName>
    <definedName name="_2_123Graph_ARECE" localSheetId="7" hidden="1">[7]GSI_1998!#REF!</definedName>
    <definedName name="_2_123Graph_ARECE" localSheetId="0" hidden="1">[7]GSI_1998!#REF!</definedName>
    <definedName name="_2_123Graph_ARECE" hidden="1">[7]GSI_1998!#REF!</definedName>
    <definedName name="_3__123Graph_BCDIUS" hidden="1">[5]TESTE!$H$132:$H$151</definedName>
    <definedName name="_3_0__123Graph_AAGR" localSheetId="8" hidden="1">[7]GSI_1998!#REF!</definedName>
    <definedName name="_3_0__123Graph_AAGR" localSheetId="7" hidden="1">[7]GSI_1998!#REF!</definedName>
    <definedName name="_3_0__123Graph_AAGR" localSheetId="0" hidden="1">[7]GSI_1998!#REF!</definedName>
    <definedName name="_3_0__123Graph_AAGR" hidden="1">[7]GSI_1998!#REF!</definedName>
    <definedName name="_4__123Graph_XCDIUS" hidden="1">[5]TESTE!$C$132:$C$151</definedName>
    <definedName name="_4_0__123Graph_AAGR" localSheetId="8" hidden="1">[8]GSI_1998!#REF!</definedName>
    <definedName name="_4_0__123Graph_AAGR" localSheetId="7" hidden="1">[8]GSI_1998!#REF!</definedName>
    <definedName name="_4_0__123Graph_AAGR" localSheetId="0" hidden="1">[8]GSI_1998!#REF!</definedName>
    <definedName name="_4_0__123Graph_AAGR" hidden="1">[8]GSI_1998!#REF!</definedName>
    <definedName name="_4_0__123Graph_ARECE" localSheetId="8" hidden="1">[7]GSI_1998!#REF!</definedName>
    <definedName name="_4_0__123Graph_ARECE" localSheetId="7" hidden="1">[7]GSI_1998!#REF!</definedName>
    <definedName name="_4_0__123Graph_ARECE" localSheetId="0" hidden="1">[7]GSI_1998!#REF!</definedName>
    <definedName name="_4_0__123Graph_ARECE" hidden="1">[7]GSI_1998!#REF!</definedName>
    <definedName name="_4_123Graph_ARECE" localSheetId="8" hidden="1">[7]GSI_1998!#REF!</definedName>
    <definedName name="_4_123Graph_ARECE" localSheetId="7" hidden="1">[7]GSI_1998!#REF!</definedName>
    <definedName name="_4_123Graph_ARECE" localSheetId="0" hidden="1">[7]GSI_1998!#REF!</definedName>
    <definedName name="_4_123Graph_ARECE" hidden="1">[7]GSI_1998!#REF!</definedName>
    <definedName name="_5_0__123Graph_ARECE" localSheetId="8" hidden="1">[8]GSI_1998!#REF!</definedName>
    <definedName name="_5_0__123Graph_ARECE" localSheetId="7" hidden="1">[8]GSI_1998!#REF!</definedName>
    <definedName name="_5_0__123Graph_ARECE" localSheetId="0" hidden="1">[8]GSI_1998!#REF!</definedName>
    <definedName name="_5_0__123Graph_ARECE" hidden="1">[8]GSI_1998!#REF!</definedName>
    <definedName name="_6_0__123Graph_AAGR" localSheetId="8" hidden="1">[7]GSI_1998!#REF!</definedName>
    <definedName name="_6_0__123Graph_AAGR" localSheetId="7" hidden="1">[7]GSI_1998!#REF!</definedName>
    <definedName name="_6_0__123Graph_AAGR" localSheetId="0" hidden="1">[7]GSI_1998!#REF!</definedName>
    <definedName name="_6_0__123Graph_AAGR" hidden="1">[7]GSI_1998!#REF!</definedName>
    <definedName name="_6_0__123Graph_ARECE" localSheetId="8" hidden="1">[8]GSI_1998!#REF!</definedName>
    <definedName name="_6_0__123Graph_ARECE" localSheetId="7" hidden="1">[8]GSI_1998!#REF!</definedName>
    <definedName name="_6_0__123Graph_ARECE" localSheetId="0" hidden="1">[8]GSI_1998!#REF!</definedName>
    <definedName name="_6_0__123Graph_ARECE" hidden="1">[8]GSI_1998!#REF!</definedName>
    <definedName name="_7_0_0_F" localSheetId="8" hidden="1">#REF!</definedName>
    <definedName name="_7_0_0_F" localSheetId="7" hidden="1">#REF!</definedName>
    <definedName name="_7_0_0_F" localSheetId="0" hidden="1">#REF!</definedName>
    <definedName name="_7_0_0_F" hidden="1">#REF!</definedName>
    <definedName name="_8_0__123Graph_ARECE" localSheetId="8" hidden="1">[7]GSI_1998!#REF!</definedName>
    <definedName name="_8_0__123Graph_ARECE" localSheetId="7" hidden="1">[7]GSI_1998!#REF!</definedName>
    <definedName name="_8_0__123Graph_ARECE" localSheetId="0" hidden="1">[7]GSI_1998!#REF!</definedName>
    <definedName name="_8_0__123Graph_ARECE" hidden="1">[7]GSI_1998!#REF!</definedName>
    <definedName name="_9_0_0_F" localSheetId="8" hidden="1">#REF!</definedName>
    <definedName name="_9_0_0_F" localSheetId="7" hidden="1">#REF!</definedName>
    <definedName name="_9_0_0_F" localSheetId="0" hidden="1">#REF!</definedName>
    <definedName name="_9_0_0_F" hidden="1">#REF!</definedName>
    <definedName name="_CBD02" localSheetId="8" hidden="1">{"PLAN MED.PROVISORIA",#N/A,FALSE,"IRENDA"}</definedName>
    <definedName name="_CBD02" hidden="1">{"PLAN MED.PROVISORIA",#N/A,FALSE,"IRENDA"}</definedName>
    <definedName name="_CBD02_1" localSheetId="8" hidden="1">{"PLAN MED.PROVISORIA",#N/A,FALSE,"IRENDA"}</definedName>
    <definedName name="_CBD02_1" hidden="1">{"PLAN MED.PROVISORIA",#N/A,FALSE,"IRENDA"}</definedName>
    <definedName name="_Dist_Bin" localSheetId="8" hidden="1">[9]Est!#REF!</definedName>
    <definedName name="_Dist_Bin" localSheetId="7" hidden="1">[9]Est!#REF!</definedName>
    <definedName name="_Dist_Bin" localSheetId="0" hidden="1">[9]Est!#REF!</definedName>
    <definedName name="_Dist_Bin" hidden="1">[9]Est!#REF!</definedName>
    <definedName name="_Dist_Values" localSheetId="8" hidden="1">[9]Est!#REF!</definedName>
    <definedName name="_Dist_Values" localSheetId="7" hidden="1">[9]Est!#REF!</definedName>
    <definedName name="_Dist_Values" localSheetId="0" hidden="1">[9]Est!#REF!</definedName>
    <definedName name="_Dist_Values" hidden="1">[9]Est!#REF!</definedName>
    <definedName name="_E1" localSheetId="8"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_E1"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_E1_1" localSheetId="8"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_E1_1"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_E21" localSheetId="8" hidden="1">{"Despesas Diferidas Indedutíveis de 1998",#N/A,FALSE,"Impressão"}</definedName>
    <definedName name="_E21" hidden="1">{"Despesas Diferidas Indedutíveis de 1998",#N/A,FALSE,"Impressão"}</definedName>
    <definedName name="_E21_1" localSheetId="8" hidden="1">{"Despesas Diferidas Indedutíveis de 1998",#N/A,FALSE,"Impressão"}</definedName>
    <definedName name="_E21_1" hidden="1">{"Despesas Diferidas Indedutíveis de 1998",#N/A,FALSE,"Impressão"}</definedName>
    <definedName name="_Fill" localSheetId="8" hidden="1">[10]FINANCEIRA!#REF!</definedName>
    <definedName name="_Fill" localSheetId="7" hidden="1">[10]FINANCEIRA!#REF!</definedName>
    <definedName name="_Fill" localSheetId="0" hidden="1">[10]FINANCEIRA!#REF!</definedName>
    <definedName name="_Fill" hidden="1">[10]FINANCEIRA!#REF!</definedName>
    <definedName name="_xlnm._FilterDatabase" localSheetId="8" hidden="1">#REF!</definedName>
    <definedName name="_xlnm._FilterDatabase" localSheetId="7" hidden="1">#REF!</definedName>
    <definedName name="_xlnm._FilterDatabase" localSheetId="0" hidden="1">#REF!</definedName>
    <definedName name="_xlnm._FilterDatabase" hidden="1">#REF!</definedName>
    <definedName name="_K2" localSheetId="8"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_K2"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_K2_1" localSheetId="8"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_K2_1"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_Key1" localSheetId="8" hidden="1">#REF!</definedName>
    <definedName name="_Key1" localSheetId="7" hidden="1">#REF!</definedName>
    <definedName name="_Key1" localSheetId="0" hidden="1">#REF!</definedName>
    <definedName name="_Key1" hidden="1">#REF!</definedName>
    <definedName name="_Key2" localSheetId="8" hidden="1">#REF!</definedName>
    <definedName name="_Key2" localSheetId="7" hidden="1">#REF!</definedName>
    <definedName name="_Key2" localSheetId="0" hidden="1">#REF!</definedName>
    <definedName name="_Key2" hidden="1">#REF!</definedName>
    <definedName name="_MatInverse_In" localSheetId="8" hidden="1">[9]Est!#REF!</definedName>
    <definedName name="_MatInverse_In" localSheetId="7" hidden="1">[9]Est!#REF!</definedName>
    <definedName name="_MatInverse_In" localSheetId="0" hidden="1">[9]Est!#REF!</definedName>
    <definedName name="_MatInverse_In" hidden="1">[9]Est!#REF!</definedName>
    <definedName name="_N2" localSheetId="8" hidden="1">{#N/A,#N/A,FALSE,"1321";#N/A,#N/A,FALSE,"1324";#N/A,#N/A,FALSE,"1333";#N/A,#N/A,FALSE,"1371"}</definedName>
    <definedName name="_N2" hidden="1">{#N/A,#N/A,FALSE,"1321";#N/A,#N/A,FALSE,"1324";#N/A,#N/A,FALSE,"1333";#N/A,#N/A,FALSE,"1371"}</definedName>
    <definedName name="_N2_1" localSheetId="8" hidden="1">{#N/A,#N/A,FALSE,"1321";#N/A,#N/A,FALSE,"1324";#N/A,#N/A,FALSE,"1333";#N/A,#N/A,FALSE,"1371"}</definedName>
    <definedName name="_N2_1" hidden="1">{#N/A,#N/A,FALSE,"1321";#N/A,#N/A,FALSE,"1324";#N/A,#N/A,FALSE,"1333";#N/A,#N/A,FALSE,"1371"}</definedName>
    <definedName name="_Order1" hidden="1">255</definedName>
    <definedName name="_Order2" hidden="1">255</definedName>
    <definedName name="_PRP2" localSheetId="8" hidden="1">{"E002 D.L.P. Geral",#N/A,FALSE,"Ajuste";"E003 D.L.P. Produção Própria",#N/A,FALSE,"Ajuste";"E012 D.F.C. Produção Própria",#N/A,FALSE,"Resumo";"E007 D.L.P. Venda Fabricante",#N/A,FALSE,"Ajuste";"E017 D.F.C. Venda Fabricante",#N/A,FALSE,"Resumo-VF";"E009 D.L.P. VF Terceiro",#N/A,FALSE,"Ajuste";"E021 D.F.C. Venda Fabricante Terceiros",#N/A,FALSE,"Resumo-VFT";"E006 D.L.P. Revenda PFC",#N/A,FALSE,"Ajuste";"E014 D.F.C. Revenda PFC",#N/A,FALSE,"Ajuste";"E008 D.L.P. Produtos de Revenda",#N/A,FALSE,"Ajuste"}</definedName>
    <definedName name="_PRP2" hidden="1">{"E002 D.L.P. Geral",#N/A,FALSE,"Ajuste";"E003 D.L.P. Produção Própria",#N/A,FALSE,"Ajuste";"E012 D.F.C. Produção Própria",#N/A,FALSE,"Resumo";"E007 D.L.P. Venda Fabricante",#N/A,FALSE,"Ajuste";"E017 D.F.C. Venda Fabricante",#N/A,FALSE,"Resumo-VF";"E009 D.L.P. VF Terceiro",#N/A,FALSE,"Ajuste";"E021 D.F.C. Venda Fabricante Terceiros",#N/A,FALSE,"Resumo-VFT";"E006 D.L.P. Revenda PFC",#N/A,FALSE,"Ajuste";"E014 D.F.C. Revenda PFC",#N/A,FALSE,"Ajuste";"E008 D.L.P. Produtos de Revenda",#N/A,FALSE,"Ajuste"}</definedName>
    <definedName name="_PRP2_1" localSheetId="8" hidden="1">{"E002 D.L.P. Geral",#N/A,FALSE,"Ajuste";"E003 D.L.P. Produção Própria",#N/A,FALSE,"Ajuste";"E012 D.F.C. Produção Própria",#N/A,FALSE,"Resumo";"E007 D.L.P. Venda Fabricante",#N/A,FALSE,"Ajuste";"E017 D.F.C. Venda Fabricante",#N/A,FALSE,"Resumo-VF";"E009 D.L.P. VF Terceiro",#N/A,FALSE,"Ajuste";"E021 D.F.C. Venda Fabricante Terceiros",#N/A,FALSE,"Resumo-VFT";"E006 D.L.P. Revenda PFC",#N/A,FALSE,"Ajuste";"E014 D.F.C. Revenda PFC",#N/A,FALSE,"Ajuste";"E008 D.L.P. Produtos de Revenda",#N/A,FALSE,"Ajuste"}</definedName>
    <definedName name="_PRP2_1" hidden="1">{"E002 D.L.P. Geral",#N/A,FALSE,"Ajuste";"E003 D.L.P. Produção Própria",#N/A,FALSE,"Ajuste";"E012 D.F.C. Produção Própria",#N/A,FALSE,"Resumo";"E007 D.L.P. Venda Fabricante",#N/A,FALSE,"Ajuste";"E017 D.F.C. Venda Fabricante",#N/A,FALSE,"Resumo-VF";"E009 D.L.P. VF Terceiro",#N/A,FALSE,"Ajuste";"E021 D.F.C. Venda Fabricante Terceiros",#N/A,FALSE,"Resumo-VFT";"E006 D.L.P. Revenda PFC",#N/A,FALSE,"Ajuste";"E014 D.F.C. Revenda PFC",#N/A,FALSE,"Ajuste";"E008 D.L.P. Produtos de Revenda",#N/A,FALSE,"Ajuste"}</definedName>
    <definedName name="_qw1" hidden="1">2</definedName>
    <definedName name="_qw2" localSheetId="8" hidden="1">#REF!</definedName>
    <definedName name="_qw2" localSheetId="7" hidden="1">#REF!</definedName>
    <definedName name="_qw2" localSheetId="0" hidden="1">#REF!</definedName>
    <definedName name="_qw2" hidden="1">#REF!</definedName>
    <definedName name="_qw3" hidden="1">1</definedName>
    <definedName name="_qws3" hidden="1">2</definedName>
    <definedName name="_Sort" localSheetId="8" hidden="1">#REF!</definedName>
    <definedName name="_Sort" localSheetId="7" hidden="1">#REF!</definedName>
    <definedName name="_Sort" localSheetId="0" hidden="1">#REF!</definedName>
    <definedName name="_Sort" hidden="1">#REF!</definedName>
    <definedName name="_T2" localSheetId="8" hidden="1">{#N/A,#N/A,FALSE,"1321";#N/A,#N/A,FALSE,"1324";#N/A,#N/A,FALSE,"1333";#N/A,#N/A,FALSE,"1371"}</definedName>
    <definedName name="_T2" hidden="1">{#N/A,#N/A,FALSE,"1321";#N/A,#N/A,FALSE,"1324";#N/A,#N/A,FALSE,"1333";#N/A,#N/A,FALSE,"1371"}</definedName>
    <definedName name="_T2_1" localSheetId="8" hidden="1">{#N/A,#N/A,FALSE,"1321";#N/A,#N/A,FALSE,"1324";#N/A,#N/A,FALSE,"1333";#N/A,#N/A,FALSE,"1371"}</definedName>
    <definedName name="_T2_1" hidden="1">{#N/A,#N/A,FALSE,"1321";#N/A,#N/A,FALSE,"1324";#N/A,#N/A,FALSE,"1333";#N/A,#N/A,FALSE,"1371"}</definedName>
    <definedName name="_Table1_In1" localSheetId="8" hidden="1">[9]Est!#REF!</definedName>
    <definedName name="_Table1_In1" localSheetId="7" hidden="1">[9]Est!#REF!</definedName>
    <definedName name="_Table1_In1" localSheetId="0" hidden="1">[9]Est!#REF!</definedName>
    <definedName name="_Table1_In1" hidden="1">[9]Est!#REF!</definedName>
    <definedName name="_Table1_Out" localSheetId="8" hidden="1">[9]Est!#REF!</definedName>
    <definedName name="_Table1_Out" localSheetId="7" hidden="1">[9]Est!#REF!</definedName>
    <definedName name="_Table1_Out" localSheetId="0" hidden="1">[9]Est!#REF!</definedName>
    <definedName name="_Table1_Out" hidden="1">[9]Est!#REF!</definedName>
    <definedName name="aa" localSheetId="8" hidden="1">[11]Sheet1!#REF!</definedName>
    <definedName name="aa" localSheetId="7" hidden="1">[11]Sheet1!#REF!</definedName>
    <definedName name="aa" localSheetId="0" hidden="1">[11]Sheet1!#REF!</definedName>
    <definedName name="aa" hidden="1">[11]Sheet1!#REF!</definedName>
    <definedName name="aaaaa" localSheetId="8" hidden="1">#REF!</definedName>
    <definedName name="aaaaa" localSheetId="7" hidden="1">#REF!</definedName>
    <definedName name="aaaaa" localSheetId="0" hidden="1">#REF!</definedName>
    <definedName name="aaaaa" hidden="1">#REF!</definedName>
    <definedName name="abc" localSheetId="8" hidden="1">{#N/A,#N/A,FALSE,"1321";#N/A,#N/A,FALSE,"1324";#N/A,#N/A,FALSE,"1333";#N/A,#N/A,FALSE,"1371"}</definedName>
    <definedName name="abc" hidden="1">{#N/A,#N/A,FALSE,"1321";#N/A,#N/A,FALSE,"1324";#N/A,#N/A,FALSE,"1333";#N/A,#N/A,FALSE,"1371"}</definedName>
    <definedName name="abc_1" localSheetId="8" hidden="1">{#N/A,#N/A,FALSE,"1321";#N/A,#N/A,FALSE,"1324";#N/A,#N/A,FALSE,"1333";#N/A,#N/A,FALSE,"1371"}</definedName>
    <definedName name="abc_1" hidden="1">{#N/A,#N/A,FALSE,"1321";#N/A,#N/A,FALSE,"1324";#N/A,#N/A,FALSE,"1333";#N/A,#N/A,FALSE,"1371"}</definedName>
    <definedName name="Agroarte" localSheetId="8" hidden="1">{#N/A,#N/A,FALSE,"1321";#N/A,#N/A,FALSE,"1324";#N/A,#N/A,FALSE,"1333";#N/A,#N/A,FALSE,"1371"}</definedName>
    <definedName name="Agroarte" hidden="1">{#N/A,#N/A,FALSE,"1321";#N/A,#N/A,FALSE,"1324";#N/A,#N/A,FALSE,"1333";#N/A,#N/A,FALSE,"1371"}</definedName>
    <definedName name="Agroarte_1" localSheetId="8" hidden="1">{#N/A,#N/A,FALSE,"1321";#N/A,#N/A,FALSE,"1324";#N/A,#N/A,FALSE,"1333";#N/A,#N/A,FALSE,"1371"}</definedName>
    <definedName name="Agroarte_1" hidden="1">{#N/A,#N/A,FALSE,"1321";#N/A,#N/A,FALSE,"1324";#N/A,#N/A,FALSE,"1333";#N/A,#N/A,FALSE,"1371"}</definedName>
    <definedName name="alda" localSheetId="8" hidden="1">[12]Movimentação!#REF!</definedName>
    <definedName name="alda" localSheetId="7" hidden="1">[12]Movimentação!#REF!</definedName>
    <definedName name="alda" localSheetId="0" hidden="1">[12]Movimentação!#REF!</definedName>
    <definedName name="alda" hidden="1">[12]Movimentação!#REF!</definedName>
    <definedName name="aluguel" localSheetId="8" hidden="1">{#N/A,#N/A,FALSE,"PACCIL";#N/A,#N/A,FALSE,"PAITACAN";#N/A,#N/A,FALSE,"PARECO";#N/A,#N/A,FALSE,"PA62";#N/A,#N/A,FALSE,"PAFINAL";#N/A,#N/A,FALSE,"PARECONF";#N/A,#N/A,FALSE,"PARECOND"}</definedName>
    <definedName name="aluguel" hidden="1">{#N/A,#N/A,FALSE,"PACCIL";#N/A,#N/A,FALSE,"PAITACAN";#N/A,#N/A,FALSE,"PARECO";#N/A,#N/A,FALSE,"PA62";#N/A,#N/A,FALSE,"PAFINAL";#N/A,#N/A,FALSE,"PARECONF";#N/A,#N/A,FALSE,"PARECOND"}</definedName>
    <definedName name="aluguel_1" localSheetId="8" hidden="1">{#N/A,#N/A,FALSE,"PACCIL";#N/A,#N/A,FALSE,"PAITACAN";#N/A,#N/A,FALSE,"PARECO";#N/A,#N/A,FALSE,"PA62";#N/A,#N/A,FALSE,"PAFINAL";#N/A,#N/A,FALSE,"PARECONF";#N/A,#N/A,FALSE,"PARECOND"}</definedName>
    <definedName name="aluguel_1" hidden="1">{#N/A,#N/A,FALSE,"PACCIL";#N/A,#N/A,FALSE,"PAITACAN";#N/A,#N/A,FALSE,"PARECO";#N/A,#N/A,FALSE,"PA62";#N/A,#N/A,FALSE,"PAFINAL";#N/A,#N/A,FALSE,"PARECONF";#N/A,#N/A,FALSE,"PARECOND"}</definedName>
    <definedName name="anscount" hidden="1">1</definedName>
    <definedName name="aplicação" localSheetId="8" hidden="1">{#N/A,#N/A,FALSE,"1321";#N/A,#N/A,FALSE,"1324";#N/A,#N/A,FALSE,"1333";#N/A,#N/A,FALSE,"1371"}</definedName>
    <definedName name="aplicação" hidden="1">{#N/A,#N/A,FALSE,"1321";#N/A,#N/A,FALSE,"1324";#N/A,#N/A,FALSE,"1333";#N/A,#N/A,FALSE,"1371"}</definedName>
    <definedName name="aplicação_1" localSheetId="8" hidden="1">{#N/A,#N/A,FALSE,"1321";#N/A,#N/A,FALSE,"1324";#N/A,#N/A,FALSE,"1333";#N/A,#N/A,FALSE,"1371"}</definedName>
    <definedName name="aplicação_1" hidden="1">{#N/A,#N/A,FALSE,"1321";#N/A,#N/A,FALSE,"1324";#N/A,#N/A,FALSE,"1333";#N/A,#N/A,FALSE,"1371"}</definedName>
    <definedName name="Aquisições" localSheetId="8" hidden="1">{"SLDCOMPENSAR",#N/A,TRUE,"SALDOCOMPENSAR";"RESANO",#N/A,TRUE,"Resumo Ano";"RESMENSAL",#N/A,TRUE,"Resumo Mensal";"ENTRADASJAN04",#N/A,TRUE,"EntradasJan";"DESPFINPISJAN04",#N/A,TRUE,"DESP FIN PIS-JAN04";"CUSTOJAN04",#N/A,TRUE,"DESP-JAN04";"ENTRADASFEV04",#N/A,TRUE,"EntradasFev";"DESPFINPISFEV04",#N/A,TRUE,"DESP FIN PIS-FEV04";"DESPFINCOFFEV04",#N/A,TRUE,"DESP FIN COFINS-FEV04";"CUSTOFEV04",#N/A,TRUE,"DESP-FEV04"}</definedName>
    <definedName name="Aquisições" hidden="1">{"SLDCOMPENSAR",#N/A,TRUE,"SALDOCOMPENSAR";"RESANO",#N/A,TRUE,"Resumo Ano";"RESMENSAL",#N/A,TRUE,"Resumo Mensal";"ENTRADASJAN04",#N/A,TRUE,"EntradasJan";"DESPFINPISJAN04",#N/A,TRUE,"DESP FIN PIS-JAN04";"CUSTOJAN04",#N/A,TRUE,"DESP-JAN04";"ENTRADASFEV04",#N/A,TRUE,"EntradasFev";"DESPFINPISFEV04",#N/A,TRUE,"DESP FIN PIS-FEV04";"DESPFINCOFFEV04",#N/A,TRUE,"DESP FIN COFINS-FEV04";"CUSTOFEV04",#N/A,TRUE,"DESP-FEV04"}</definedName>
    <definedName name="Aquisições_1" localSheetId="8" hidden="1">{"SLDCOMPENSAR",#N/A,TRUE,"SALDOCOMPENSAR";"RESANO",#N/A,TRUE,"Resumo Ano";"RESMENSAL",#N/A,TRUE,"Resumo Mensal";"ENTRADASJAN04",#N/A,TRUE,"EntradasJan";"DESPFINPISJAN04",#N/A,TRUE,"DESP FIN PIS-JAN04";"CUSTOJAN04",#N/A,TRUE,"DESP-JAN04";"ENTRADASFEV04",#N/A,TRUE,"EntradasFev";"DESPFINPISFEV04",#N/A,TRUE,"DESP FIN PIS-FEV04";"DESPFINCOFFEV04",#N/A,TRUE,"DESP FIN COFINS-FEV04";"CUSTOFEV04",#N/A,TRUE,"DESP-FEV04"}</definedName>
    <definedName name="Aquisições_1" hidden="1">{"SLDCOMPENSAR",#N/A,TRUE,"SALDOCOMPENSAR";"RESANO",#N/A,TRUE,"Resumo Ano";"RESMENSAL",#N/A,TRUE,"Resumo Mensal";"ENTRADASJAN04",#N/A,TRUE,"EntradasJan";"DESPFINPISJAN04",#N/A,TRUE,"DESP FIN PIS-JAN04";"CUSTOJAN04",#N/A,TRUE,"DESP-JAN04";"ENTRADASFEV04",#N/A,TRUE,"EntradasFev";"DESPFINPISFEV04",#N/A,TRUE,"DESP FIN PIS-FEV04";"DESPFINCOFFEV04",#N/A,TRUE,"DESP FIN COFINS-FEV04";"CUSTOFEV04",#N/A,TRUE,"DESP-FEV04"}</definedName>
    <definedName name="_xlnm.Print_Area" localSheetId="0">'Índice IFRS 16 | Index IFRS 16'!$A$1:$L$28</definedName>
    <definedName name="AS2DocOpenMode" hidden="1">"AS2DocumentBrowse"</definedName>
    <definedName name="AS2HasNoAutoHeaderFooter" hidden="1">" "</definedName>
    <definedName name="AS2LinkLS" hidden="1">[13]Links!A1</definedName>
    <definedName name="AS2NamedRange" hidden="1">4</definedName>
    <definedName name="AS2ReportLS" hidden="1">1</definedName>
    <definedName name="AS2StaticLS" localSheetId="8" hidden="1">#REF!</definedName>
    <definedName name="AS2StaticLS" localSheetId="7" hidden="1">#REF!</definedName>
    <definedName name="AS2StaticLS" localSheetId="0" hidden="1">#REF!</definedName>
    <definedName name="AS2StaticLS" hidden="1">#REF!</definedName>
    <definedName name="AS2SyncStepLS" hidden="1">0</definedName>
    <definedName name="AS2TickmarkLS" localSheetId="8" hidden="1">#REF!</definedName>
    <definedName name="AS2TickmarkLS" localSheetId="7" hidden="1">#REF!</definedName>
    <definedName name="AS2TickmarkLS" localSheetId="0" hidden="1">#REF!</definedName>
    <definedName name="AS2TickmarkLS" hidden="1">#REF!</definedName>
    <definedName name="AS2VersionLS" hidden="1">300</definedName>
    <definedName name="asa" localSheetId="8"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asa"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asa_1" localSheetId="8"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asa_1"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B" localSheetId="8" hidden="1">#REF!</definedName>
    <definedName name="B" localSheetId="7" hidden="1">#REF!</definedName>
    <definedName name="B" localSheetId="0" hidden="1">#REF!</definedName>
    <definedName name="B" hidden="1">#REF!</definedName>
    <definedName name="bb" localSheetId="8" hidden="1">{#N/A,#N/A,FALSE,"PACCIL";#N/A,#N/A,FALSE,"PAITACAN";#N/A,#N/A,FALSE,"PARECO";#N/A,#N/A,FALSE,"PA62";#N/A,#N/A,FALSE,"PAFINAL";#N/A,#N/A,FALSE,"PARECONF";#N/A,#N/A,FALSE,"PARECOND"}</definedName>
    <definedName name="bb" hidden="1">{#N/A,#N/A,FALSE,"PACCIL";#N/A,#N/A,FALSE,"PAITACAN";#N/A,#N/A,FALSE,"PARECO";#N/A,#N/A,FALSE,"PA62";#N/A,#N/A,FALSE,"PAFINAL";#N/A,#N/A,FALSE,"PARECONF";#N/A,#N/A,FALSE,"PARECOND"}</definedName>
    <definedName name="bb_1" localSheetId="8" hidden="1">{#N/A,#N/A,FALSE,"PACCIL";#N/A,#N/A,FALSE,"PAITACAN";#N/A,#N/A,FALSE,"PARECO";#N/A,#N/A,FALSE,"PA62";#N/A,#N/A,FALSE,"PAFINAL";#N/A,#N/A,FALSE,"PARECONF";#N/A,#N/A,FALSE,"PARECOND"}</definedName>
    <definedName name="bb_1" hidden="1">{#N/A,#N/A,FALSE,"PACCIL";#N/A,#N/A,FALSE,"PAITACAN";#N/A,#N/A,FALSE,"PARECO";#N/A,#N/A,FALSE,"PA62";#N/A,#N/A,FALSE,"PAFINAL";#N/A,#N/A,FALSE,"PARECONF";#N/A,#N/A,FALSE,"PARECOND"}</definedName>
    <definedName name="BG_Del" hidden="1">15</definedName>
    <definedName name="BG_Ins" hidden="1">4</definedName>
    <definedName name="BG_Mod" hidden="1">6</definedName>
    <definedName name="BLPH2" localSheetId="8" hidden="1">'[14]Treasury Yields'!#REF!</definedName>
    <definedName name="BLPH2" localSheetId="7" hidden="1">'[14]Treasury Yields'!#REF!</definedName>
    <definedName name="BLPH2" localSheetId="0" hidden="1">'[14]Treasury Yields'!#REF!</definedName>
    <definedName name="BLPH2" hidden="1">'[14]Treasury Yields'!#REF!</definedName>
    <definedName name="BLPH3" localSheetId="8" hidden="1">[11]Sheet1!#REF!</definedName>
    <definedName name="BLPH3" localSheetId="7" hidden="1">[11]Sheet1!#REF!</definedName>
    <definedName name="BLPH3" localSheetId="0" hidden="1">[11]Sheet1!#REF!</definedName>
    <definedName name="BLPH3" hidden="1">[11]Sheet1!#REF!</definedName>
    <definedName name="CBWorkbookPriority" hidden="1">-1519931199</definedName>
    <definedName name="cc" localSheetId="8" hidden="1">{#N/A,#N/A,TRUE,"índice";#N/A,#N/A,TRUE,"bp";#N/A,#N/A,TRUE,"dre";#N/A,#N/A,TRUE,"mpl";#N/A,#N/A,TRUE,"doar";#N/A,#N/A,TRUE,"fc";#N/A,#N/A,TRUE,"cta_rec";#N/A,#N/A,TRUE,"Estoque";#N/A,#N/A,TRUE,"Estoque_Det";#N/A,#N/A,TRUE,"Despesas Antecipadas";#N/A,#N/A,TRUE,"IReCS";#N/A,#N/A,TRUE,"BaseNegativa";#N/A,#N/A,TRUE,"CS";#N/A,#N/A,TRUE,"AjCS";#N/A,#N/A,TRUE,"Prej.Fiscal";#N/A,#N/A,TRUE,"IR";#N/A,#N/A,TRUE,"AjIR";#N/A,#N/A,TRUE,"Permanente";"Permanente_gráfico",#N/A,TRUE,"Permanente";#N/A,#N/A,TRUE,"Capitalização";"Financiamentos Mensal",#N/A,TRUE,"Financiamentos";"Financiamentos Movimentação",#N/A,TRUE,"Financiamentos";#N/A,#N/A,TRUE,"Soc.Ligadas";#N/A,#N/A,TRUE,"Capital";#N/A,#N/A,TRUE,"indicadores";#N/A,#N/A,TRUE,"Receita";#N/A,#N/A,TRUE,"CPV";#N/A,#N/A,TRUE,"Financeiras"}</definedName>
    <definedName name="cc" hidden="1">{#N/A,#N/A,TRUE,"índice";#N/A,#N/A,TRUE,"bp";#N/A,#N/A,TRUE,"dre";#N/A,#N/A,TRUE,"mpl";#N/A,#N/A,TRUE,"doar";#N/A,#N/A,TRUE,"fc";#N/A,#N/A,TRUE,"cta_rec";#N/A,#N/A,TRUE,"Estoque";#N/A,#N/A,TRUE,"Estoque_Det";#N/A,#N/A,TRUE,"Despesas Antecipadas";#N/A,#N/A,TRUE,"IReCS";#N/A,#N/A,TRUE,"BaseNegativa";#N/A,#N/A,TRUE,"CS";#N/A,#N/A,TRUE,"AjCS";#N/A,#N/A,TRUE,"Prej.Fiscal";#N/A,#N/A,TRUE,"IR";#N/A,#N/A,TRUE,"AjIR";#N/A,#N/A,TRUE,"Permanente";"Permanente_gráfico",#N/A,TRUE,"Permanente";#N/A,#N/A,TRUE,"Capitalização";"Financiamentos Mensal",#N/A,TRUE,"Financiamentos";"Financiamentos Movimentação",#N/A,TRUE,"Financiamentos";#N/A,#N/A,TRUE,"Soc.Ligadas";#N/A,#N/A,TRUE,"Capital";#N/A,#N/A,TRUE,"indicadores";#N/A,#N/A,TRUE,"Receita";#N/A,#N/A,TRUE,"CPV";#N/A,#N/A,TRUE,"Financeiras"}</definedName>
    <definedName name="cc_1" localSheetId="8" hidden="1">{#N/A,#N/A,TRUE,"índice";#N/A,#N/A,TRUE,"bp";#N/A,#N/A,TRUE,"dre";#N/A,#N/A,TRUE,"mpl";#N/A,#N/A,TRUE,"doar";#N/A,#N/A,TRUE,"fc";#N/A,#N/A,TRUE,"cta_rec";#N/A,#N/A,TRUE,"Estoque";#N/A,#N/A,TRUE,"Estoque_Det";#N/A,#N/A,TRUE,"Despesas Antecipadas";#N/A,#N/A,TRUE,"IReCS";#N/A,#N/A,TRUE,"BaseNegativa";#N/A,#N/A,TRUE,"CS";#N/A,#N/A,TRUE,"AjCS";#N/A,#N/A,TRUE,"Prej.Fiscal";#N/A,#N/A,TRUE,"IR";#N/A,#N/A,TRUE,"AjIR";#N/A,#N/A,TRUE,"Permanente";"Permanente_gráfico",#N/A,TRUE,"Permanente";#N/A,#N/A,TRUE,"Capitalização";"Financiamentos Mensal",#N/A,TRUE,"Financiamentos";"Financiamentos Movimentação",#N/A,TRUE,"Financiamentos";#N/A,#N/A,TRUE,"Soc.Ligadas";#N/A,#N/A,TRUE,"Capital";#N/A,#N/A,TRUE,"indicadores";#N/A,#N/A,TRUE,"Receita";#N/A,#N/A,TRUE,"CPV";#N/A,#N/A,TRUE,"Financeiras"}</definedName>
    <definedName name="cc_1" hidden="1">{#N/A,#N/A,TRUE,"índice";#N/A,#N/A,TRUE,"bp";#N/A,#N/A,TRUE,"dre";#N/A,#N/A,TRUE,"mpl";#N/A,#N/A,TRUE,"doar";#N/A,#N/A,TRUE,"fc";#N/A,#N/A,TRUE,"cta_rec";#N/A,#N/A,TRUE,"Estoque";#N/A,#N/A,TRUE,"Estoque_Det";#N/A,#N/A,TRUE,"Despesas Antecipadas";#N/A,#N/A,TRUE,"IReCS";#N/A,#N/A,TRUE,"BaseNegativa";#N/A,#N/A,TRUE,"CS";#N/A,#N/A,TRUE,"AjCS";#N/A,#N/A,TRUE,"Prej.Fiscal";#N/A,#N/A,TRUE,"IR";#N/A,#N/A,TRUE,"AjIR";#N/A,#N/A,TRUE,"Permanente";"Permanente_gráfico",#N/A,TRUE,"Permanente";#N/A,#N/A,TRUE,"Capitalização";"Financiamentos Mensal",#N/A,TRUE,"Financiamentos";"Financiamentos Movimentação",#N/A,TRUE,"Financiamentos";#N/A,#N/A,TRUE,"Soc.Ligadas";#N/A,#N/A,TRUE,"Capital";#N/A,#N/A,TRUE,"indicadores";#N/A,#N/A,TRUE,"Receita";#N/A,#N/A,TRUE,"CPV";#N/A,#N/A,TRUE,"Financeiras"}</definedName>
    <definedName name="Circularização" localSheetId="8" hidden="1">#REF!</definedName>
    <definedName name="Circularização" localSheetId="7" hidden="1">#REF!</definedName>
    <definedName name="Circularização" localSheetId="0" hidden="1">#REF!</definedName>
    <definedName name="Circularização" hidden="1">#REF!</definedName>
    <definedName name="CONT02092000.4" localSheetId="8" hidden="1">{#N/A,#N/A,FALSE,"1321";#N/A,#N/A,FALSE,"1324";#N/A,#N/A,FALSE,"1333";#N/A,#N/A,FALSE,"1371"}</definedName>
    <definedName name="CONT02092000.4" hidden="1">{#N/A,#N/A,FALSE,"1321";#N/A,#N/A,FALSE,"1324";#N/A,#N/A,FALSE,"1333";#N/A,#N/A,FALSE,"1371"}</definedName>
    <definedName name="CONT02092000.4_1" localSheetId="8" hidden="1">{#N/A,#N/A,FALSE,"1321";#N/A,#N/A,FALSE,"1324";#N/A,#N/A,FALSE,"1333";#N/A,#N/A,FALSE,"1371"}</definedName>
    <definedName name="CONT02092000.4_1" hidden="1">{#N/A,#N/A,FALSE,"1321";#N/A,#N/A,FALSE,"1324";#N/A,#N/A,FALSE,"1333";#N/A,#N/A,FALSE,"1371"}</definedName>
    <definedName name="ctg" localSheetId="8" hidden="1">{#N/A,#N/A,FALSE,"Aging Summary";#N/A,#N/A,FALSE,"Ratio Analysis";#N/A,#N/A,FALSE,"Test 120 Day Accts";#N/A,#N/A,FALSE,"Tickmarks"}</definedName>
    <definedName name="ctg" hidden="1">{#N/A,#N/A,FALSE,"Aging Summary";#N/A,#N/A,FALSE,"Ratio Analysis";#N/A,#N/A,FALSE,"Test 120 Day Accts";#N/A,#N/A,FALSE,"Tickmarks"}</definedName>
    <definedName name="ctg_1" localSheetId="8" hidden="1">{#N/A,#N/A,FALSE,"Aging Summary";#N/A,#N/A,FALSE,"Ratio Analysis";#N/A,#N/A,FALSE,"Test 120 Day Accts";#N/A,#N/A,FALSE,"Tickmarks"}</definedName>
    <definedName name="ctg_1" hidden="1">{#N/A,#N/A,FALSE,"Aging Summary";#N/A,#N/A,FALSE,"Ratio Analysis";#N/A,#N/A,FALSE,"Test 120 Day Accts";#N/A,#N/A,FALSE,"Tickmarks"}</definedName>
    <definedName name="CXVXCVXCVX" hidden="1">4</definedName>
    <definedName name="ddd" localSheetId="8" hidden="1">{#N/A,#N/A,FALSE,"PACCIL";#N/A,#N/A,FALSE,"PAITACAN";#N/A,#N/A,FALSE,"PARECO";#N/A,#N/A,FALSE,"PA62";#N/A,#N/A,FALSE,"PAFINAL";#N/A,#N/A,FALSE,"PARECONF";#N/A,#N/A,FALSE,"PARECOND"}</definedName>
    <definedName name="ddd" hidden="1">{#N/A,#N/A,FALSE,"PACCIL";#N/A,#N/A,FALSE,"PAITACAN";#N/A,#N/A,FALSE,"PARECO";#N/A,#N/A,FALSE,"PA62";#N/A,#N/A,FALSE,"PAFINAL";#N/A,#N/A,FALSE,"PARECONF";#N/A,#N/A,FALSE,"PARECOND"}</definedName>
    <definedName name="ddd_1" localSheetId="8" hidden="1">{#N/A,#N/A,FALSE,"PACCIL";#N/A,#N/A,FALSE,"PAITACAN";#N/A,#N/A,FALSE,"PARECO";#N/A,#N/A,FALSE,"PA62";#N/A,#N/A,FALSE,"PAFINAL";#N/A,#N/A,FALSE,"PARECONF";#N/A,#N/A,FALSE,"PARECOND"}</definedName>
    <definedName name="ddd_1" hidden="1">{#N/A,#N/A,FALSE,"PACCIL";#N/A,#N/A,FALSE,"PAITACAN";#N/A,#N/A,FALSE,"PARECO";#N/A,#N/A,FALSE,"PA62";#N/A,#N/A,FALSE,"PAFINAL";#N/A,#N/A,FALSE,"PARECONF";#N/A,#N/A,FALSE,"PARECOND"}</definedName>
    <definedName name="dfdf" localSheetId="8" hidden="1">{#N/A,#N/A,TRUE,"Title Page";#N/A,#N/A,TRUE,"Accomplishments";#N/A,#N/A,TRUE,"Issues";#N/A,#N/A,TRUE,"Oper Co Summary";#N/A,#N/A,TRUE,"Sector Summary";#N/A,#N/A,TRUE,"QTR QUICK LOOK";#N/A,#N/A,TRUE,"Op Plan Perf";#N/A,#N/A,TRUE,"IWT Summary";#N/A,#N/A,TRUE,"Backlog Adj";#N/A,#N/A,TRUE,"Significant Orders";#N/A,#N/A,TRUE,"Award Fees ";#N/A,#N/A,TRUE,"PRECON-NONCON";#N/A,#N/A,TRUE,"Risks and Opps";#N/A,#N/A,TRUE,"Employment";#N/A,#N/A,TRUE,"95, 96 Mission Success "}</definedName>
    <definedName name="dfdf" hidden="1">{#N/A,#N/A,TRUE,"Title Page";#N/A,#N/A,TRUE,"Accomplishments";#N/A,#N/A,TRUE,"Issues";#N/A,#N/A,TRUE,"Oper Co Summary";#N/A,#N/A,TRUE,"Sector Summary";#N/A,#N/A,TRUE,"QTR QUICK LOOK";#N/A,#N/A,TRUE,"Op Plan Perf";#N/A,#N/A,TRUE,"IWT Summary";#N/A,#N/A,TRUE,"Backlog Adj";#N/A,#N/A,TRUE,"Significant Orders";#N/A,#N/A,TRUE,"Award Fees ";#N/A,#N/A,TRUE,"PRECON-NONCON";#N/A,#N/A,TRUE,"Risks and Opps";#N/A,#N/A,TRUE,"Employment";#N/A,#N/A,TRUE,"95, 96 Mission Success "}</definedName>
    <definedName name="dfdf_1" localSheetId="8" hidden="1">{#N/A,#N/A,TRUE,"Title Page";#N/A,#N/A,TRUE,"Accomplishments";#N/A,#N/A,TRUE,"Issues";#N/A,#N/A,TRUE,"Oper Co Summary";#N/A,#N/A,TRUE,"Sector Summary";#N/A,#N/A,TRUE,"QTR QUICK LOOK";#N/A,#N/A,TRUE,"Op Plan Perf";#N/A,#N/A,TRUE,"IWT Summary";#N/A,#N/A,TRUE,"Backlog Adj";#N/A,#N/A,TRUE,"Significant Orders";#N/A,#N/A,TRUE,"Award Fees ";#N/A,#N/A,TRUE,"PRECON-NONCON";#N/A,#N/A,TRUE,"Risks and Opps";#N/A,#N/A,TRUE,"Employment";#N/A,#N/A,TRUE,"95, 96 Mission Success "}</definedName>
    <definedName name="dfdf_1" hidden="1">{#N/A,#N/A,TRUE,"Title Page";#N/A,#N/A,TRUE,"Accomplishments";#N/A,#N/A,TRUE,"Issues";#N/A,#N/A,TRUE,"Oper Co Summary";#N/A,#N/A,TRUE,"Sector Summary";#N/A,#N/A,TRUE,"QTR QUICK LOOK";#N/A,#N/A,TRUE,"Op Plan Perf";#N/A,#N/A,TRUE,"IWT Summary";#N/A,#N/A,TRUE,"Backlog Adj";#N/A,#N/A,TRUE,"Significant Orders";#N/A,#N/A,TRUE,"Award Fees ";#N/A,#N/A,TRUE,"PRECON-NONCON";#N/A,#N/A,TRUE,"Risks and Opps";#N/A,#N/A,TRUE,"Employment";#N/A,#N/A,TRUE,"95, 96 Mission Success "}</definedName>
    <definedName name="dsd" localSheetId="8" hidden="1">{#N/A,#N/A,FALSE,"Sheet1";#N/A,#N/A,FALSE,"Sheet2"}</definedName>
    <definedName name="dsd" hidden="1">{#N/A,#N/A,FALSE,"Sheet1";#N/A,#N/A,FALSE,"Sheet2"}</definedName>
    <definedName name="dsd_1" localSheetId="8" hidden="1">{#N/A,#N/A,FALSE,"Sheet1";#N/A,#N/A,FALSE,"Sheet2"}</definedName>
    <definedName name="dsd_1" hidden="1">{#N/A,#N/A,FALSE,"Sheet1";#N/A,#N/A,FALSE,"Sheet2"}</definedName>
    <definedName name="dsds" localSheetId="8" hidden="1">#REF!</definedName>
    <definedName name="dsds" localSheetId="7" hidden="1">#REF!</definedName>
    <definedName name="dsds" localSheetId="0" hidden="1">#REF!</definedName>
    <definedName name="dsds" hidden="1">#REF!</definedName>
    <definedName name="EBITDA_Rec.Liquida_Graf" localSheetId="8" hidden="1">{"E002 D.L.P. Geral",#N/A,FALSE,"Ajuste";"E003 D.L.P. Produção Própria",#N/A,FALSE,"Ajuste";"E012 D.F.C. Produção Própria",#N/A,FALSE,"Resumo";"E007 D.L.P. Venda Fabricante",#N/A,FALSE,"Ajuste";"E017 D.F.C. Venda Fabricante",#N/A,FALSE,"Resumo-VF";"E009 D.L.P. VF Terceiro",#N/A,FALSE,"Ajuste";"E021 D.F.C. Venda Fabricante Terceiros",#N/A,FALSE,"Resumo-VFT";"E006 D.L.P. Revenda PFC",#N/A,FALSE,"Ajuste";"E014 D.F.C. Revenda PFC",#N/A,FALSE,"Ajuste";"E008 D.L.P. Produtos de Revenda",#N/A,FALSE,"Ajuste"}</definedName>
    <definedName name="EBITDA_Rec.Liquida_Graf" hidden="1">{"E002 D.L.P. Geral",#N/A,FALSE,"Ajuste";"E003 D.L.P. Produção Própria",#N/A,FALSE,"Ajuste";"E012 D.F.C. Produção Própria",#N/A,FALSE,"Resumo";"E007 D.L.P. Venda Fabricante",#N/A,FALSE,"Ajuste";"E017 D.F.C. Venda Fabricante",#N/A,FALSE,"Resumo-VF";"E009 D.L.P. VF Terceiro",#N/A,FALSE,"Ajuste";"E021 D.F.C. Venda Fabricante Terceiros",#N/A,FALSE,"Resumo-VFT";"E006 D.L.P. Revenda PFC",#N/A,FALSE,"Ajuste";"E014 D.F.C. Revenda PFC",#N/A,FALSE,"Ajuste";"E008 D.L.P. Produtos de Revenda",#N/A,FALSE,"Ajuste"}</definedName>
    <definedName name="EBITDA_Rec.Liquida_Graf_1" localSheetId="8" hidden="1">{"E002 D.L.P. Geral",#N/A,FALSE,"Ajuste";"E003 D.L.P. Produção Própria",#N/A,FALSE,"Ajuste";"E012 D.F.C. Produção Própria",#N/A,FALSE,"Resumo";"E007 D.L.P. Venda Fabricante",#N/A,FALSE,"Ajuste";"E017 D.F.C. Venda Fabricante",#N/A,FALSE,"Resumo-VF";"E009 D.L.P. VF Terceiro",#N/A,FALSE,"Ajuste";"E021 D.F.C. Venda Fabricante Terceiros",#N/A,FALSE,"Resumo-VFT";"E006 D.L.P. Revenda PFC",#N/A,FALSE,"Ajuste";"E014 D.F.C. Revenda PFC",#N/A,FALSE,"Ajuste";"E008 D.L.P. Produtos de Revenda",#N/A,FALSE,"Ajuste"}</definedName>
    <definedName name="EBITDA_Rec.Liquida_Graf_1" hidden="1">{"E002 D.L.P. Geral",#N/A,FALSE,"Ajuste";"E003 D.L.P. Produção Própria",#N/A,FALSE,"Ajuste";"E012 D.F.C. Produção Própria",#N/A,FALSE,"Resumo";"E007 D.L.P. Venda Fabricante",#N/A,FALSE,"Ajuste";"E017 D.F.C. Venda Fabricante",#N/A,FALSE,"Resumo-VF";"E009 D.L.P. VF Terceiro",#N/A,FALSE,"Ajuste";"E021 D.F.C. Venda Fabricante Terceiros",#N/A,FALSE,"Resumo-VFT";"E006 D.L.P. Revenda PFC",#N/A,FALSE,"Ajuste";"E014 D.F.C. Revenda PFC",#N/A,FALSE,"Ajuste";"E008 D.L.P. Produtos de Revenda",#N/A,FALSE,"Ajuste"}</definedName>
    <definedName name="eee" localSheetId="8" hidden="1">[15]análise!#REF!</definedName>
    <definedName name="eee" localSheetId="7" hidden="1">[15]análise!#REF!</definedName>
    <definedName name="eee" localSheetId="0" hidden="1">[15]análise!#REF!</definedName>
    <definedName name="eee" hidden="1">[15]análise!#REF!</definedName>
    <definedName name="EEEE" localSheetId="8" hidden="1">#REF!</definedName>
    <definedName name="EEEE" localSheetId="7" hidden="1">#REF!</definedName>
    <definedName name="EEEE" localSheetId="0" hidden="1">#REF!</definedName>
    <definedName name="EEEE" hidden="1">#REF!</definedName>
    <definedName name="eeeee" localSheetId="8" hidden="1">[15]análise!#REF!</definedName>
    <definedName name="eeeee" localSheetId="7" hidden="1">[15]análise!#REF!</definedName>
    <definedName name="eeeee" localSheetId="0" hidden="1">[15]análise!#REF!</definedName>
    <definedName name="eeeee" hidden="1">[15]análise!#REF!</definedName>
    <definedName name="F3.1" localSheetId="8" hidden="1">{"PLAN MED.PROVISORIA",#N/A,FALSE,"IRENDA"}</definedName>
    <definedName name="F3.1" hidden="1">{"PLAN MED.PROVISORIA",#N/A,FALSE,"IRENDA"}</definedName>
    <definedName name="F3.1_1" localSheetId="8" hidden="1">{"PLAN MED.PROVISORIA",#N/A,FALSE,"IRENDA"}</definedName>
    <definedName name="F3.1_1" hidden="1">{"PLAN MED.PROVISORIA",#N/A,FALSE,"IRENDA"}</definedName>
    <definedName name="FDDD" localSheetId="8" hidden="1">{"Financ.total",#N/A,FALSE,"BALJAN97"}</definedName>
    <definedName name="FDDD" hidden="1">{"Financ.total",#N/A,FALSE,"BALJAN97"}</definedName>
    <definedName name="FDDD_1" localSheetId="8" hidden="1">{"Financ.total",#N/A,FALSE,"BALJAN97"}</definedName>
    <definedName name="FDDD_1" hidden="1">{"Financ.total",#N/A,FALSE,"BALJAN97"}</definedName>
    <definedName name="GR" localSheetId="8" hidden="1">{"CAPA GERENCIAL",#N/A,TRUE,"capa (2)";"CAPITAL 2001",#N/A,TRUE,"capital (2)";"INDICES2001",#N/A,TRUE,"índices bal (2)";"BAL(B)2001",#N/A,TRUE,"BAL B (2)";"BANAL(B)2001",#N/A,TRUE,"B.analítico B (2)";"RESULTADO 03",#N/A,TRUE,"resultado";"RESULTADO mes a mes(B)2001",#N/A,TRUE,"mês a mês (2)";"MUTAÇÃO(B)2001",#N/A,TRUE,"mutação B (2)";"DOAR(B)2001",#N/A,TRUE,"DOAR B (2)";"ESTOQUE(B)2001",#N/A,TRUE,"estoque";"PERMANENTE(B)2001",#N/A,TRUE,"permanente B (2)";"PERFIL(B)2001",#N/A,TRUE,"PERFIL B (2)";"PROVI2001",#N/A,TRUE,"provisões";"CAPA ANÁLISE",#N/A,TRUE,"capa (2)";"PRODUÇÃO 03",#N/A,TRUE,"produção";"ESTOQUEPA 03",#N/A,TRUE,"estoque pa";"VOLUME 03",#N/A,TRUE,"volume";"MIX 03",#N/A,TRUE,"mix";"ESTOQUE PA(2)2001",#N/A,TRUE,"estoque pa (2)";"ANALISE 03",#N/A,TRUE,"análise";"LBRUTO2001",#N/A,TRUE,"lb2001";"DESPESAS2001",#N/A,TRUE,"Desp2000-01";"FINANCEIRAS 03",#N/A,TRUE,"financeiras";"EBITDA 03",#N/A,TRUE,"ebitda";"FLUXO(B)2001",#N/A,TRUE,"FLUXO B (2)";"DIVIDA2001",#N/A,TRUE,"dívida";"CAPA CONTROLADORA",#N/A,TRUE,"capa (2)";"BAL(A)2001",#N/A,TRUE,"BAL A (2)";"RESULTADO mes a mes(A)2001",#N/A,TRUE,"mês a mês (2)";"MUTAÇÃO(A)2001",#N/A,TRUE,"mutação A (2)";"DOAR(A)2001",#N/A,TRUE,"DOAR A (2)";"FLUXO(A)2001",#N/A,TRUE,"FLUXO A";"ESTOQUE(A)2001",#N/A,TRUE,"estoque";"PERMANENTE(A)2001",#N/A,TRUE,"permanente A (2)";"PERFIL(A)2001",#N/A,TRUE,"PERFIL A (2)";"EQUIVALÊNCIA2001",#N/A,TRUE,"equyt";"CAPA CONTROLADAS",#N/A,TRUE,"capa (2)";"BAL(AMER)2001",#N/A,TRUE,"B.America (2)";"RESULTADO(AMER)2001",#N/A,TRUE,"mês a mês (2)";"BAL(TRAD)2001",#N/A,TRUE,"B.Trading (2)";"RESULTADO(TRAD)2001",#N/A,TRUE,"mês a mês (2)"}</definedName>
    <definedName name="GR" hidden="1">{"CAPA GERENCIAL",#N/A,TRUE,"capa (2)";"CAPITAL 2001",#N/A,TRUE,"capital (2)";"INDICES2001",#N/A,TRUE,"índices bal (2)";"BAL(B)2001",#N/A,TRUE,"BAL B (2)";"BANAL(B)2001",#N/A,TRUE,"B.analítico B (2)";"RESULTADO 03",#N/A,TRUE,"resultado";"RESULTADO mes a mes(B)2001",#N/A,TRUE,"mês a mês (2)";"MUTAÇÃO(B)2001",#N/A,TRUE,"mutação B (2)";"DOAR(B)2001",#N/A,TRUE,"DOAR B (2)";"ESTOQUE(B)2001",#N/A,TRUE,"estoque";"PERMANENTE(B)2001",#N/A,TRUE,"permanente B (2)";"PERFIL(B)2001",#N/A,TRUE,"PERFIL B (2)";"PROVI2001",#N/A,TRUE,"provisões";"CAPA ANÁLISE",#N/A,TRUE,"capa (2)";"PRODUÇÃO 03",#N/A,TRUE,"produção";"ESTOQUEPA 03",#N/A,TRUE,"estoque pa";"VOLUME 03",#N/A,TRUE,"volume";"MIX 03",#N/A,TRUE,"mix";"ESTOQUE PA(2)2001",#N/A,TRUE,"estoque pa (2)";"ANALISE 03",#N/A,TRUE,"análise";"LBRUTO2001",#N/A,TRUE,"lb2001";"DESPESAS2001",#N/A,TRUE,"Desp2000-01";"FINANCEIRAS 03",#N/A,TRUE,"financeiras";"EBITDA 03",#N/A,TRUE,"ebitda";"FLUXO(B)2001",#N/A,TRUE,"FLUXO B (2)";"DIVIDA2001",#N/A,TRUE,"dívida";"CAPA CONTROLADORA",#N/A,TRUE,"capa (2)";"BAL(A)2001",#N/A,TRUE,"BAL A (2)";"RESULTADO mes a mes(A)2001",#N/A,TRUE,"mês a mês (2)";"MUTAÇÃO(A)2001",#N/A,TRUE,"mutação A (2)";"DOAR(A)2001",#N/A,TRUE,"DOAR A (2)";"FLUXO(A)2001",#N/A,TRUE,"FLUXO A";"ESTOQUE(A)2001",#N/A,TRUE,"estoque";"PERMANENTE(A)2001",#N/A,TRUE,"permanente A (2)";"PERFIL(A)2001",#N/A,TRUE,"PERFIL A (2)";"EQUIVALÊNCIA2001",#N/A,TRUE,"equyt";"CAPA CONTROLADAS",#N/A,TRUE,"capa (2)";"BAL(AMER)2001",#N/A,TRUE,"B.America (2)";"RESULTADO(AMER)2001",#N/A,TRUE,"mês a mês (2)";"BAL(TRAD)2001",#N/A,TRUE,"B.Trading (2)";"RESULTADO(TRAD)2001",#N/A,TRUE,"mês a mês (2)"}</definedName>
    <definedName name="GR_1" localSheetId="8" hidden="1">{"CAPA GERENCIAL",#N/A,TRUE,"capa (2)";"CAPITAL 2001",#N/A,TRUE,"capital (2)";"INDICES2001",#N/A,TRUE,"índices bal (2)";"BAL(B)2001",#N/A,TRUE,"BAL B (2)";"BANAL(B)2001",#N/A,TRUE,"B.analítico B (2)";"RESULTADO 03",#N/A,TRUE,"resultado";"RESULTADO mes a mes(B)2001",#N/A,TRUE,"mês a mês (2)";"MUTAÇÃO(B)2001",#N/A,TRUE,"mutação B (2)";"DOAR(B)2001",#N/A,TRUE,"DOAR B (2)";"ESTOQUE(B)2001",#N/A,TRUE,"estoque";"PERMANENTE(B)2001",#N/A,TRUE,"permanente B (2)";"PERFIL(B)2001",#N/A,TRUE,"PERFIL B (2)";"PROVI2001",#N/A,TRUE,"provisões";"CAPA ANÁLISE",#N/A,TRUE,"capa (2)";"PRODUÇÃO 03",#N/A,TRUE,"produção";"ESTOQUEPA 03",#N/A,TRUE,"estoque pa";"VOLUME 03",#N/A,TRUE,"volume";"MIX 03",#N/A,TRUE,"mix";"ESTOQUE PA(2)2001",#N/A,TRUE,"estoque pa (2)";"ANALISE 03",#N/A,TRUE,"análise";"LBRUTO2001",#N/A,TRUE,"lb2001";"DESPESAS2001",#N/A,TRUE,"Desp2000-01";"FINANCEIRAS 03",#N/A,TRUE,"financeiras";"EBITDA 03",#N/A,TRUE,"ebitda";"FLUXO(B)2001",#N/A,TRUE,"FLUXO B (2)";"DIVIDA2001",#N/A,TRUE,"dívida";"CAPA CONTROLADORA",#N/A,TRUE,"capa (2)";"BAL(A)2001",#N/A,TRUE,"BAL A (2)";"RESULTADO mes a mes(A)2001",#N/A,TRUE,"mês a mês (2)";"MUTAÇÃO(A)2001",#N/A,TRUE,"mutação A (2)";"DOAR(A)2001",#N/A,TRUE,"DOAR A (2)";"FLUXO(A)2001",#N/A,TRUE,"FLUXO A";"ESTOQUE(A)2001",#N/A,TRUE,"estoque";"PERMANENTE(A)2001",#N/A,TRUE,"permanente A (2)";"PERFIL(A)2001",#N/A,TRUE,"PERFIL A (2)";"EQUIVALÊNCIA2001",#N/A,TRUE,"equyt";"CAPA CONTROLADAS",#N/A,TRUE,"capa (2)";"BAL(AMER)2001",#N/A,TRUE,"B.America (2)";"RESULTADO(AMER)2001",#N/A,TRUE,"mês a mês (2)";"BAL(TRAD)2001",#N/A,TRUE,"B.Trading (2)";"RESULTADO(TRAD)2001",#N/A,TRUE,"mês a mês (2)"}</definedName>
    <definedName name="GR_1" hidden="1">{"CAPA GERENCIAL",#N/A,TRUE,"capa (2)";"CAPITAL 2001",#N/A,TRUE,"capital (2)";"INDICES2001",#N/A,TRUE,"índices bal (2)";"BAL(B)2001",#N/A,TRUE,"BAL B (2)";"BANAL(B)2001",#N/A,TRUE,"B.analítico B (2)";"RESULTADO 03",#N/A,TRUE,"resultado";"RESULTADO mes a mes(B)2001",#N/A,TRUE,"mês a mês (2)";"MUTAÇÃO(B)2001",#N/A,TRUE,"mutação B (2)";"DOAR(B)2001",#N/A,TRUE,"DOAR B (2)";"ESTOQUE(B)2001",#N/A,TRUE,"estoque";"PERMANENTE(B)2001",#N/A,TRUE,"permanente B (2)";"PERFIL(B)2001",#N/A,TRUE,"PERFIL B (2)";"PROVI2001",#N/A,TRUE,"provisões";"CAPA ANÁLISE",#N/A,TRUE,"capa (2)";"PRODUÇÃO 03",#N/A,TRUE,"produção";"ESTOQUEPA 03",#N/A,TRUE,"estoque pa";"VOLUME 03",#N/A,TRUE,"volume";"MIX 03",#N/A,TRUE,"mix";"ESTOQUE PA(2)2001",#N/A,TRUE,"estoque pa (2)";"ANALISE 03",#N/A,TRUE,"análise";"LBRUTO2001",#N/A,TRUE,"lb2001";"DESPESAS2001",#N/A,TRUE,"Desp2000-01";"FINANCEIRAS 03",#N/A,TRUE,"financeiras";"EBITDA 03",#N/A,TRUE,"ebitda";"FLUXO(B)2001",#N/A,TRUE,"FLUXO B (2)";"DIVIDA2001",#N/A,TRUE,"dívida";"CAPA CONTROLADORA",#N/A,TRUE,"capa (2)";"BAL(A)2001",#N/A,TRUE,"BAL A (2)";"RESULTADO mes a mes(A)2001",#N/A,TRUE,"mês a mês (2)";"MUTAÇÃO(A)2001",#N/A,TRUE,"mutação A (2)";"DOAR(A)2001",#N/A,TRUE,"DOAR A (2)";"FLUXO(A)2001",#N/A,TRUE,"FLUXO A";"ESTOQUE(A)2001",#N/A,TRUE,"estoque";"PERMANENTE(A)2001",#N/A,TRUE,"permanente A (2)";"PERFIL(A)2001",#N/A,TRUE,"PERFIL A (2)";"EQUIVALÊNCIA2001",#N/A,TRUE,"equyt";"CAPA CONTROLADAS",#N/A,TRUE,"capa (2)";"BAL(AMER)2001",#N/A,TRUE,"B.America (2)";"RESULTADO(AMER)2001",#N/A,TRUE,"mês a mês (2)";"BAL(TRAD)2001",#N/A,TRUE,"B.Trading (2)";"RESULTADO(TRAD)2001",#N/A,TRUE,"mês a mês (2)"}</definedName>
    <definedName name="historico" hidden="1">[4]Link!$C$17:$N$17</definedName>
    <definedName name="HTML_CodePage" hidden="1">1252</definedName>
    <definedName name="HTML_Control" localSheetId="8" hidden="1">{"'Welcome'!$A$1:$J$27"}</definedName>
    <definedName name="HTML_Control" hidden="1">{"'Welcome'!$A$1:$J$27"}</definedName>
    <definedName name="HTML_Control_1" localSheetId="8" hidden="1">{"'Welcome'!$A$1:$J$27"}</definedName>
    <definedName name="HTML_Control_1" hidden="1">{"'Welcome'!$A$1:$J$27"}</definedName>
    <definedName name="HTML_Description" hidden="1">""</definedName>
    <definedName name="HTML_Email" hidden="1">""</definedName>
    <definedName name="HTML_Header" hidden="1">"Welcome"</definedName>
    <definedName name="HTML_LastUpdate" hidden="1">"3/20/98"</definedName>
    <definedName name="HTML_LineAfter" hidden="1">TRUE</definedName>
    <definedName name="HTML_LineBefore" hidden="1">TRUE</definedName>
    <definedName name="HTML_Name" hidden="1">"RM Sudario Viajar"</definedName>
    <definedName name="HTML_OBDlg2" hidden="1">TRUE</definedName>
    <definedName name="HTML_OBDlg4" hidden="1">TRUE</definedName>
    <definedName name="HTML_OS" hidden="1">0</definedName>
    <definedName name="HTML_PathFile" hidden="1">"F:\tax\MyHTML.htm"</definedName>
    <definedName name="HTML_Title" hidden="1">"tAXrPT"</definedName>
    <definedName name="ik" hidden="1">[16]INSS!$D$1:$D$65536</definedName>
    <definedName name="ikm" localSheetId="8" hidden="1">#REF!</definedName>
    <definedName name="ikm" localSheetId="7" hidden="1">#REF!</definedName>
    <definedName name="ikm" localSheetId="0" hidden="1">#REF!</definedName>
    <definedName name="ikm" hidden="1">#REF!</definedName>
    <definedName name="imob" localSheetId="8" hidden="1">{#N/A,#N/A,FALSE,"CAPAS";#N/A,#N/A,FALSE,"BP-BOM";#N/A,#N/A,FALSE,"DRBOM";#N/A,#N/A,FALSE,"DRE-RAT";#N/A,#N/A,FALSE,"CAPAS II";#N/A,#N/A,FALSE,"DRE-2";#N/A,#N/A,FALSE,"DRE";#N/A,#N/A,FALSE,"BALPTR";#N/A,#N/A,FALSE,"MUTAC (3)";#N/A,#N/A,FALSE,"DOAR";#N/A,#N/A,FALSE,"ANEX-01";#N/A,#N/A,FALSE,"ANEX-02";#N/A,#N/A,FALSE,"ANEX-03";#N/A,#N/A,FALSE,"ANEX-04";#N/A,#N/A,FALSE,"ANEX-05";#N/A,#N/A,FALSE,"ANEX-5A";#N/A,#N/A,FALSE,"ANEX-06";#N/A,#N/A,FALSE,"ANEX-07";#N/A,#N/A,FALSE,"ANEX-08";#N/A,#N/A,FALSE,"ANEX-09";#N/A,#N/A,FALSE,"ANEX-10";#N/A,#N/A,FALSE,"ANEX-11";#N/A,#N/A,FALSE,"ANEX-12";#N/A,#N/A,FALSE,"ANEX-13";#N/A,#N/A,FALSE,"ANEX-14";#N/A,#N/A,FALSE,"EBITDA98";#N/A,#N/A,FALSE,"Demre-Semestral";#N/A,#N/A,FALSE,"English";#N/A,#N/A,FALSE,"DRE";#N/A,#N/A,FALSE,"ANEX-15";#N/A,#N/A,FALSE,"ANEX-15 A"}</definedName>
    <definedName name="imob" hidden="1">{#N/A,#N/A,FALSE,"CAPAS";#N/A,#N/A,FALSE,"BP-BOM";#N/A,#N/A,FALSE,"DRBOM";#N/A,#N/A,FALSE,"DRE-RAT";#N/A,#N/A,FALSE,"CAPAS II";#N/A,#N/A,FALSE,"DRE-2";#N/A,#N/A,FALSE,"DRE";#N/A,#N/A,FALSE,"BALPTR";#N/A,#N/A,FALSE,"MUTAC (3)";#N/A,#N/A,FALSE,"DOAR";#N/A,#N/A,FALSE,"ANEX-01";#N/A,#N/A,FALSE,"ANEX-02";#N/A,#N/A,FALSE,"ANEX-03";#N/A,#N/A,FALSE,"ANEX-04";#N/A,#N/A,FALSE,"ANEX-05";#N/A,#N/A,FALSE,"ANEX-5A";#N/A,#N/A,FALSE,"ANEX-06";#N/A,#N/A,FALSE,"ANEX-07";#N/A,#N/A,FALSE,"ANEX-08";#N/A,#N/A,FALSE,"ANEX-09";#N/A,#N/A,FALSE,"ANEX-10";#N/A,#N/A,FALSE,"ANEX-11";#N/A,#N/A,FALSE,"ANEX-12";#N/A,#N/A,FALSE,"ANEX-13";#N/A,#N/A,FALSE,"ANEX-14";#N/A,#N/A,FALSE,"EBITDA98";#N/A,#N/A,FALSE,"Demre-Semestral";#N/A,#N/A,FALSE,"English";#N/A,#N/A,FALSE,"DRE";#N/A,#N/A,FALSE,"ANEX-15";#N/A,#N/A,FALSE,"ANEX-15 A"}</definedName>
    <definedName name="imob_1" localSheetId="8" hidden="1">{#N/A,#N/A,FALSE,"CAPAS";#N/A,#N/A,FALSE,"BP-BOM";#N/A,#N/A,FALSE,"DRBOM";#N/A,#N/A,FALSE,"DRE-RAT";#N/A,#N/A,FALSE,"CAPAS II";#N/A,#N/A,FALSE,"DRE-2";#N/A,#N/A,FALSE,"DRE";#N/A,#N/A,FALSE,"BALPTR";#N/A,#N/A,FALSE,"MUTAC (3)";#N/A,#N/A,FALSE,"DOAR";#N/A,#N/A,FALSE,"ANEX-01";#N/A,#N/A,FALSE,"ANEX-02";#N/A,#N/A,FALSE,"ANEX-03";#N/A,#N/A,FALSE,"ANEX-04";#N/A,#N/A,FALSE,"ANEX-05";#N/A,#N/A,FALSE,"ANEX-5A";#N/A,#N/A,FALSE,"ANEX-06";#N/A,#N/A,FALSE,"ANEX-07";#N/A,#N/A,FALSE,"ANEX-08";#N/A,#N/A,FALSE,"ANEX-09";#N/A,#N/A,FALSE,"ANEX-10";#N/A,#N/A,FALSE,"ANEX-11";#N/A,#N/A,FALSE,"ANEX-12";#N/A,#N/A,FALSE,"ANEX-13";#N/A,#N/A,FALSE,"ANEX-14";#N/A,#N/A,FALSE,"EBITDA98";#N/A,#N/A,FALSE,"Demre-Semestral";#N/A,#N/A,FALSE,"English";#N/A,#N/A,FALSE,"DRE";#N/A,#N/A,FALSE,"ANEX-15";#N/A,#N/A,FALSE,"ANEX-15 A"}</definedName>
    <definedName name="imob_1" hidden="1">{#N/A,#N/A,FALSE,"CAPAS";#N/A,#N/A,FALSE,"BP-BOM";#N/A,#N/A,FALSE,"DRBOM";#N/A,#N/A,FALSE,"DRE-RAT";#N/A,#N/A,FALSE,"CAPAS II";#N/A,#N/A,FALSE,"DRE-2";#N/A,#N/A,FALSE,"DRE";#N/A,#N/A,FALSE,"BALPTR";#N/A,#N/A,FALSE,"MUTAC (3)";#N/A,#N/A,FALSE,"DOAR";#N/A,#N/A,FALSE,"ANEX-01";#N/A,#N/A,FALSE,"ANEX-02";#N/A,#N/A,FALSE,"ANEX-03";#N/A,#N/A,FALSE,"ANEX-04";#N/A,#N/A,FALSE,"ANEX-05";#N/A,#N/A,FALSE,"ANEX-5A";#N/A,#N/A,FALSE,"ANEX-06";#N/A,#N/A,FALSE,"ANEX-07";#N/A,#N/A,FALSE,"ANEX-08";#N/A,#N/A,FALSE,"ANEX-09";#N/A,#N/A,FALSE,"ANEX-10";#N/A,#N/A,FALSE,"ANEX-11";#N/A,#N/A,FALSE,"ANEX-12";#N/A,#N/A,FALSE,"ANEX-13";#N/A,#N/A,FALSE,"ANEX-14";#N/A,#N/A,FALSE,"EBITDA98";#N/A,#N/A,FALSE,"Demre-Semestral";#N/A,#N/A,FALSE,"English";#N/A,#N/A,FALSE,"DRE";#N/A,#N/A,FALSE,"ANEX-15";#N/A,#N/A,FALSE,"ANEX-15 A"}</definedName>
    <definedName name="imob1" localSheetId="8" hidden="1">{#N/A,#N/A,FALSE,"DRE-2";#N/A,#N/A,FALSE,"DRE";#N/A,#N/A,FALSE,"ANEX-07";#N/A,#N/A,FALSE,"ANEX-08";#N/A,#N/A,FALSE,"ANEX-09";#N/A,#N/A,FALSE,"ANEX-10";#N/A,#N/A,FALSE,"ANEX-11";#N/A,#N/A,FALSE,"ANEX-12";#N/A,#N/A,FALSE,"ANEX-13";#N/A,#N/A,FALSE,"ANEX-14";#N/A,#N/A,FALSE,"BALPTR"}</definedName>
    <definedName name="imob1" hidden="1">{#N/A,#N/A,FALSE,"DRE-2";#N/A,#N/A,FALSE,"DRE";#N/A,#N/A,FALSE,"ANEX-07";#N/A,#N/A,FALSE,"ANEX-08";#N/A,#N/A,FALSE,"ANEX-09";#N/A,#N/A,FALSE,"ANEX-10";#N/A,#N/A,FALSE,"ANEX-11";#N/A,#N/A,FALSE,"ANEX-12";#N/A,#N/A,FALSE,"ANEX-13";#N/A,#N/A,FALSE,"ANEX-14";#N/A,#N/A,FALSE,"BALPTR"}</definedName>
    <definedName name="imob1_1" localSheetId="8" hidden="1">{#N/A,#N/A,FALSE,"DRE-2";#N/A,#N/A,FALSE,"DRE";#N/A,#N/A,FALSE,"ANEX-07";#N/A,#N/A,FALSE,"ANEX-08";#N/A,#N/A,FALSE,"ANEX-09";#N/A,#N/A,FALSE,"ANEX-10";#N/A,#N/A,FALSE,"ANEX-11";#N/A,#N/A,FALSE,"ANEX-12";#N/A,#N/A,FALSE,"ANEX-13";#N/A,#N/A,FALSE,"ANEX-14";#N/A,#N/A,FALSE,"BALPTR"}</definedName>
    <definedName name="imob1_1" hidden="1">{#N/A,#N/A,FALSE,"DRE-2";#N/A,#N/A,FALSE,"DRE";#N/A,#N/A,FALSE,"ANEX-07";#N/A,#N/A,FALSE,"ANEX-08";#N/A,#N/A,FALSE,"ANEX-09";#N/A,#N/A,FALSE,"ANEX-10";#N/A,#N/A,FALSE,"ANEX-11";#N/A,#N/A,FALSE,"ANEX-12";#N/A,#N/A,FALSE,"ANEX-13";#N/A,#N/A,FALSE,"ANEX-14";#N/A,#N/A,FALSE,"BALPTR"}</definedName>
    <definedName name="insurance" localSheetId="8" hidden="1">#REF!</definedName>
    <definedName name="insurance" localSheetId="7" hidden="1">#REF!</definedName>
    <definedName name="insurance" localSheetId="0" hidden="1">#REF!</definedName>
    <definedName name="insurance" hidden="1">#REF!</definedName>
    <definedName name="invasão" localSheetId="8" hidden="1">{#N/A,#N/A,FALSE,"PACCIL";#N/A,#N/A,FALSE,"PAITACAN";#N/A,#N/A,FALSE,"PARECO";#N/A,#N/A,FALSE,"PA62";#N/A,#N/A,FALSE,"PAFINAL";#N/A,#N/A,FALSE,"PARECONF";#N/A,#N/A,FALSE,"PARECOND"}</definedName>
    <definedName name="invasão" hidden="1">{#N/A,#N/A,FALSE,"PACCIL";#N/A,#N/A,FALSE,"PAITACAN";#N/A,#N/A,FALSE,"PARECO";#N/A,#N/A,FALSE,"PA62";#N/A,#N/A,FALSE,"PAFINAL";#N/A,#N/A,FALSE,"PARECONF";#N/A,#N/A,FALSE,"PARECOND"}</definedName>
    <definedName name="invasão_1" localSheetId="8" hidden="1">{#N/A,#N/A,FALSE,"PACCIL";#N/A,#N/A,FALSE,"PAITACAN";#N/A,#N/A,FALSE,"PARECO";#N/A,#N/A,FALSE,"PA62";#N/A,#N/A,FALSE,"PAFINAL";#N/A,#N/A,FALSE,"PARECONF";#N/A,#N/A,FALSE,"PARECOND"}</definedName>
    <definedName name="invasão_1" hidden="1">{#N/A,#N/A,FALSE,"PACCIL";#N/A,#N/A,FALSE,"PAITACAN";#N/A,#N/A,FALSE,"PARECO";#N/A,#N/A,FALSE,"PA62";#N/A,#N/A,FALSE,"PAFINAL";#N/A,#N/A,FALSE,"PARECONF";#N/A,#N/A,FALSE,"PARECOND"}</definedName>
    <definedName name="Investimento_Logística" localSheetId="8" hidden="1">{"E001 Geração de Caixa Geral",#N/A,FALSE,"PCF97-04";"E002 D.L.P. Geral",#N/A,FALSE,"PCF97-04";"E003 D.L.P. Produção Própria",#N/A,FALSE,"PCF97-04";"E004 D.L.P. Produtos de Revenda",#N/A,FALSE,"PCF97-04";"E005 Previsão C.F. P.P.",#N/A,FALSE,"PCF97-04";"E006 Previasão C.F. P.P. II",#N/A,FALSE,"PCF97-04";"E007 Preço Médio Produção Própria",#N/A,FALSE,"PCF97-04";"E008 D.F.C. Produção Própria",#N/A,FALSE,"PCF97-04";"E009 Custo Produção Própria",#N/A,FALSE,"PCF97-04";"E010 D.F.C. Revenda",#N/A,FALSE,"PCF97-04";"E011 Despesa I",#N/A,FALSE,"PCF97-04";"E012 Despesa II",#N/A,FALSE,"PCF97-04";"E013 Folha de Pagamento I",#N/A,FALSE,"PCF97-04";"E014 Folha de Pagamento II",#N/A,FALSE,"PCF97-04"}</definedName>
    <definedName name="Investimento_Logística" hidden="1">{"E001 Geração de Caixa Geral",#N/A,FALSE,"PCF97-04";"E002 D.L.P. Geral",#N/A,FALSE,"PCF97-04";"E003 D.L.P. Produção Própria",#N/A,FALSE,"PCF97-04";"E004 D.L.P. Produtos de Revenda",#N/A,FALSE,"PCF97-04";"E005 Previsão C.F. P.P.",#N/A,FALSE,"PCF97-04";"E006 Previasão C.F. P.P. II",#N/A,FALSE,"PCF97-04";"E007 Preço Médio Produção Própria",#N/A,FALSE,"PCF97-04";"E008 D.F.C. Produção Própria",#N/A,FALSE,"PCF97-04";"E009 Custo Produção Própria",#N/A,FALSE,"PCF97-04";"E010 D.F.C. Revenda",#N/A,FALSE,"PCF97-04";"E011 Despesa I",#N/A,FALSE,"PCF97-04";"E012 Despesa II",#N/A,FALSE,"PCF97-04";"E013 Folha de Pagamento I",#N/A,FALSE,"PCF97-04";"E014 Folha de Pagamento II",#N/A,FALSE,"PCF97-04"}</definedName>
    <definedName name="Investimento_Logística_1" localSheetId="8" hidden="1">{"E001 Geração de Caixa Geral",#N/A,FALSE,"PCF97-04";"E002 D.L.P. Geral",#N/A,FALSE,"PCF97-04";"E003 D.L.P. Produção Própria",#N/A,FALSE,"PCF97-04";"E004 D.L.P. Produtos de Revenda",#N/A,FALSE,"PCF97-04";"E005 Previsão C.F. P.P.",#N/A,FALSE,"PCF97-04";"E006 Previasão C.F. P.P. II",#N/A,FALSE,"PCF97-04";"E007 Preço Médio Produção Própria",#N/A,FALSE,"PCF97-04";"E008 D.F.C. Produção Própria",#N/A,FALSE,"PCF97-04";"E009 Custo Produção Própria",#N/A,FALSE,"PCF97-04";"E010 D.F.C. Revenda",#N/A,FALSE,"PCF97-04";"E011 Despesa I",#N/A,FALSE,"PCF97-04";"E012 Despesa II",#N/A,FALSE,"PCF97-04";"E013 Folha de Pagamento I",#N/A,FALSE,"PCF97-04";"E014 Folha de Pagamento II",#N/A,FALSE,"PCF97-04"}</definedName>
    <definedName name="Investimento_Logística_1" hidden="1">{"E001 Geração de Caixa Geral",#N/A,FALSE,"PCF97-04";"E002 D.L.P. Geral",#N/A,FALSE,"PCF97-04";"E003 D.L.P. Produção Própria",#N/A,FALSE,"PCF97-04";"E004 D.L.P. Produtos de Revenda",#N/A,FALSE,"PCF97-04";"E005 Previsão C.F. P.P.",#N/A,FALSE,"PCF97-04";"E006 Previasão C.F. P.P. II",#N/A,FALSE,"PCF97-04";"E007 Preço Médio Produção Própria",#N/A,FALSE,"PCF97-04";"E008 D.F.C. Produção Própria",#N/A,FALSE,"PCF97-04";"E009 Custo Produção Própria",#N/A,FALSE,"PCF97-04";"E010 D.F.C. Revenda",#N/A,FALSE,"PCF97-04";"E011 Despesa I",#N/A,FALSE,"PCF97-04";"E012 Despesa II",#N/A,FALSE,"PCF97-04";"E013 Folha de Pagamento I",#N/A,FALSE,"PCF97-04";"E014 Folha de Pagamento II",#N/A,FALSE,"PCF97-04"}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LOW" hidden="1">"c1338"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 localSheetId="8" hidden="1">{#N/A,#N/A,FALSE,"1321";#N/A,#N/A,FALSE,"1324";#N/A,#N/A,FALSE,"1333";#N/A,#N/A,FALSE,"1371"}</definedName>
    <definedName name="j" hidden="1">{#N/A,#N/A,FALSE,"1321";#N/A,#N/A,FALSE,"1324";#N/A,#N/A,FALSE,"1333";#N/A,#N/A,FALSE,"1371"}</definedName>
    <definedName name="j_1" localSheetId="8" hidden="1">{#N/A,#N/A,FALSE,"1321";#N/A,#N/A,FALSE,"1324";#N/A,#N/A,FALSE,"1333";#N/A,#N/A,FALSE,"1371"}</definedName>
    <definedName name="j_1" hidden="1">{#N/A,#N/A,FALSE,"1321";#N/A,#N/A,FALSE,"1324";#N/A,#N/A,FALSE,"1333";#N/A,#N/A,FALSE,"1371"}</definedName>
    <definedName name="jhhh" localSheetId="8" hidden="1">{#N/A,#N/A,FALSE,"PACCIL";#N/A,#N/A,FALSE,"PAITACAN";#N/A,#N/A,FALSE,"PARECO";#N/A,#N/A,FALSE,"PA62";#N/A,#N/A,FALSE,"PAFINAL";#N/A,#N/A,FALSE,"PARECONF";#N/A,#N/A,FALSE,"PARECOND"}</definedName>
    <definedName name="jhhh" hidden="1">{#N/A,#N/A,FALSE,"PACCIL";#N/A,#N/A,FALSE,"PAITACAN";#N/A,#N/A,FALSE,"PARECO";#N/A,#N/A,FALSE,"PA62";#N/A,#N/A,FALSE,"PAFINAL";#N/A,#N/A,FALSE,"PARECONF";#N/A,#N/A,FALSE,"PARECOND"}</definedName>
    <definedName name="jhhh_1" localSheetId="8" hidden="1">{#N/A,#N/A,FALSE,"PACCIL";#N/A,#N/A,FALSE,"PAITACAN";#N/A,#N/A,FALSE,"PARECO";#N/A,#N/A,FALSE,"PA62";#N/A,#N/A,FALSE,"PAFINAL";#N/A,#N/A,FALSE,"PARECONF";#N/A,#N/A,FALSE,"PARECOND"}</definedName>
    <definedName name="jhhh_1" hidden="1">{#N/A,#N/A,FALSE,"PACCIL";#N/A,#N/A,FALSE,"PAITACAN";#N/A,#N/A,FALSE,"PARECO";#N/A,#N/A,FALSE,"PA62";#N/A,#N/A,FALSE,"PAFINAL";#N/A,#N/A,FALSE,"PARECONF";#N/A,#N/A,FALSE,"PARECOND"}</definedName>
    <definedName name="kme" localSheetId="8" hidden="1">#REF!</definedName>
    <definedName name="kme" localSheetId="7" hidden="1">#REF!</definedName>
    <definedName name="kme" localSheetId="0" hidden="1">#REF!</definedName>
    <definedName name="kme" hidden="1">#REF!</definedName>
    <definedName name="limcount" hidden="1">1</definedName>
    <definedName name="list2" localSheetId="8" hidden="1">{"'Welcome'!$A$1:$J$27"}</definedName>
    <definedName name="list2" hidden="1">{"'Welcome'!$A$1:$J$27"}</definedName>
    <definedName name="list2_1" localSheetId="8" hidden="1">{"'Welcome'!$A$1:$J$27"}</definedName>
    <definedName name="list2_1" hidden="1">{"'Welcome'!$A$1:$J$27"}</definedName>
    <definedName name="ljlj" localSheetId="8" hidden="1">{"PARTE1",#N/A,FALSE,"Plan1"}</definedName>
    <definedName name="ljlj" hidden="1">{"PARTE1",#N/A,FALSE,"Plan1"}</definedName>
    <definedName name="ljlj_1" localSheetId="8" hidden="1">{"PARTE1",#N/A,FALSE,"Plan1"}</definedName>
    <definedName name="ljlj_1" hidden="1">{"PARTE1",#N/A,FALSE,"Plan1"}</definedName>
    <definedName name="lll" hidden="1">2</definedName>
    <definedName name="lopes" localSheetId="8" hidden="1">{#N/A,#N/A,FALSE,"PACCIL";#N/A,#N/A,FALSE,"PAITACAN";#N/A,#N/A,FALSE,"PARECO";#N/A,#N/A,FALSE,"PA62";#N/A,#N/A,FALSE,"PAFINAL";#N/A,#N/A,FALSE,"PARECONF";#N/A,#N/A,FALSE,"PARECOND"}</definedName>
    <definedName name="lopes" hidden="1">{#N/A,#N/A,FALSE,"PACCIL";#N/A,#N/A,FALSE,"PAITACAN";#N/A,#N/A,FALSE,"PARECO";#N/A,#N/A,FALSE,"PA62";#N/A,#N/A,FALSE,"PAFINAL";#N/A,#N/A,FALSE,"PARECONF";#N/A,#N/A,FALSE,"PARECOND"}</definedName>
    <definedName name="lopes_1" localSheetId="8" hidden="1">{#N/A,#N/A,FALSE,"PACCIL";#N/A,#N/A,FALSE,"PAITACAN";#N/A,#N/A,FALSE,"PARECO";#N/A,#N/A,FALSE,"PA62";#N/A,#N/A,FALSE,"PAFINAL";#N/A,#N/A,FALSE,"PARECONF";#N/A,#N/A,FALSE,"PARECOND"}</definedName>
    <definedName name="lopes_1" hidden="1">{#N/A,#N/A,FALSE,"PACCIL";#N/A,#N/A,FALSE,"PAITACAN";#N/A,#N/A,FALSE,"PARECO";#N/A,#N/A,FALSE,"PA62";#N/A,#N/A,FALSE,"PAFINAL";#N/A,#N/A,FALSE,"PARECONF";#N/A,#N/A,FALSE,"PARECOND"}</definedName>
    <definedName name="m" localSheetId="8" hidden="1">#REF!</definedName>
    <definedName name="m" localSheetId="7" hidden="1">#REF!</definedName>
    <definedName name="m" localSheetId="0" hidden="1">#REF!</definedName>
    <definedName name="m" hidden="1">#REF!</definedName>
    <definedName name="M1.2" localSheetId="8" hidden="1">{#N/A,#N/A,FALSE,"1321";#N/A,#N/A,FALSE,"1324";#N/A,#N/A,FALSE,"1333";#N/A,#N/A,FALSE,"1371"}</definedName>
    <definedName name="M1.2" hidden="1">{#N/A,#N/A,FALSE,"1321";#N/A,#N/A,FALSE,"1324";#N/A,#N/A,FALSE,"1333";#N/A,#N/A,FALSE,"1371"}</definedName>
    <definedName name="M1.2_1" localSheetId="8" hidden="1">{#N/A,#N/A,FALSE,"1321";#N/A,#N/A,FALSE,"1324";#N/A,#N/A,FALSE,"1333";#N/A,#N/A,FALSE,"1371"}</definedName>
    <definedName name="M1.2_1" hidden="1">{#N/A,#N/A,FALSE,"1321";#N/A,#N/A,FALSE,"1324";#N/A,#N/A,FALSE,"1333";#N/A,#N/A,FALSE,"1371"}</definedName>
    <definedName name="M2.1" localSheetId="8" hidden="1">{#N/A,#N/A,FALSE,"1321";#N/A,#N/A,FALSE,"1324";#N/A,#N/A,FALSE,"1333";#N/A,#N/A,FALSE,"1371"}</definedName>
    <definedName name="M2.1" hidden="1">{#N/A,#N/A,FALSE,"1321";#N/A,#N/A,FALSE,"1324";#N/A,#N/A,FALSE,"1333";#N/A,#N/A,FALSE,"1371"}</definedName>
    <definedName name="M2.1_1" localSheetId="8" hidden="1">{#N/A,#N/A,FALSE,"1321";#N/A,#N/A,FALSE,"1324";#N/A,#N/A,FALSE,"1333";#N/A,#N/A,FALSE,"1371"}</definedName>
    <definedName name="M2.1_1" hidden="1">{#N/A,#N/A,FALSE,"1321";#N/A,#N/A,FALSE,"1324";#N/A,#N/A,FALSE,"1333";#N/A,#N/A,FALSE,"1371"}</definedName>
    <definedName name="maquinas" localSheetId="8" hidden="1">{#N/A,#N/A,FALSE,"PACCIL";#N/A,#N/A,FALSE,"PAITACAN";#N/A,#N/A,FALSE,"PARECO";#N/A,#N/A,FALSE,"PA62";#N/A,#N/A,FALSE,"PAFINAL";#N/A,#N/A,FALSE,"PARECONF";#N/A,#N/A,FALSE,"PARECOND"}</definedName>
    <definedName name="maquinas" hidden="1">{#N/A,#N/A,FALSE,"PACCIL";#N/A,#N/A,FALSE,"PAITACAN";#N/A,#N/A,FALSE,"PARECO";#N/A,#N/A,FALSE,"PA62";#N/A,#N/A,FALSE,"PAFINAL";#N/A,#N/A,FALSE,"PARECONF";#N/A,#N/A,FALSE,"PARECOND"}</definedName>
    <definedName name="maquinas_1" localSheetId="8" hidden="1">{#N/A,#N/A,FALSE,"PACCIL";#N/A,#N/A,FALSE,"PAITACAN";#N/A,#N/A,FALSE,"PARECO";#N/A,#N/A,FALSE,"PA62";#N/A,#N/A,FALSE,"PAFINAL";#N/A,#N/A,FALSE,"PARECONF";#N/A,#N/A,FALSE,"PARECOND"}</definedName>
    <definedName name="maquinas_1" hidden="1">{#N/A,#N/A,FALSE,"PACCIL";#N/A,#N/A,FALSE,"PAITACAN";#N/A,#N/A,FALSE,"PARECO";#N/A,#N/A,FALSE,"PA62";#N/A,#N/A,FALSE,"PAFINAL";#N/A,#N/A,FALSE,"PARECONF";#N/A,#N/A,FALSE,"PARECOND"}</definedName>
    <definedName name="mercadorias" localSheetId="8" hidden="1">{#N/A,#N/A,FALSE,"PACCIL";#N/A,#N/A,FALSE,"PAITACAN";#N/A,#N/A,FALSE,"PARECO";#N/A,#N/A,FALSE,"PA62";#N/A,#N/A,FALSE,"PAFINAL";#N/A,#N/A,FALSE,"PARECONF";#N/A,#N/A,FALSE,"PARECOND"}</definedName>
    <definedName name="mercadorias" hidden="1">{#N/A,#N/A,FALSE,"PACCIL";#N/A,#N/A,FALSE,"PAITACAN";#N/A,#N/A,FALSE,"PARECO";#N/A,#N/A,FALSE,"PA62";#N/A,#N/A,FALSE,"PAFINAL";#N/A,#N/A,FALSE,"PARECONF";#N/A,#N/A,FALSE,"PARECOND"}</definedName>
    <definedName name="mercadorias_1" localSheetId="8" hidden="1">{#N/A,#N/A,FALSE,"PACCIL";#N/A,#N/A,FALSE,"PAITACAN";#N/A,#N/A,FALSE,"PARECO";#N/A,#N/A,FALSE,"PA62";#N/A,#N/A,FALSE,"PAFINAL";#N/A,#N/A,FALSE,"PARECONF";#N/A,#N/A,FALSE,"PARECOND"}</definedName>
    <definedName name="mercadorias_1" hidden="1">{#N/A,#N/A,FALSE,"PACCIL";#N/A,#N/A,FALSE,"PAITACAN";#N/A,#N/A,FALSE,"PARECO";#N/A,#N/A,FALSE,"PA62";#N/A,#N/A,FALSE,"PAFINAL";#N/A,#N/A,FALSE,"PARECONF";#N/A,#N/A,FALSE,"PARECOND"}</definedName>
    <definedName name="mjuy" hidden="1">5</definedName>
    <definedName name="MP" localSheetId="8" hidden="1">{#N/A,#N/A,FALSE,"1321";#N/A,#N/A,FALSE,"1324";#N/A,#N/A,FALSE,"1333";#N/A,#N/A,FALSE,"1371"}</definedName>
    <definedName name="MP" hidden="1">{#N/A,#N/A,FALSE,"1321";#N/A,#N/A,FALSE,"1324";#N/A,#N/A,FALSE,"1333";#N/A,#N/A,FALSE,"1371"}</definedName>
    <definedName name="MP_1" localSheetId="8" hidden="1">{#N/A,#N/A,FALSE,"1321";#N/A,#N/A,FALSE,"1324";#N/A,#N/A,FALSE,"1333";#N/A,#N/A,FALSE,"1371"}</definedName>
    <definedName name="MP_1" hidden="1">{#N/A,#N/A,FALSE,"1321";#N/A,#N/A,FALSE,"1324";#N/A,#N/A,FALSE,"1333";#N/A,#N/A,FALSE,"1371"}</definedName>
    <definedName name="n" localSheetId="8" hidden="1">{#N/A,#N/A,FALSE,"1321";#N/A,#N/A,FALSE,"1324";#N/A,#N/A,FALSE,"1333";#N/A,#N/A,FALSE,"1371"}</definedName>
    <definedName name="n" hidden="1">{#N/A,#N/A,FALSE,"1321";#N/A,#N/A,FALSE,"1324";#N/A,#N/A,FALSE,"1333";#N/A,#N/A,FALSE,"1371"}</definedName>
    <definedName name="n_1" localSheetId="8" hidden="1">{#N/A,#N/A,FALSE,"1321";#N/A,#N/A,FALSE,"1324";#N/A,#N/A,FALSE,"1333";#N/A,#N/A,FALSE,"1371"}</definedName>
    <definedName name="n_1" hidden="1">{#N/A,#N/A,FALSE,"1321";#N/A,#N/A,FALSE,"1324";#N/A,#N/A,FALSE,"1333";#N/A,#N/A,FALSE,"1371"}</definedName>
    <definedName name="NN" localSheetId="8" hidden="1">{#N/A,#N/A,FALSE,"1321";#N/A,#N/A,FALSE,"1324";#N/A,#N/A,FALSE,"1333";#N/A,#N/A,FALSE,"1371"}</definedName>
    <definedName name="NN" hidden="1">{#N/A,#N/A,FALSE,"1321";#N/A,#N/A,FALSE,"1324";#N/A,#N/A,FALSE,"1333";#N/A,#N/A,FALSE,"1371"}</definedName>
    <definedName name="NN_1" localSheetId="8" hidden="1">{#N/A,#N/A,FALSE,"1321";#N/A,#N/A,FALSE,"1324";#N/A,#N/A,FALSE,"1333";#N/A,#N/A,FALSE,"1371"}</definedName>
    <definedName name="NN_1" hidden="1">{#N/A,#N/A,FALSE,"1321";#N/A,#N/A,FALSE,"1324";#N/A,#N/A,FALSE,"1333";#N/A,#N/A,FALSE,"1371"}</definedName>
    <definedName name="nnn" localSheetId="8" hidden="1">{#N/A,#N/A,FALSE,"1321";#N/A,#N/A,FALSE,"1324";#N/A,#N/A,FALSE,"1333";#N/A,#N/A,FALSE,"1371"}</definedName>
    <definedName name="nnn" hidden="1">{#N/A,#N/A,FALSE,"1321";#N/A,#N/A,FALSE,"1324";#N/A,#N/A,FALSE,"1333";#N/A,#N/A,FALSE,"1371"}</definedName>
    <definedName name="nnn_1" localSheetId="8" hidden="1">{#N/A,#N/A,FALSE,"1321";#N/A,#N/A,FALSE,"1324";#N/A,#N/A,FALSE,"1333";#N/A,#N/A,FALSE,"1371"}</definedName>
    <definedName name="nnn_1" hidden="1">{#N/A,#N/A,FALSE,"1321";#N/A,#N/A,FALSE,"1324";#N/A,#N/A,FALSE,"1333";#N/A,#N/A,FALSE,"1371"}</definedName>
    <definedName name="ol" hidden="1">[16]XREF!$A$8</definedName>
    <definedName name="ooo" localSheetId="8" hidden="1">{#N/A,#N/A,FALSE,"1321";#N/A,#N/A,FALSE,"1324";#N/A,#N/A,FALSE,"1333";#N/A,#N/A,FALSE,"1371"}</definedName>
    <definedName name="ooo" hidden="1">{#N/A,#N/A,FALSE,"1321";#N/A,#N/A,FALSE,"1324";#N/A,#N/A,FALSE,"1333";#N/A,#N/A,FALSE,"1371"}</definedName>
    <definedName name="ooo_1" localSheetId="8" hidden="1">{#N/A,#N/A,FALSE,"1321";#N/A,#N/A,FALSE,"1324";#N/A,#N/A,FALSE,"1333";#N/A,#N/A,FALSE,"1371"}</definedName>
    <definedName name="ooo_1" hidden="1">{#N/A,#N/A,FALSE,"1321";#N/A,#N/A,FALSE,"1324";#N/A,#N/A,FALSE,"1333";#N/A,#N/A,FALSE,"1371"}</definedName>
    <definedName name="outa" localSheetId="8" hidden="1">{#N/A,#N/A,FALSE,"1321";#N/A,#N/A,FALSE,"1324";#N/A,#N/A,FALSE,"1333";#N/A,#N/A,FALSE,"1371"}</definedName>
    <definedName name="outa" hidden="1">{#N/A,#N/A,FALSE,"1321";#N/A,#N/A,FALSE,"1324";#N/A,#N/A,FALSE,"1333";#N/A,#N/A,FALSE,"1371"}</definedName>
    <definedName name="outa_1" localSheetId="8" hidden="1">{#N/A,#N/A,FALSE,"1321";#N/A,#N/A,FALSE,"1324";#N/A,#N/A,FALSE,"1333";#N/A,#N/A,FALSE,"1371"}</definedName>
    <definedName name="outa_1" hidden="1">{#N/A,#N/A,FALSE,"1321";#N/A,#N/A,FALSE,"1324";#N/A,#N/A,FALSE,"1333";#N/A,#N/A,FALSE,"1371"}</definedName>
    <definedName name="outra" localSheetId="8" hidden="1">{#N/A,#N/A,FALSE,"1321";#N/A,#N/A,FALSE,"1324";#N/A,#N/A,FALSE,"1333";#N/A,#N/A,FALSE,"1371"}</definedName>
    <definedName name="outra" hidden="1">{#N/A,#N/A,FALSE,"1321";#N/A,#N/A,FALSE,"1324";#N/A,#N/A,FALSE,"1333";#N/A,#N/A,FALSE,"1371"}</definedName>
    <definedName name="outra_1" localSheetId="8" hidden="1">{#N/A,#N/A,FALSE,"1321";#N/A,#N/A,FALSE,"1324";#N/A,#N/A,FALSE,"1333";#N/A,#N/A,FALSE,"1371"}</definedName>
    <definedName name="outra_1" hidden="1">{#N/A,#N/A,FALSE,"1321";#N/A,#N/A,FALSE,"1324";#N/A,#N/A,FALSE,"1333";#N/A,#N/A,FALSE,"1371"}</definedName>
    <definedName name="outra1" localSheetId="8" hidden="1">{#N/A,#N/A,FALSE,"1321";#N/A,#N/A,FALSE,"1324";#N/A,#N/A,FALSE,"1333";#N/A,#N/A,FALSE,"1371"}</definedName>
    <definedName name="outra1" hidden="1">{#N/A,#N/A,FALSE,"1321";#N/A,#N/A,FALSE,"1324";#N/A,#N/A,FALSE,"1333";#N/A,#N/A,FALSE,"1371"}</definedName>
    <definedName name="outra1_1" localSheetId="8" hidden="1">{#N/A,#N/A,FALSE,"1321";#N/A,#N/A,FALSE,"1324";#N/A,#N/A,FALSE,"1333";#N/A,#N/A,FALSE,"1371"}</definedName>
    <definedName name="outra1_1" hidden="1">{#N/A,#N/A,FALSE,"1321";#N/A,#N/A,FALSE,"1324";#N/A,#N/A,FALSE,"1333";#N/A,#N/A,FALSE,"1371"}</definedName>
    <definedName name="outros" localSheetId="8" hidden="1">{#N/A,#N/A,FALSE,"PACCIL";#N/A,#N/A,FALSE,"PAITACAN";#N/A,#N/A,FALSE,"PARECO";#N/A,#N/A,FALSE,"PA62";#N/A,#N/A,FALSE,"PAFINAL";#N/A,#N/A,FALSE,"PARECONF";#N/A,#N/A,FALSE,"PARECOND"}</definedName>
    <definedName name="outros" hidden="1">{#N/A,#N/A,FALSE,"PACCIL";#N/A,#N/A,FALSE,"PAITACAN";#N/A,#N/A,FALSE,"PARECO";#N/A,#N/A,FALSE,"PA62";#N/A,#N/A,FALSE,"PAFINAL";#N/A,#N/A,FALSE,"PARECONF";#N/A,#N/A,FALSE,"PARECOND"}</definedName>
    <definedName name="outros_1" localSheetId="8" hidden="1">{#N/A,#N/A,FALSE,"PACCIL";#N/A,#N/A,FALSE,"PAITACAN";#N/A,#N/A,FALSE,"PARECO";#N/A,#N/A,FALSE,"PA62";#N/A,#N/A,FALSE,"PAFINAL";#N/A,#N/A,FALSE,"PARECONF";#N/A,#N/A,FALSE,"PARECOND"}</definedName>
    <definedName name="outros_1" hidden="1">{#N/A,#N/A,FALSE,"PACCIL";#N/A,#N/A,FALSE,"PAITACAN";#N/A,#N/A,FALSE,"PARECO";#N/A,#N/A,FALSE,"PA62";#N/A,#N/A,FALSE,"PAFINAL";#N/A,#N/A,FALSE,"PARECONF";#N/A,#N/A,FALSE,"PARECOND"}</definedName>
    <definedName name="Parte1a." localSheetId="8" hidden="1">{"PARTE1",#N/A,FALSE,"Plan1"}</definedName>
    <definedName name="Parte1a." hidden="1">{"PARTE1",#N/A,FALSE,"Plan1"}</definedName>
    <definedName name="Parte1a._1" localSheetId="8" hidden="1">{"PARTE1",#N/A,FALSE,"Plan1"}</definedName>
    <definedName name="Parte1a._1" hidden="1">{"PARTE1",#N/A,FALSE,"Plan1"}</definedName>
    <definedName name="PDC" localSheetId="8" hidden="1">#REF!</definedName>
    <definedName name="PDC" localSheetId="7" hidden="1">#REF!</definedName>
    <definedName name="PDC" localSheetId="0" hidden="1">#REF!</definedName>
    <definedName name="PDC" hidden="1">#REF!</definedName>
    <definedName name="pinco" localSheetId="8" hidden="1">[17]ce!#REF!</definedName>
    <definedName name="pinco" localSheetId="7" hidden="1">[17]ce!#REF!</definedName>
    <definedName name="pinco" localSheetId="0" hidden="1">[17]ce!#REF!</definedName>
    <definedName name="pinco" hidden="1">[17]ce!#REF!</definedName>
    <definedName name="pippo" localSheetId="8" hidden="1">[2]ce!#REF!</definedName>
    <definedName name="pippo" localSheetId="7" hidden="1">[2]ce!#REF!</definedName>
    <definedName name="pippo" localSheetId="0" hidden="1">[2]ce!#REF!</definedName>
    <definedName name="pippo" hidden="1">[2]ce!#REF!</definedName>
    <definedName name="PPP" localSheetId="8" hidden="1">{#N/A,#N/A,FALSE,"1321";#N/A,#N/A,FALSE,"1324";#N/A,#N/A,FALSE,"1333";#N/A,#N/A,FALSE,"1371"}</definedName>
    <definedName name="PPP" hidden="1">{#N/A,#N/A,FALSE,"1321";#N/A,#N/A,FALSE,"1324";#N/A,#N/A,FALSE,"1333";#N/A,#N/A,FALSE,"1371"}</definedName>
    <definedName name="PPP_1" localSheetId="8" hidden="1">{#N/A,#N/A,FALSE,"1321";#N/A,#N/A,FALSE,"1324";#N/A,#N/A,FALSE,"1333";#N/A,#N/A,FALSE,"1371"}</definedName>
    <definedName name="PPP_1" hidden="1">{#N/A,#N/A,FALSE,"1321";#N/A,#N/A,FALSE,"1324";#N/A,#N/A,FALSE,"1333";#N/A,#N/A,FALSE,"1371"}</definedName>
    <definedName name="prueba" localSheetId="8" hidden="1">{#N/A,#N/A,FALSE,"Aging Summary";#N/A,#N/A,FALSE,"Ratio Analysis";#N/A,#N/A,FALSE,"Test 120 Day Accts";#N/A,#N/A,FALSE,"Tickmarks"}</definedName>
    <definedName name="prueba" hidden="1">{#N/A,#N/A,FALSE,"Aging Summary";#N/A,#N/A,FALSE,"Ratio Analysis";#N/A,#N/A,FALSE,"Test 120 Day Accts";#N/A,#N/A,FALSE,"Tickmarks"}</definedName>
    <definedName name="prueba_1" localSheetId="8" hidden="1">{#N/A,#N/A,FALSE,"Aging Summary";#N/A,#N/A,FALSE,"Ratio Analysis";#N/A,#N/A,FALSE,"Test 120 Day Accts";#N/A,#N/A,FALSE,"Tickmarks"}</definedName>
    <definedName name="prueba_1" hidden="1">{#N/A,#N/A,FALSE,"Aging Summary";#N/A,#N/A,FALSE,"Ratio Analysis";#N/A,#N/A,FALSE,"Test 120 Day Accts";#N/A,#N/A,FALSE,"Tickmarks"}</definedName>
    <definedName name="qwe" localSheetId="8" hidden="1">#REF!</definedName>
    <definedName name="qwe" localSheetId="7" hidden="1">#REF!</definedName>
    <definedName name="qwe" localSheetId="0" hidden="1">#REF!</definedName>
    <definedName name="qwe" hidden="1">#REF!</definedName>
    <definedName name="S" localSheetId="8" hidden="1">{#N/A,#N/A,FALSE,"1321";#N/A,#N/A,FALSE,"1324";#N/A,#N/A,FALSE,"1333";#N/A,#N/A,FALSE,"1371"}</definedName>
    <definedName name="S" hidden="1">{#N/A,#N/A,FALSE,"1321";#N/A,#N/A,FALSE,"1324";#N/A,#N/A,FALSE,"1333";#N/A,#N/A,FALSE,"1371"}</definedName>
    <definedName name="S_1" localSheetId="8" hidden="1">{#N/A,#N/A,FALSE,"1321";#N/A,#N/A,FALSE,"1324";#N/A,#N/A,FALSE,"1333";#N/A,#N/A,FALSE,"1371"}</definedName>
    <definedName name="S_1" hidden="1">{#N/A,#N/A,FALSE,"1321";#N/A,#N/A,FALSE,"1324";#N/A,#N/A,FALSE,"1333";#N/A,#N/A,FALSE,"1371"}</definedName>
    <definedName name="SAPBEXrevision" hidden="1">1</definedName>
    <definedName name="SAPBEXsysID" hidden="1">"BWP"</definedName>
    <definedName name="SAPBEXwbID" hidden="1">"3LYZ68P2W3EFPI77PI18ZTYQK"</definedName>
    <definedName name="SAPFuncF4Help" localSheetId="8" hidden="1">[0]!MAIO()</definedName>
    <definedName name="SAPFuncF4Help" localSheetId="7" hidden="1">[0]!MAIO()</definedName>
    <definedName name="SAPFuncF4Help" localSheetId="0" hidden="1">[0]!MAIO()</definedName>
    <definedName name="SAPFuncF4Help" hidden="1">[0]!MAIO()</definedName>
    <definedName name="sasa" localSheetId="8" hidden="1">#REF!</definedName>
    <definedName name="sasa" localSheetId="7" hidden="1">#REF!</definedName>
    <definedName name="sasa" localSheetId="0" hidden="1">#REF!</definedName>
    <definedName name="sasa" hidden="1">#REF!</definedName>
    <definedName name="sds" localSheetId="8" hidden="1">{#N/A,#N/A,TRUE,"Contents";#N/A,#N/A,TRUE,"Cover Page";#N/A,#N/A,TRUE,"Highlights";#N/A,#N/A,TRUE,"Financial Summary";#N/A,#N/A,TRUE,"Blank";#N/A,#N/A,TRUE,"Orders";#N/A,#N/A,TRUE,"Orders Elims";#N/A,#N/A,TRUE,"Sig Orders";#N/A,#N/A,TRUE,"Sales";#N/A,#N/A,TRUE,"Sales Elims";#N/A,#N/A,TRUE,"EBIT";#N/A,#N/A,TRUE,"EBIT Elims";#N/A,#N/A,TRUE,"Backlog";#N/A,#N/A,TRUE,"Backlog Elims";#N/A,#N/A,TRUE,"Funded Backlog ";#N/A,#N/A,TRUE,"Funded BL Elims";#N/A,#N/A,TRUE,"Cash";#N/A,#N/A,TRUE,"Employment";#N/A,#N/A,TRUE,"Award Fee";#N/A,#N/A,TRUE,"Ops &amp; Risks";#N/A,#N/A,TRUE,"Ops &amp; Risks 2";#N/A,#N/A,TRUE,"Key Issues ";#N/A,#N/A,TRUE,"Open";#N/A,#N/A,TRUE,"Orders 97-98";#N/A,#N/A,TRUE,"Sales 97-98 ";#N/A,#N/A,TRUE,"EBIT 97-98 ";#N/A,#N/A,TRUE,"Cash 97-98";#N/A,#N/A,TRUE,"Blank (2)";#N/A,#N/A,TRUE,"Yr to Yr Sales";#N/A,#N/A,TRUE,"Yr to Yr EBIT";#N/A,#N/A,TRUE,"Qtr to Qtr";#N/A,#N/A,TRUE,"AOD Status";#N/A,#N/A,TRUE,"Unex Options";#N/A,#N/A,TRUE,"Loss Contracts";#N/A,#N/A,TRUE,"Debooks";#N/A,#N/A,TRUE,"Proposals"}</definedName>
    <definedName name="sds" hidden="1">{#N/A,#N/A,TRUE,"Contents";#N/A,#N/A,TRUE,"Cover Page";#N/A,#N/A,TRUE,"Highlights";#N/A,#N/A,TRUE,"Financial Summary";#N/A,#N/A,TRUE,"Blank";#N/A,#N/A,TRUE,"Orders";#N/A,#N/A,TRUE,"Orders Elims";#N/A,#N/A,TRUE,"Sig Orders";#N/A,#N/A,TRUE,"Sales";#N/A,#N/A,TRUE,"Sales Elims";#N/A,#N/A,TRUE,"EBIT";#N/A,#N/A,TRUE,"EBIT Elims";#N/A,#N/A,TRUE,"Backlog";#N/A,#N/A,TRUE,"Backlog Elims";#N/A,#N/A,TRUE,"Funded Backlog ";#N/A,#N/A,TRUE,"Funded BL Elims";#N/A,#N/A,TRUE,"Cash";#N/A,#N/A,TRUE,"Employment";#N/A,#N/A,TRUE,"Award Fee";#N/A,#N/A,TRUE,"Ops &amp; Risks";#N/A,#N/A,TRUE,"Ops &amp; Risks 2";#N/A,#N/A,TRUE,"Key Issues ";#N/A,#N/A,TRUE,"Open";#N/A,#N/A,TRUE,"Orders 97-98";#N/A,#N/A,TRUE,"Sales 97-98 ";#N/A,#N/A,TRUE,"EBIT 97-98 ";#N/A,#N/A,TRUE,"Cash 97-98";#N/A,#N/A,TRUE,"Blank (2)";#N/A,#N/A,TRUE,"Yr to Yr Sales";#N/A,#N/A,TRUE,"Yr to Yr EBIT";#N/A,#N/A,TRUE,"Qtr to Qtr";#N/A,#N/A,TRUE,"AOD Status";#N/A,#N/A,TRUE,"Unex Options";#N/A,#N/A,TRUE,"Loss Contracts";#N/A,#N/A,TRUE,"Debooks";#N/A,#N/A,TRUE,"Proposals"}</definedName>
    <definedName name="sds_1" localSheetId="8" hidden="1">{#N/A,#N/A,TRUE,"Contents";#N/A,#N/A,TRUE,"Cover Page";#N/A,#N/A,TRUE,"Highlights";#N/A,#N/A,TRUE,"Financial Summary";#N/A,#N/A,TRUE,"Blank";#N/A,#N/A,TRUE,"Orders";#N/A,#N/A,TRUE,"Orders Elims";#N/A,#N/A,TRUE,"Sig Orders";#N/A,#N/A,TRUE,"Sales";#N/A,#N/A,TRUE,"Sales Elims";#N/A,#N/A,TRUE,"EBIT";#N/A,#N/A,TRUE,"EBIT Elims";#N/A,#N/A,TRUE,"Backlog";#N/A,#N/A,TRUE,"Backlog Elims";#N/A,#N/A,TRUE,"Funded Backlog ";#N/A,#N/A,TRUE,"Funded BL Elims";#N/A,#N/A,TRUE,"Cash";#N/A,#N/A,TRUE,"Employment";#N/A,#N/A,TRUE,"Award Fee";#N/A,#N/A,TRUE,"Ops &amp; Risks";#N/A,#N/A,TRUE,"Ops &amp; Risks 2";#N/A,#N/A,TRUE,"Key Issues ";#N/A,#N/A,TRUE,"Open";#N/A,#N/A,TRUE,"Orders 97-98";#N/A,#N/A,TRUE,"Sales 97-98 ";#N/A,#N/A,TRUE,"EBIT 97-98 ";#N/A,#N/A,TRUE,"Cash 97-98";#N/A,#N/A,TRUE,"Blank (2)";#N/A,#N/A,TRUE,"Yr to Yr Sales";#N/A,#N/A,TRUE,"Yr to Yr EBIT";#N/A,#N/A,TRUE,"Qtr to Qtr";#N/A,#N/A,TRUE,"AOD Status";#N/A,#N/A,TRUE,"Unex Options";#N/A,#N/A,TRUE,"Loss Contracts";#N/A,#N/A,TRUE,"Debooks";#N/A,#N/A,TRUE,"Proposals"}</definedName>
    <definedName name="sds_1" hidden="1">{#N/A,#N/A,TRUE,"Contents";#N/A,#N/A,TRUE,"Cover Page";#N/A,#N/A,TRUE,"Highlights";#N/A,#N/A,TRUE,"Financial Summary";#N/A,#N/A,TRUE,"Blank";#N/A,#N/A,TRUE,"Orders";#N/A,#N/A,TRUE,"Orders Elims";#N/A,#N/A,TRUE,"Sig Orders";#N/A,#N/A,TRUE,"Sales";#N/A,#N/A,TRUE,"Sales Elims";#N/A,#N/A,TRUE,"EBIT";#N/A,#N/A,TRUE,"EBIT Elims";#N/A,#N/A,TRUE,"Backlog";#N/A,#N/A,TRUE,"Backlog Elims";#N/A,#N/A,TRUE,"Funded Backlog ";#N/A,#N/A,TRUE,"Funded BL Elims";#N/A,#N/A,TRUE,"Cash";#N/A,#N/A,TRUE,"Employment";#N/A,#N/A,TRUE,"Award Fee";#N/A,#N/A,TRUE,"Ops &amp; Risks";#N/A,#N/A,TRUE,"Ops &amp; Risks 2";#N/A,#N/A,TRUE,"Key Issues ";#N/A,#N/A,TRUE,"Open";#N/A,#N/A,TRUE,"Orders 97-98";#N/A,#N/A,TRUE,"Sales 97-98 ";#N/A,#N/A,TRUE,"EBIT 97-98 ";#N/A,#N/A,TRUE,"Cash 97-98";#N/A,#N/A,TRUE,"Blank (2)";#N/A,#N/A,TRUE,"Yr to Yr Sales";#N/A,#N/A,TRUE,"Yr to Yr EBIT";#N/A,#N/A,TRUE,"Qtr to Qtr";#N/A,#N/A,TRUE,"AOD Status";#N/A,#N/A,TRUE,"Unex Options";#N/A,#N/A,TRUE,"Loss Contracts";#N/A,#N/A,TRUE,"Debooks";#N/A,#N/A,TRUE,"Proposals"}</definedName>
    <definedName name="sdsds" localSheetId="8" hidden="1">#REF!</definedName>
    <definedName name="sdsds" localSheetId="7" hidden="1">#REF!</definedName>
    <definedName name="sdsds" localSheetId="0" hidden="1">#REF!</definedName>
    <definedName name="sdsds" hidden="1">#REF!</definedName>
    <definedName name="sencount" hidden="1">1</definedName>
    <definedName name="ss" localSheetId="8" hidden="1">{#N/A,#N/A,FALSE,"1321";#N/A,#N/A,FALSE,"1324";#N/A,#N/A,FALSE,"1333";#N/A,#N/A,FALSE,"1371"}</definedName>
    <definedName name="ss" hidden="1">{#N/A,#N/A,FALSE,"1321";#N/A,#N/A,FALSE,"1324";#N/A,#N/A,FALSE,"1333";#N/A,#N/A,FALSE,"1371"}</definedName>
    <definedName name="ss_1" localSheetId="8" hidden="1">{#N/A,#N/A,FALSE,"1321";#N/A,#N/A,FALSE,"1324";#N/A,#N/A,FALSE,"1333";#N/A,#N/A,FALSE,"1371"}</definedName>
    <definedName name="ss_1" hidden="1">{#N/A,#N/A,FALSE,"1321";#N/A,#N/A,FALSE,"1324";#N/A,#N/A,FALSE,"1333";#N/A,#N/A,FALSE,"1371"}</definedName>
    <definedName name="sucata" localSheetId="8" hidden="1">{#N/A,#N/A,FALSE,"PACCIL";#N/A,#N/A,FALSE,"PAITACAN";#N/A,#N/A,FALSE,"PARECO";#N/A,#N/A,FALSE,"PA62";#N/A,#N/A,FALSE,"PAFINAL";#N/A,#N/A,FALSE,"PARECONF";#N/A,#N/A,FALSE,"PARECOND"}</definedName>
    <definedName name="sucata" hidden="1">{#N/A,#N/A,FALSE,"PACCIL";#N/A,#N/A,FALSE,"PAITACAN";#N/A,#N/A,FALSE,"PARECO";#N/A,#N/A,FALSE,"PA62";#N/A,#N/A,FALSE,"PAFINAL";#N/A,#N/A,FALSE,"PARECONF";#N/A,#N/A,FALSE,"PARECOND"}</definedName>
    <definedName name="sucata_1" localSheetId="8" hidden="1">{#N/A,#N/A,FALSE,"PACCIL";#N/A,#N/A,FALSE,"PAITACAN";#N/A,#N/A,FALSE,"PARECO";#N/A,#N/A,FALSE,"PA62";#N/A,#N/A,FALSE,"PAFINAL";#N/A,#N/A,FALSE,"PARECONF";#N/A,#N/A,FALSE,"PARECOND"}</definedName>
    <definedName name="sucata_1" hidden="1">{#N/A,#N/A,FALSE,"PACCIL";#N/A,#N/A,FALSE,"PAITACAN";#N/A,#N/A,FALSE,"PARECO";#N/A,#N/A,FALSE,"PA62";#N/A,#N/A,FALSE,"PAFINAL";#N/A,#N/A,FALSE,"PARECONF";#N/A,#N/A,FALSE,"PARECOND"}</definedName>
    <definedName name="tania" localSheetId="8" hidden="1">{#N/A,#N/A,FALSE,"PACCIL";#N/A,#N/A,FALSE,"PAITACAN";#N/A,#N/A,FALSE,"PARECO";#N/A,#N/A,FALSE,"PA62";#N/A,#N/A,FALSE,"PAFINAL";#N/A,#N/A,FALSE,"PARECONF";#N/A,#N/A,FALSE,"PARECOND"}</definedName>
    <definedName name="tania" hidden="1">{#N/A,#N/A,FALSE,"PACCIL";#N/A,#N/A,FALSE,"PAITACAN";#N/A,#N/A,FALSE,"PARECO";#N/A,#N/A,FALSE,"PA62";#N/A,#N/A,FALSE,"PAFINAL";#N/A,#N/A,FALSE,"PARECONF";#N/A,#N/A,FALSE,"PARECOND"}</definedName>
    <definedName name="tania_1" localSheetId="8" hidden="1">{#N/A,#N/A,FALSE,"PACCIL";#N/A,#N/A,FALSE,"PAITACAN";#N/A,#N/A,FALSE,"PARECO";#N/A,#N/A,FALSE,"PA62";#N/A,#N/A,FALSE,"PAFINAL";#N/A,#N/A,FALSE,"PARECONF";#N/A,#N/A,FALSE,"PARECOND"}</definedName>
    <definedName name="tania_1" hidden="1">{#N/A,#N/A,FALSE,"PACCIL";#N/A,#N/A,FALSE,"PAITACAN";#N/A,#N/A,FALSE,"PARECO";#N/A,#N/A,FALSE,"PA62";#N/A,#N/A,FALSE,"PAFINAL";#N/A,#N/A,FALSE,"PARECONF";#N/A,#N/A,FALSE,"PARECOND"}</definedName>
    <definedName name="TESTE" localSheetId="8" hidden="1">{#N/A,#N/A,FALSE,"PACCIL";#N/A,#N/A,FALSE,"PAITACAN";#N/A,#N/A,FALSE,"PARECO";#N/A,#N/A,FALSE,"PA62";#N/A,#N/A,FALSE,"PAFINAL";#N/A,#N/A,FALSE,"PARECONF";#N/A,#N/A,FALSE,"PARECOND"}</definedName>
    <definedName name="TESTE" hidden="1">{#N/A,#N/A,FALSE,"PACCIL";#N/A,#N/A,FALSE,"PAITACAN";#N/A,#N/A,FALSE,"PARECO";#N/A,#N/A,FALSE,"PA62";#N/A,#N/A,FALSE,"PAFINAL";#N/A,#N/A,FALSE,"PARECONF";#N/A,#N/A,FALSE,"PARECOND"}</definedName>
    <definedName name="TESTE_1" localSheetId="8" hidden="1">{#N/A,#N/A,FALSE,"PACCIL";#N/A,#N/A,FALSE,"PAITACAN";#N/A,#N/A,FALSE,"PARECO";#N/A,#N/A,FALSE,"PA62";#N/A,#N/A,FALSE,"PAFINAL";#N/A,#N/A,FALSE,"PARECONF";#N/A,#N/A,FALSE,"PARECOND"}</definedName>
    <definedName name="TESTE_1" hidden="1">{#N/A,#N/A,FALSE,"PACCIL";#N/A,#N/A,FALSE,"PAITACAN";#N/A,#N/A,FALSE,"PARECO";#N/A,#N/A,FALSE,"PA62";#N/A,#N/A,FALSE,"PAFINAL";#N/A,#N/A,FALSE,"PARECONF";#N/A,#N/A,FALSE,"PARECOND"}</definedName>
    <definedName name="TESTE2" localSheetId="8" hidden="1">{#N/A,#N/A,FALSE,"PACCIL";#N/A,#N/A,FALSE,"PAITACAN";#N/A,#N/A,FALSE,"PARECO";#N/A,#N/A,FALSE,"PA62";#N/A,#N/A,FALSE,"PAFINAL";#N/A,#N/A,FALSE,"PARECONF";#N/A,#N/A,FALSE,"PARECOND"}</definedName>
    <definedName name="TESTE2" hidden="1">{#N/A,#N/A,FALSE,"PACCIL";#N/A,#N/A,FALSE,"PAITACAN";#N/A,#N/A,FALSE,"PARECO";#N/A,#N/A,FALSE,"PA62";#N/A,#N/A,FALSE,"PAFINAL";#N/A,#N/A,FALSE,"PARECONF";#N/A,#N/A,FALSE,"PARECOND"}</definedName>
    <definedName name="TESTE2_1" localSheetId="8" hidden="1">{#N/A,#N/A,FALSE,"PACCIL";#N/A,#N/A,FALSE,"PAITACAN";#N/A,#N/A,FALSE,"PARECO";#N/A,#N/A,FALSE,"PA62";#N/A,#N/A,FALSE,"PAFINAL";#N/A,#N/A,FALSE,"PARECONF";#N/A,#N/A,FALSE,"PARECOND"}</definedName>
    <definedName name="TESTE2_1" hidden="1">{#N/A,#N/A,FALSE,"PACCIL";#N/A,#N/A,FALSE,"PAITACAN";#N/A,#N/A,FALSE,"PARECO";#N/A,#N/A,FALSE,"PA62";#N/A,#N/A,FALSE,"PAFINAL";#N/A,#N/A,FALSE,"PARECONF";#N/A,#N/A,FALSE,"PARECOND"}</definedName>
    <definedName name="TextRefCopyRangeCount" hidden="1">1</definedName>
    <definedName name="tudo2" localSheetId="8" hidden="1">{"ATI",#N/A,TRUE,"BALabr97";"PAS",#N/A,TRUE,"BALabr97";"REC",#N/A,TRUE,"BALabr97"}</definedName>
    <definedName name="tudo2" hidden="1">{"ATI",#N/A,TRUE,"BALabr97";"PAS",#N/A,TRUE,"BALabr97";"REC",#N/A,TRUE,"BALabr97"}</definedName>
    <definedName name="tudo2_1" localSheetId="8" hidden="1">{"ATI",#N/A,TRUE,"BALabr97";"PAS",#N/A,TRUE,"BALabr97";"REC",#N/A,TRUE,"BALabr97"}</definedName>
    <definedName name="tudo2_1" hidden="1">{"ATI",#N/A,TRUE,"BALabr97";"PAS",#N/A,TRUE,"BALabr97";"REC",#N/A,TRUE,"BALabr97"}</definedName>
    <definedName name="VIEIRA" localSheetId="8"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VIEIRA"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VIEIRA_1" localSheetId="8"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VIEIRA_1"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virginia" localSheetId="8" hidden="1">{#N/A,#N/A,FALSE,"PACCIL";#N/A,#N/A,FALSE,"PAITACAN";#N/A,#N/A,FALSE,"PARECO";#N/A,#N/A,FALSE,"PA62";#N/A,#N/A,FALSE,"PAFINAL";#N/A,#N/A,FALSE,"PARECONF";#N/A,#N/A,FALSE,"PARECOND"}</definedName>
    <definedName name="virginia" hidden="1">{#N/A,#N/A,FALSE,"PACCIL";#N/A,#N/A,FALSE,"PAITACAN";#N/A,#N/A,FALSE,"PARECO";#N/A,#N/A,FALSE,"PA62";#N/A,#N/A,FALSE,"PAFINAL";#N/A,#N/A,FALSE,"PARECONF";#N/A,#N/A,FALSE,"PARECOND"}</definedName>
    <definedName name="virginia_1" localSheetId="8" hidden="1">{#N/A,#N/A,FALSE,"PACCIL";#N/A,#N/A,FALSE,"PAITACAN";#N/A,#N/A,FALSE,"PARECO";#N/A,#N/A,FALSE,"PA62";#N/A,#N/A,FALSE,"PAFINAL";#N/A,#N/A,FALSE,"PARECONF";#N/A,#N/A,FALSE,"PARECOND"}</definedName>
    <definedName name="virginia_1" hidden="1">{#N/A,#N/A,FALSE,"PACCIL";#N/A,#N/A,FALSE,"PAITACAN";#N/A,#N/A,FALSE,"PARECO";#N/A,#N/A,FALSE,"PA62";#N/A,#N/A,FALSE,"PAFINAL";#N/A,#N/A,FALSE,"PARECONF";#N/A,#N/A,FALSE,"PARECOND"}</definedName>
    <definedName name="we" localSheetId="8" hidden="1">{#N/A,#N/A,FALSE,"1321";#N/A,#N/A,FALSE,"1324";#N/A,#N/A,FALSE,"1333";#N/A,#N/A,FALSE,"1371"}</definedName>
    <definedName name="we" hidden="1">{#N/A,#N/A,FALSE,"1321";#N/A,#N/A,FALSE,"1324";#N/A,#N/A,FALSE,"1333";#N/A,#N/A,FALSE,"1371"}</definedName>
    <definedName name="we_1" localSheetId="8" hidden="1">{#N/A,#N/A,FALSE,"1321";#N/A,#N/A,FALSE,"1324";#N/A,#N/A,FALSE,"1333";#N/A,#N/A,FALSE,"1371"}</definedName>
    <definedName name="we_1" hidden="1">{#N/A,#N/A,FALSE,"1321";#N/A,#N/A,FALSE,"1324";#N/A,#N/A,FALSE,"1333";#N/A,#N/A,FALSE,"1371"}</definedName>
    <definedName name="wrn.01." localSheetId="8" hidden="1">{#N/A,#N/A,FALSE,"1321";#N/A,#N/A,FALSE,"1324";#N/A,#N/A,FALSE,"1333";#N/A,#N/A,FALSE,"1371"}</definedName>
    <definedName name="wrn.01." hidden="1">{#N/A,#N/A,FALSE,"1321";#N/A,#N/A,FALSE,"1324";#N/A,#N/A,FALSE,"1333";#N/A,#N/A,FALSE,"1371"}</definedName>
    <definedName name="wrn.01._1" localSheetId="8" hidden="1">{#N/A,#N/A,FALSE,"1321";#N/A,#N/A,FALSE,"1324";#N/A,#N/A,FALSE,"1333";#N/A,#N/A,FALSE,"1371"}</definedName>
    <definedName name="wrn.01._1" hidden="1">{#N/A,#N/A,FALSE,"1321";#N/A,#N/A,FALSE,"1324";#N/A,#N/A,FALSE,"1333";#N/A,#N/A,FALSE,"1371"}</definedName>
    <definedName name="wrn.ACIONCONSELHO._.01." localSheetId="8" hidden="1">{"CAPA CONSELHO(FISCAL)ACIONISTAS",#N/A,TRUE,"capa (2)";"CAPITAL 2002",#N/A,TRUE,"capital (2)";"INDICES2002",#N/A,TRUE,"índices bal (2)";"BAL(B)2002",#N/A,TRUE,"BAL B (2)";"RESULTADO 01",#N/A,TRUE,"resultado";"RESULTADO mes a mes (B)2002",#N/A,TRUE,"resultado";"DOAR(B)2002",#N/A,TRUE,"DOAR B (2)";"MUTAÇÃO(B)2002",#N/A,TRUE,"mutação B (2)";"ESTOQUE(B)2002",#N/A,TRUE,"estoque";"PERMANENTE(B)2002",#N/A,TRUE,"permanente B (2)";"PERFIL(B)2002",#N/A,TRUE,"PERFIL B (2)";"EBITDA 01",#N/A,TRUE,"ebitda";"FLUXO(B)2002",#N/A,TRUE,"FLUXO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1." hidden="1">{"CAPA CONSELHO(FISCAL)ACIONISTAS",#N/A,TRUE,"capa (2)";"CAPITAL 2002",#N/A,TRUE,"capital (2)";"INDICES2002",#N/A,TRUE,"índices bal (2)";"BAL(B)2002",#N/A,TRUE,"BAL B (2)";"RESULTADO 01",#N/A,TRUE,"resultado";"RESULTADO mes a mes (B)2002",#N/A,TRUE,"resultado";"DOAR(B)2002",#N/A,TRUE,"DOAR B (2)";"MUTAÇÃO(B)2002",#N/A,TRUE,"mutação B (2)";"ESTOQUE(B)2002",#N/A,TRUE,"estoque";"PERMANENTE(B)2002",#N/A,TRUE,"permanente B (2)";"PERFIL(B)2002",#N/A,TRUE,"PERFIL B (2)";"EBITDA 01",#N/A,TRUE,"ebitda";"FLUXO(B)2002",#N/A,TRUE,"FLUXO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1._1" localSheetId="8" hidden="1">{"CAPA CONSELHO(FISCAL)ACIONISTAS",#N/A,TRUE,"capa (2)";"CAPITAL 2002",#N/A,TRUE,"capital (2)";"INDICES2002",#N/A,TRUE,"índices bal (2)";"BAL(B)2002",#N/A,TRUE,"BAL B (2)";"RESULTADO 01",#N/A,TRUE,"resultado";"RESULTADO mes a mes (B)2002",#N/A,TRUE,"resultado";"DOAR(B)2002",#N/A,TRUE,"DOAR B (2)";"MUTAÇÃO(B)2002",#N/A,TRUE,"mutação B (2)";"ESTOQUE(B)2002",#N/A,TRUE,"estoque";"PERMANENTE(B)2002",#N/A,TRUE,"permanente B (2)";"PERFIL(B)2002",#N/A,TRUE,"PERFIL B (2)";"EBITDA 01",#N/A,TRUE,"ebitda";"FLUXO(B)2002",#N/A,TRUE,"FLUXO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1._1" hidden="1">{"CAPA CONSELHO(FISCAL)ACIONISTAS",#N/A,TRUE,"capa (2)";"CAPITAL 2002",#N/A,TRUE,"capital (2)";"INDICES2002",#N/A,TRUE,"índices bal (2)";"BAL(B)2002",#N/A,TRUE,"BAL B (2)";"RESULTADO 01",#N/A,TRUE,"resultado";"RESULTADO mes a mes (B)2002",#N/A,TRUE,"resultado";"DOAR(B)2002",#N/A,TRUE,"DOAR B (2)";"MUTAÇÃO(B)2002",#N/A,TRUE,"mutação B (2)";"ESTOQUE(B)2002",#N/A,TRUE,"estoque";"PERMANENTE(B)2002",#N/A,TRUE,"permanente B (2)";"PERFIL(B)2002",#N/A,TRUE,"PERFIL B (2)";"EBITDA 01",#N/A,TRUE,"ebitda";"FLUXO(B)2002",#N/A,TRUE,"FLUXO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2." localSheetId="8" hidden="1">{"CAPA CONSELHO(FISCAL)ACIONISTAS",#N/A,TRUE,"capa (2)";"CAPITAL 2002",#N/A,TRUE,"capital (2)";"INDICES2002",#N/A,TRUE,"índices bal (2)";"BAL(B)2002",#N/A,TRUE,"BAL B (2)";"RESULTADO 02",#N/A,TRUE,"resultado";"RESULTADO mes a mes (B)2002",#N/A,TRUE,"resultado";"DOAR(B)2002",#N/A,TRUE,"DOAR B (2)";"MUTAÇÃO(B)2002",#N/A,TRUE,"mutação B (2)";"ESTOQUE(B)2002",#N/A,TRUE,"estoque";"PERMANENTE(B)2002",#N/A,TRUE,"permanente B (2)";"PERFIL(B)2002",#N/A,TRUE,"PERFIL B (2)";"EBITDA 02",#N/A,TRUE,"ebitda";"FLUXO(B)2002",#N/A,TRUE,"FLUXO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2." hidden="1">{"CAPA CONSELHO(FISCAL)ACIONISTAS",#N/A,TRUE,"capa (2)";"CAPITAL 2002",#N/A,TRUE,"capital (2)";"INDICES2002",#N/A,TRUE,"índices bal (2)";"BAL(B)2002",#N/A,TRUE,"BAL B (2)";"RESULTADO 02",#N/A,TRUE,"resultado";"RESULTADO mes a mes (B)2002",#N/A,TRUE,"resultado";"DOAR(B)2002",#N/A,TRUE,"DOAR B (2)";"MUTAÇÃO(B)2002",#N/A,TRUE,"mutação B (2)";"ESTOQUE(B)2002",#N/A,TRUE,"estoque";"PERMANENTE(B)2002",#N/A,TRUE,"permanente B (2)";"PERFIL(B)2002",#N/A,TRUE,"PERFIL B (2)";"EBITDA 02",#N/A,TRUE,"ebitda";"FLUXO(B)2002",#N/A,TRUE,"FLUXO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2._1" localSheetId="8" hidden="1">{"CAPA CONSELHO(FISCAL)ACIONISTAS",#N/A,TRUE,"capa (2)";"CAPITAL 2002",#N/A,TRUE,"capital (2)";"INDICES2002",#N/A,TRUE,"índices bal (2)";"BAL(B)2002",#N/A,TRUE,"BAL B (2)";"RESULTADO 02",#N/A,TRUE,"resultado";"RESULTADO mes a mes (B)2002",#N/A,TRUE,"resultado";"DOAR(B)2002",#N/A,TRUE,"DOAR B (2)";"MUTAÇÃO(B)2002",#N/A,TRUE,"mutação B (2)";"ESTOQUE(B)2002",#N/A,TRUE,"estoque";"PERMANENTE(B)2002",#N/A,TRUE,"permanente B (2)";"PERFIL(B)2002",#N/A,TRUE,"PERFIL B (2)";"EBITDA 02",#N/A,TRUE,"ebitda";"FLUXO(B)2002",#N/A,TRUE,"FLUXO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2._1" hidden="1">{"CAPA CONSELHO(FISCAL)ACIONISTAS",#N/A,TRUE,"capa (2)";"CAPITAL 2002",#N/A,TRUE,"capital (2)";"INDICES2002",#N/A,TRUE,"índices bal (2)";"BAL(B)2002",#N/A,TRUE,"BAL B (2)";"RESULTADO 02",#N/A,TRUE,"resultado";"RESULTADO mes a mes (B)2002",#N/A,TRUE,"resultado";"DOAR(B)2002",#N/A,TRUE,"DOAR B (2)";"MUTAÇÃO(B)2002",#N/A,TRUE,"mutação B (2)";"ESTOQUE(B)2002",#N/A,TRUE,"estoque";"PERMANENTE(B)2002",#N/A,TRUE,"permanente B (2)";"PERFIL(B)2002",#N/A,TRUE,"PERFIL B (2)";"EBITDA 02",#N/A,TRUE,"ebitda";"FLUXO(B)2002",#N/A,TRUE,"FLUXO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3." localSheetId="8" hidden="1">{"CAPA CONSELHO(FISCAL)ACIONISTAS",#N/A,TRUE,"capa (2)";"CAPITAL 2002",#N/A,TRUE,"capital (2)";"INDICES2002",#N/A,TRUE,"índices bal (2)";"BAL(B)2002",#N/A,TRUE,"BAL B (2)";"RESULTADO 03",#N/A,TRUE,"resultado";"RESULTADO mes a mes (B)2002",#N/A,TRUE,"resultado";"DOAR(B)2002",#N/A,TRUE,"DOAR B (2)";"MUTAÇÃO(B)2002",#N/A,TRUE,"mutação B (2)";"ESTOQUE(B)2002",#N/A,TRUE,"estoque";"PERMANENTE(B)2002",#N/A,TRUE,"permanente B (2)";"PERFIL(B)2002",#N/A,TRUE,"PERFIL B (2)";"EBITDA 03",#N/A,TRUE,"ebitda";"FLUXO(B)2002",#N/A,TRUE,"FLUXO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3." hidden="1">{"CAPA CONSELHO(FISCAL)ACIONISTAS",#N/A,TRUE,"capa (2)";"CAPITAL 2002",#N/A,TRUE,"capital (2)";"INDICES2002",#N/A,TRUE,"índices bal (2)";"BAL(B)2002",#N/A,TRUE,"BAL B (2)";"RESULTADO 03",#N/A,TRUE,"resultado";"RESULTADO mes a mes (B)2002",#N/A,TRUE,"resultado";"DOAR(B)2002",#N/A,TRUE,"DOAR B (2)";"MUTAÇÃO(B)2002",#N/A,TRUE,"mutação B (2)";"ESTOQUE(B)2002",#N/A,TRUE,"estoque";"PERMANENTE(B)2002",#N/A,TRUE,"permanente B (2)";"PERFIL(B)2002",#N/A,TRUE,"PERFIL B (2)";"EBITDA 03",#N/A,TRUE,"ebitda";"FLUXO(B)2002",#N/A,TRUE,"FLUXO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3._1" localSheetId="8" hidden="1">{"CAPA CONSELHO(FISCAL)ACIONISTAS",#N/A,TRUE,"capa (2)";"CAPITAL 2002",#N/A,TRUE,"capital (2)";"INDICES2002",#N/A,TRUE,"índices bal (2)";"BAL(B)2002",#N/A,TRUE,"BAL B (2)";"RESULTADO 03",#N/A,TRUE,"resultado";"RESULTADO mes a mes (B)2002",#N/A,TRUE,"resultado";"DOAR(B)2002",#N/A,TRUE,"DOAR B (2)";"MUTAÇÃO(B)2002",#N/A,TRUE,"mutação B (2)";"ESTOQUE(B)2002",#N/A,TRUE,"estoque";"PERMANENTE(B)2002",#N/A,TRUE,"permanente B (2)";"PERFIL(B)2002",#N/A,TRUE,"PERFIL B (2)";"EBITDA 03",#N/A,TRUE,"ebitda";"FLUXO(B)2002",#N/A,TRUE,"FLUXO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3._1" hidden="1">{"CAPA CONSELHO(FISCAL)ACIONISTAS",#N/A,TRUE,"capa (2)";"CAPITAL 2002",#N/A,TRUE,"capital (2)";"INDICES2002",#N/A,TRUE,"índices bal (2)";"BAL(B)2002",#N/A,TRUE,"BAL B (2)";"RESULTADO 03",#N/A,TRUE,"resultado";"RESULTADO mes a mes (B)2002",#N/A,TRUE,"resultado";"DOAR(B)2002",#N/A,TRUE,"DOAR B (2)";"MUTAÇÃO(B)2002",#N/A,TRUE,"mutação B (2)";"ESTOQUE(B)2002",#N/A,TRUE,"estoque";"PERMANENTE(B)2002",#N/A,TRUE,"permanente B (2)";"PERFIL(B)2002",#N/A,TRUE,"PERFIL B (2)";"EBITDA 03",#N/A,TRUE,"ebitda";"FLUXO(B)2002",#N/A,TRUE,"FLUXO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4." localSheetId="8" hidden="1">{"CAPA CONSELHO(FISCAL)ACIONISTAS",#N/A,TRUE,"capa (2)";"CAPITAL 2002",#N/A,TRUE,"capital (2)";"INDICES2002",#N/A,TRUE,"índices bal (2)";"BAL(B)2002",#N/A,TRUE,"BAL B (2)";"RESULTADO 04",#N/A,TRUE,"resultado";"RESULTADO mes a mes (B)2002",#N/A,TRUE,"resultado";"DOAR(B)2002",#N/A,TRUE,"DOAR B (2)";"ESTOQUE(B)2002",#N/A,TRUE,"mutação B (2)";"ESTOQUE(B)2002",#N/A,TRUE,"estoque";"PERMANENTE(B)2002",#N/A,TRUE,"permanente B (2)";"PERFIL(B)2002",#N/A,TRUE,"PERFIL B (2)";"EBITDA 04",#N/A,TRUE,"ebitda";"FLUXO(B)2002",#N/A,TRUE,"FLUXO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4." hidden="1">{"CAPA CONSELHO(FISCAL)ACIONISTAS",#N/A,TRUE,"capa (2)";"CAPITAL 2002",#N/A,TRUE,"capital (2)";"INDICES2002",#N/A,TRUE,"índices bal (2)";"BAL(B)2002",#N/A,TRUE,"BAL B (2)";"RESULTADO 04",#N/A,TRUE,"resultado";"RESULTADO mes a mes (B)2002",#N/A,TRUE,"resultado";"DOAR(B)2002",#N/A,TRUE,"DOAR B (2)";"ESTOQUE(B)2002",#N/A,TRUE,"mutação B (2)";"ESTOQUE(B)2002",#N/A,TRUE,"estoque";"PERMANENTE(B)2002",#N/A,TRUE,"permanente B (2)";"PERFIL(B)2002",#N/A,TRUE,"PERFIL B (2)";"EBITDA 04",#N/A,TRUE,"ebitda";"FLUXO(B)2002",#N/A,TRUE,"FLUXO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4._1" localSheetId="8" hidden="1">{"CAPA CONSELHO(FISCAL)ACIONISTAS",#N/A,TRUE,"capa (2)";"CAPITAL 2002",#N/A,TRUE,"capital (2)";"INDICES2002",#N/A,TRUE,"índices bal (2)";"BAL(B)2002",#N/A,TRUE,"BAL B (2)";"RESULTADO 04",#N/A,TRUE,"resultado";"RESULTADO mes a mes (B)2002",#N/A,TRUE,"resultado";"DOAR(B)2002",#N/A,TRUE,"DOAR B (2)";"ESTOQUE(B)2002",#N/A,TRUE,"mutação B (2)";"ESTOQUE(B)2002",#N/A,TRUE,"estoque";"PERMANENTE(B)2002",#N/A,TRUE,"permanente B (2)";"PERFIL(B)2002",#N/A,TRUE,"PERFIL B (2)";"EBITDA 04",#N/A,TRUE,"ebitda";"FLUXO(B)2002",#N/A,TRUE,"FLUXO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4._1" hidden="1">{"CAPA CONSELHO(FISCAL)ACIONISTAS",#N/A,TRUE,"capa (2)";"CAPITAL 2002",#N/A,TRUE,"capital (2)";"INDICES2002",#N/A,TRUE,"índices bal (2)";"BAL(B)2002",#N/A,TRUE,"BAL B (2)";"RESULTADO 04",#N/A,TRUE,"resultado";"RESULTADO mes a mes (B)2002",#N/A,TRUE,"resultado";"DOAR(B)2002",#N/A,TRUE,"DOAR B (2)";"ESTOQUE(B)2002",#N/A,TRUE,"mutação B (2)";"ESTOQUE(B)2002",#N/A,TRUE,"estoque";"PERMANENTE(B)2002",#N/A,TRUE,"permanente B (2)";"PERFIL(B)2002",#N/A,TRUE,"PERFIL B (2)";"EBITDA 04",#N/A,TRUE,"ebitda";"FLUXO(B)2002",#N/A,TRUE,"FLUXO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5." localSheetId="8" hidden="1">{"CAPA CONSELHO(FISCAL)ACIONISTAS",#N/A,TRUE,"capa (2)";"CAPITAL 2002",#N/A,TRUE,"capital (2)";"INDICES2002",#N/A,TRUE,"índices bal (2)";"BAL(B)2002",#N/A,TRUE,"BAL B (2)";"RESULTADO 05",#N/A,TRUE,"resultado";"RESULTADO mes a mes (B)2002",#N/A,TRUE,"resultado";"DOAR(B)2002",#N/A,TRUE,"DOAR B (2)";"MUTAÇÃO(B)2002",#N/A,TRUE,"mutação B (2)";"ESTOQUE(B)2002",#N/A,TRUE,"estoque";"PERMANENTE(B)2002",#N/A,TRUE,"permanente B (2)";"PERFIL(B)2002",#N/A,TRUE,"PERFIL B (2)";"EBITDA 05",#N/A,TRUE,"ebitda";"FLUXO(B)2002",#N/A,TRUE,"FLUXO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5." hidden="1">{"CAPA CONSELHO(FISCAL)ACIONISTAS",#N/A,TRUE,"capa (2)";"CAPITAL 2002",#N/A,TRUE,"capital (2)";"INDICES2002",#N/A,TRUE,"índices bal (2)";"BAL(B)2002",#N/A,TRUE,"BAL B (2)";"RESULTADO 05",#N/A,TRUE,"resultado";"RESULTADO mes a mes (B)2002",#N/A,TRUE,"resultado";"DOAR(B)2002",#N/A,TRUE,"DOAR B (2)";"MUTAÇÃO(B)2002",#N/A,TRUE,"mutação B (2)";"ESTOQUE(B)2002",#N/A,TRUE,"estoque";"PERMANENTE(B)2002",#N/A,TRUE,"permanente B (2)";"PERFIL(B)2002",#N/A,TRUE,"PERFIL B (2)";"EBITDA 05",#N/A,TRUE,"ebitda";"FLUXO(B)2002",#N/A,TRUE,"FLUXO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5._1" localSheetId="8" hidden="1">{"CAPA CONSELHO(FISCAL)ACIONISTAS",#N/A,TRUE,"capa (2)";"CAPITAL 2002",#N/A,TRUE,"capital (2)";"INDICES2002",#N/A,TRUE,"índices bal (2)";"BAL(B)2002",#N/A,TRUE,"BAL B (2)";"RESULTADO 05",#N/A,TRUE,"resultado";"RESULTADO mes a mes (B)2002",#N/A,TRUE,"resultado";"DOAR(B)2002",#N/A,TRUE,"DOAR B (2)";"MUTAÇÃO(B)2002",#N/A,TRUE,"mutação B (2)";"ESTOQUE(B)2002",#N/A,TRUE,"estoque";"PERMANENTE(B)2002",#N/A,TRUE,"permanente B (2)";"PERFIL(B)2002",#N/A,TRUE,"PERFIL B (2)";"EBITDA 05",#N/A,TRUE,"ebitda";"FLUXO(B)2002",#N/A,TRUE,"FLUXO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5._1" hidden="1">{"CAPA CONSELHO(FISCAL)ACIONISTAS",#N/A,TRUE,"capa (2)";"CAPITAL 2002",#N/A,TRUE,"capital (2)";"INDICES2002",#N/A,TRUE,"índices bal (2)";"BAL(B)2002",#N/A,TRUE,"BAL B (2)";"RESULTADO 05",#N/A,TRUE,"resultado";"RESULTADO mes a mes (B)2002",#N/A,TRUE,"resultado";"DOAR(B)2002",#N/A,TRUE,"DOAR B (2)";"MUTAÇÃO(B)2002",#N/A,TRUE,"mutação B (2)";"ESTOQUE(B)2002",#N/A,TRUE,"estoque";"PERMANENTE(B)2002",#N/A,TRUE,"permanente B (2)";"PERFIL(B)2002",#N/A,TRUE,"PERFIL B (2)";"EBITDA 05",#N/A,TRUE,"ebitda";"FLUXO(B)2002",#N/A,TRUE,"FLUXO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6." localSheetId="8" hidden="1">{"CAPAGERENCIAL&amp;DIRETORIA",#N/A,TRUE,"capa (2)";"CAPITAL 2002",#N/A,TRUE,"capital (2)";"INDICES2002",#N/A,TRUE,"índices bal (2)";"BAL(B)2002",#N/A,TRUE,"BAL B (2)";"RESULTADO 06",#N/A,TRUE,"resultado";"RESULTADO mes a mes (B)2002",#N/A,TRUE,"mês a mês (2)";"DOAR(B)2002",#N/A,TRUE,"DOAR B (2)";"MUTAÇÃO(B)2002",#N/A,TRUE,"mutação B (2)";"ESTOQUE(B)2002",#N/A,TRUE,"estoque";"PERMANENTE(B)2002",#N/A,TRUE,"permanente B (2)";"PERFIL(B)2002",#N/A,TRUE,"PERFIL B (2)";"EBITDA 06",#N/A,TRUE,"ebitda";"FLUXO(B)2002",#N/A,TRUE,"FLUXO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6." hidden="1">{"CAPAGERENCIAL&amp;DIRETORIA",#N/A,TRUE,"capa (2)";"CAPITAL 2002",#N/A,TRUE,"capital (2)";"INDICES2002",#N/A,TRUE,"índices bal (2)";"BAL(B)2002",#N/A,TRUE,"BAL B (2)";"RESULTADO 06",#N/A,TRUE,"resultado";"RESULTADO mes a mes (B)2002",#N/A,TRUE,"mês a mês (2)";"DOAR(B)2002",#N/A,TRUE,"DOAR B (2)";"MUTAÇÃO(B)2002",#N/A,TRUE,"mutação B (2)";"ESTOQUE(B)2002",#N/A,TRUE,"estoque";"PERMANENTE(B)2002",#N/A,TRUE,"permanente B (2)";"PERFIL(B)2002",#N/A,TRUE,"PERFIL B (2)";"EBITDA 06",#N/A,TRUE,"ebitda";"FLUXO(B)2002",#N/A,TRUE,"FLUXO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6._1" localSheetId="8" hidden="1">{"CAPAGERENCIAL&amp;DIRETORIA",#N/A,TRUE,"capa (2)";"CAPITAL 2002",#N/A,TRUE,"capital (2)";"INDICES2002",#N/A,TRUE,"índices bal (2)";"BAL(B)2002",#N/A,TRUE,"BAL B (2)";"RESULTADO 06",#N/A,TRUE,"resultado";"RESULTADO mes a mes (B)2002",#N/A,TRUE,"mês a mês (2)";"DOAR(B)2002",#N/A,TRUE,"DOAR B (2)";"MUTAÇÃO(B)2002",#N/A,TRUE,"mutação B (2)";"ESTOQUE(B)2002",#N/A,TRUE,"estoque";"PERMANENTE(B)2002",#N/A,TRUE,"permanente B (2)";"PERFIL(B)2002",#N/A,TRUE,"PERFIL B (2)";"EBITDA 06",#N/A,TRUE,"ebitda";"FLUXO(B)2002",#N/A,TRUE,"FLUXO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6._1" hidden="1">{"CAPAGERENCIAL&amp;DIRETORIA",#N/A,TRUE,"capa (2)";"CAPITAL 2002",#N/A,TRUE,"capital (2)";"INDICES2002",#N/A,TRUE,"índices bal (2)";"BAL(B)2002",#N/A,TRUE,"BAL B (2)";"RESULTADO 06",#N/A,TRUE,"resultado";"RESULTADO mes a mes (B)2002",#N/A,TRUE,"mês a mês (2)";"DOAR(B)2002",#N/A,TRUE,"DOAR B (2)";"MUTAÇÃO(B)2002",#N/A,TRUE,"mutação B (2)";"ESTOQUE(B)2002",#N/A,TRUE,"estoque";"PERMANENTE(B)2002",#N/A,TRUE,"permanente B (2)";"PERFIL(B)2002",#N/A,TRUE,"PERFIL B (2)";"EBITDA 06",#N/A,TRUE,"ebitda";"FLUXO(B)2002",#N/A,TRUE,"FLUXO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7." localSheetId="8" hidden="1">{"CAPA CONSELHO(FISCAL)ACIONISTAS",#N/A,TRUE,"capa (2)";"CAPITAL 2002",#N/A,TRUE,"capital (2)";"INDICES2002",#N/A,TRUE,"índices bal (2)";"BAL(B)2002",#N/A,TRUE,"BAL B (2)";"RESULTADO 07",#N/A,TRUE,"resultado";"RESULTADO mes a mes (B)2002",#N/A,TRUE,"mês a mês (2)";"DOAR(B)2002",#N/A,TRUE,"DOAR B (2)";"MUTAÇÃO(B)2002",#N/A,TRUE,"mutação B (2)";"ESTOQUE(B)2002",#N/A,TRUE,"estoque";"PERMANENTE(B)2002",#N/A,TRUE,"permanente B (2)";"PERFIL(B)2002",#N/A,TRUE,"PERFIL B (2)";"EBITDA 07",#N/A,TRUE,"ebitda";"FLUXO(B)2002",#N/A,TRUE,"FLUXO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7." hidden="1">{"CAPA CONSELHO(FISCAL)ACIONISTAS",#N/A,TRUE,"capa (2)";"CAPITAL 2002",#N/A,TRUE,"capital (2)";"INDICES2002",#N/A,TRUE,"índices bal (2)";"BAL(B)2002",#N/A,TRUE,"BAL B (2)";"RESULTADO 07",#N/A,TRUE,"resultado";"RESULTADO mes a mes (B)2002",#N/A,TRUE,"mês a mês (2)";"DOAR(B)2002",#N/A,TRUE,"DOAR B (2)";"MUTAÇÃO(B)2002",#N/A,TRUE,"mutação B (2)";"ESTOQUE(B)2002",#N/A,TRUE,"estoque";"PERMANENTE(B)2002",#N/A,TRUE,"permanente B (2)";"PERFIL(B)2002",#N/A,TRUE,"PERFIL B (2)";"EBITDA 07",#N/A,TRUE,"ebitda";"FLUXO(B)2002",#N/A,TRUE,"FLUXO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7._1" localSheetId="8" hidden="1">{"CAPA CONSELHO(FISCAL)ACIONISTAS",#N/A,TRUE,"capa (2)";"CAPITAL 2002",#N/A,TRUE,"capital (2)";"INDICES2002",#N/A,TRUE,"índices bal (2)";"BAL(B)2002",#N/A,TRUE,"BAL B (2)";"RESULTADO 07",#N/A,TRUE,"resultado";"RESULTADO mes a mes (B)2002",#N/A,TRUE,"mês a mês (2)";"DOAR(B)2002",#N/A,TRUE,"DOAR B (2)";"MUTAÇÃO(B)2002",#N/A,TRUE,"mutação B (2)";"ESTOQUE(B)2002",#N/A,TRUE,"estoque";"PERMANENTE(B)2002",#N/A,TRUE,"permanente B (2)";"PERFIL(B)2002",#N/A,TRUE,"PERFIL B (2)";"EBITDA 07",#N/A,TRUE,"ebitda";"FLUXO(B)2002",#N/A,TRUE,"FLUXO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7._1" hidden="1">{"CAPA CONSELHO(FISCAL)ACIONISTAS",#N/A,TRUE,"capa (2)";"CAPITAL 2002",#N/A,TRUE,"capital (2)";"INDICES2002",#N/A,TRUE,"índices bal (2)";"BAL(B)2002",#N/A,TRUE,"BAL B (2)";"RESULTADO 07",#N/A,TRUE,"resultado";"RESULTADO mes a mes (B)2002",#N/A,TRUE,"mês a mês (2)";"DOAR(B)2002",#N/A,TRUE,"DOAR B (2)";"MUTAÇÃO(B)2002",#N/A,TRUE,"mutação B (2)";"ESTOQUE(B)2002",#N/A,TRUE,"estoque";"PERMANENTE(B)2002",#N/A,TRUE,"permanente B (2)";"PERFIL(B)2002",#N/A,TRUE,"PERFIL B (2)";"EBITDA 07",#N/A,TRUE,"ebitda";"FLUXO(B)2002",#N/A,TRUE,"FLUXO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8." localSheetId="8"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8."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8._1" localSheetId="8"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8._1"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9." localSheetId="8" hidden="1">{"CAPA CONSELHO(FISCAL)ACIONISTAS",#N/A,TRUE,"capa (2)";"CAPITAL 2002",#N/A,TRUE,"capital (2)";"INDICES2002",#N/A,TRUE,"índices bal (2)";"BAL(B)2002",#N/A,TRUE,"BAL B (2)";"RESULTADO 09",#N/A,TRUE,"resultado";"RESULTADO mes a mes (B)2002",#N/A,TRUE,"mês a mês (2)";"DOAR(B)2002",#N/A,TRUE,"DOAR B (2)";"MUTAÇÃO(B)2002",#N/A,TRUE,"mutação B (2)";"ESTOQUE(B)2002",#N/A,TRUE,"estoque";"PERMANENTE(B)2002",#N/A,TRUE,"permanente B (2)";"PERFIL(B)2002",#N/A,TRUE,"PERFIL B (2)";"EBTIDA 09",#N/A,TRUE,"ebitda";"FLUXO(B)2002",#N/A,TRUE,"FLUXO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9." hidden="1">{"CAPA CONSELHO(FISCAL)ACIONISTAS",#N/A,TRUE,"capa (2)";"CAPITAL 2002",#N/A,TRUE,"capital (2)";"INDICES2002",#N/A,TRUE,"índices bal (2)";"BAL(B)2002",#N/A,TRUE,"BAL B (2)";"RESULTADO 09",#N/A,TRUE,"resultado";"RESULTADO mes a mes (B)2002",#N/A,TRUE,"mês a mês (2)";"DOAR(B)2002",#N/A,TRUE,"DOAR B (2)";"MUTAÇÃO(B)2002",#N/A,TRUE,"mutação B (2)";"ESTOQUE(B)2002",#N/A,TRUE,"estoque";"PERMANENTE(B)2002",#N/A,TRUE,"permanente B (2)";"PERFIL(B)2002",#N/A,TRUE,"PERFIL B (2)";"EBTIDA 09",#N/A,TRUE,"ebitda";"FLUXO(B)2002",#N/A,TRUE,"FLUXO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9._1" localSheetId="8" hidden="1">{"CAPA CONSELHO(FISCAL)ACIONISTAS",#N/A,TRUE,"capa (2)";"CAPITAL 2002",#N/A,TRUE,"capital (2)";"INDICES2002",#N/A,TRUE,"índices bal (2)";"BAL(B)2002",#N/A,TRUE,"BAL B (2)";"RESULTADO 09",#N/A,TRUE,"resultado";"RESULTADO mes a mes (B)2002",#N/A,TRUE,"mês a mês (2)";"DOAR(B)2002",#N/A,TRUE,"DOAR B (2)";"MUTAÇÃO(B)2002",#N/A,TRUE,"mutação B (2)";"ESTOQUE(B)2002",#N/A,TRUE,"estoque";"PERMANENTE(B)2002",#N/A,TRUE,"permanente B (2)";"PERFIL(B)2002",#N/A,TRUE,"PERFIL B (2)";"EBTIDA 09",#N/A,TRUE,"ebitda";"FLUXO(B)2002",#N/A,TRUE,"FLUXO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9._1" hidden="1">{"CAPA CONSELHO(FISCAL)ACIONISTAS",#N/A,TRUE,"capa (2)";"CAPITAL 2002",#N/A,TRUE,"capital (2)";"INDICES2002",#N/A,TRUE,"índices bal (2)";"BAL(B)2002",#N/A,TRUE,"BAL B (2)";"RESULTADO 09",#N/A,TRUE,"resultado";"RESULTADO mes a mes (B)2002",#N/A,TRUE,"mês a mês (2)";"DOAR(B)2002",#N/A,TRUE,"DOAR B (2)";"MUTAÇÃO(B)2002",#N/A,TRUE,"mutação B (2)";"ESTOQUE(B)2002",#N/A,TRUE,"estoque";"PERMANENTE(B)2002",#N/A,TRUE,"permanente B (2)";"PERFIL(B)2002",#N/A,TRUE,"PERFIL B (2)";"EBTIDA 09",#N/A,TRUE,"ebitda";"FLUXO(B)2002",#N/A,TRUE,"FLUXO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1." localSheetId="8" hidden="1">{"CAPA CONSELHO(FISCAL)ACIONISTAS",#N/A,TRUE,"capa (2)";"CAPITAL 2002",#N/A,TRUE,"capital (2)";"INDICES2002",#N/A,TRUE,"índices bal (2)";"BAL(B)2002",#N/A,TRUE,"BAL B (2)";"RESULTADO 11",#N/A,TRUE,"resultado";"RESULTADO mes a mes (B)2002",#N/A,TRUE,"mês a mês (2)";"DOAR(B)2002",#N/A,TRUE,"DOAR B (2)";"MUTAÇÃO(B)2002",#N/A,TRUE,"mutação B (2)";"ESTOQUE(B)2002",#N/A,TRUE,"estoque";"PERMANENTE(B)2002",#N/A,TRUE,"permanente B (2)";"PERFIL(B)2002",#N/A,TRUE,"PERFIL B (2)";"EBTIDA 11",#N/A,TRUE,"ebitda";"FLUXO(B)2002",#N/A,TRUE,"FLUXO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1." hidden="1">{"CAPA CONSELHO(FISCAL)ACIONISTAS",#N/A,TRUE,"capa (2)";"CAPITAL 2002",#N/A,TRUE,"capital (2)";"INDICES2002",#N/A,TRUE,"índices bal (2)";"BAL(B)2002",#N/A,TRUE,"BAL B (2)";"RESULTADO 11",#N/A,TRUE,"resultado";"RESULTADO mes a mes (B)2002",#N/A,TRUE,"mês a mês (2)";"DOAR(B)2002",#N/A,TRUE,"DOAR B (2)";"MUTAÇÃO(B)2002",#N/A,TRUE,"mutação B (2)";"ESTOQUE(B)2002",#N/A,TRUE,"estoque";"PERMANENTE(B)2002",#N/A,TRUE,"permanente B (2)";"PERFIL(B)2002",#N/A,TRUE,"PERFIL B (2)";"EBTIDA 11",#N/A,TRUE,"ebitda";"FLUXO(B)2002",#N/A,TRUE,"FLUXO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1._1" localSheetId="8" hidden="1">{"CAPA CONSELHO(FISCAL)ACIONISTAS",#N/A,TRUE,"capa (2)";"CAPITAL 2002",#N/A,TRUE,"capital (2)";"INDICES2002",#N/A,TRUE,"índices bal (2)";"BAL(B)2002",#N/A,TRUE,"BAL B (2)";"RESULTADO 11",#N/A,TRUE,"resultado";"RESULTADO mes a mes (B)2002",#N/A,TRUE,"mês a mês (2)";"DOAR(B)2002",#N/A,TRUE,"DOAR B (2)";"MUTAÇÃO(B)2002",#N/A,TRUE,"mutação B (2)";"ESTOQUE(B)2002",#N/A,TRUE,"estoque";"PERMANENTE(B)2002",#N/A,TRUE,"permanente B (2)";"PERFIL(B)2002",#N/A,TRUE,"PERFIL B (2)";"EBTIDA 11",#N/A,TRUE,"ebitda";"FLUXO(B)2002",#N/A,TRUE,"FLUXO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1._1" hidden="1">{"CAPA CONSELHO(FISCAL)ACIONISTAS",#N/A,TRUE,"capa (2)";"CAPITAL 2002",#N/A,TRUE,"capital (2)";"INDICES2002",#N/A,TRUE,"índices bal (2)";"BAL(B)2002",#N/A,TRUE,"BAL B (2)";"RESULTADO 11",#N/A,TRUE,"resultado";"RESULTADO mes a mes (B)2002",#N/A,TRUE,"mês a mês (2)";"DOAR(B)2002",#N/A,TRUE,"DOAR B (2)";"MUTAÇÃO(B)2002",#N/A,TRUE,"mutação B (2)";"ESTOQUE(B)2002",#N/A,TRUE,"estoque";"PERMANENTE(B)2002",#N/A,TRUE,"permanente B (2)";"PERFIL(B)2002",#N/A,TRUE,"PERFIL B (2)";"EBTIDA 11",#N/A,TRUE,"ebitda";"FLUXO(B)2002",#N/A,TRUE,"FLUXO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2." localSheetId="8"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2."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2._1" localSheetId="8"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2._1"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052004." localSheetId="8" hidden="1">{"CAPA CONSELHO FISCAL",#N/A,TRUE,"capa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(2)";"PERFIL(B)2004",#N/A,TRUE,"PERFIL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ACIONCONSELHO052004." hidden="1">{"CAPA CONSELHO FISCAL",#N/A,TRUE,"capa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(2)";"PERFIL(B)2004",#N/A,TRUE,"PERFIL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ACIONCONSELHO052004._1" localSheetId="8" hidden="1">{"CAPA CONSELHO FISCAL",#N/A,TRUE,"capa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(2)";"PERFIL(B)2004",#N/A,TRUE,"PERFIL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ACIONCONSELHO052004._1" hidden="1">{"CAPA CONSELHO FISCAL",#N/A,TRUE,"capa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(2)";"PERFIL(B)2004",#N/A,TRUE,"PERFIL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Aging._.and._.Trend._.Analysis." localSheetId="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8"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NALITICO._.COMPLETO." localSheetId="8" hidden="1">{"ativo analítico",#N/A,FALSE,"BALmar97";"passivo analítico",#N/A,FALSE,"BALmar97";"resultado analítico",#N/A,FALSE,"BALmar97"}</definedName>
    <definedName name="wrn.ANALITICO._.COMPLETO." hidden="1">{"ativo analítico",#N/A,FALSE,"BALmar97";"passivo analítico",#N/A,FALSE,"BALmar97";"resultado analítico",#N/A,FALSE,"BALmar97"}</definedName>
    <definedName name="wrn.ANALITICO._.COMPLETO._1" localSheetId="8" hidden="1">{"ativo analítico",#N/A,FALSE,"BALmar97";"passivo analítico",#N/A,FALSE,"BALmar97";"resultado analítico",#N/A,FALSE,"BALmar97"}</definedName>
    <definedName name="wrn.ANALITICO._.COMPLETO._1" hidden="1">{"ativo analítico",#N/A,FALSE,"BALmar97";"passivo analítico",#N/A,FALSE,"BALmar97";"resultado analítico",#N/A,FALSE,"BALmar97"}</definedName>
    <definedName name="wrn.BALANÇOS." localSheetId="8" hidden="1">{"SOC E MEN balanços",#N/A,FALSE,"BALFEV97"}</definedName>
    <definedName name="wrn.BALANÇOS." hidden="1">{"SOC E MEN balanços",#N/A,FALSE,"BALFEV97"}</definedName>
    <definedName name="wrn.BALANÇOS._1" localSheetId="8" hidden="1">{"SOC E MEN balanços",#N/A,FALSE,"BALFEV97"}</definedName>
    <definedName name="wrn.BALANÇOS._1" hidden="1">{"SOC E MEN balanços",#N/A,FALSE,"BALFEV97"}</definedName>
    <definedName name="wrn.Clarobook." localSheetId="8" hidden="1">{#N/A,#N/A,TRUE,"índice";#N/A,#N/A,TRUE,"bp";#N/A,#N/A,TRUE,"dre";#N/A,#N/A,TRUE,"mpl";#N/A,#N/A,TRUE,"doar";#N/A,#N/A,TRUE,"fc";#N/A,#N/A,TRUE,"cta_rec";#N/A,#N/A,TRUE,"Estoque";#N/A,#N/A,TRUE,"Estoque_Det";#N/A,#N/A,TRUE,"Despesas Antecipadas";#N/A,#N/A,TRUE,"IReCS";#N/A,#N/A,TRUE,"BaseNegativa";#N/A,#N/A,TRUE,"CS";#N/A,#N/A,TRUE,"AjCS";#N/A,#N/A,TRUE,"Prej.Fiscal";#N/A,#N/A,TRUE,"IR";#N/A,#N/A,TRUE,"AjIR";#N/A,#N/A,TRUE,"Permanente";"Permanente_gráfico",#N/A,TRUE,"Permanente";#N/A,#N/A,TRUE,"Capitalização";"Financiamentos Mensal",#N/A,TRUE,"Financiamentos";"Financiamentos Movimentação",#N/A,TRUE,"Financiamentos";#N/A,#N/A,TRUE,"Soc.Ligadas";#N/A,#N/A,TRUE,"Capital";#N/A,#N/A,TRUE,"indicadores";#N/A,#N/A,TRUE,"Receita";#N/A,#N/A,TRUE,"CPV";#N/A,#N/A,TRUE,"Financeiras"}</definedName>
    <definedName name="wrn.Clarobook." hidden="1">{#N/A,#N/A,TRUE,"índice";#N/A,#N/A,TRUE,"bp";#N/A,#N/A,TRUE,"dre";#N/A,#N/A,TRUE,"mpl";#N/A,#N/A,TRUE,"doar";#N/A,#N/A,TRUE,"fc";#N/A,#N/A,TRUE,"cta_rec";#N/A,#N/A,TRUE,"Estoque";#N/A,#N/A,TRUE,"Estoque_Det";#N/A,#N/A,TRUE,"Despesas Antecipadas";#N/A,#N/A,TRUE,"IReCS";#N/A,#N/A,TRUE,"BaseNegativa";#N/A,#N/A,TRUE,"CS";#N/A,#N/A,TRUE,"AjCS";#N/A,#N/A,TRUE,"Prej.Fiscal";#N/A,#N/A,TRUE,"IR";#N/A,#N/A,TRUE,"AjIR";#N/A,#N/A,TRUE,"Permanente";"Permanente_gráfico",#N/A,TRUE,"Permanente";#N/A,#N/A,TRUE,"Capitalização";"Financiamentos Mensal",#N/A,TRUE,"Financiamentos";"Financiamentos Movimentação",#N/A,TRUE,"Financiamentos";#N/A,#N/A,TRUE,"Soc.Ligadas";#N/A,#N/A,TRUE,"Capital";#N/A,#N/A,TRUE,"indicadores";#N/A,#N/A,TRUE,"Receita";#N/A,#N/A,TRUE,"CPV";#N/A,#N/A,TRUE,"Financeiras"}</definedName>
    <definedName name="wrn.Clarobook._1" localSheetId="8" hidden="1">{#N/A,#N/A,TRUE,"índice";#N/A,#N/A,TRUE,"bp";#N/A,#N/A,TRUE,"dre";#N/A,#N/A,TRUE,"mpl";#N/A,#N/A,TRUE,"doar";#N/A,#N/A,TRUE,"fc";#N/A,#N/A,TRUE,"cta_rec";#N/A,#N/A,TRUE,"Estoque";#N/A,#N/A,TRUE,"Estoque_Det";#N/A,#N/A,TRUE,"Despesas Antecipadas";#N/A,#N/A,TRUE,"IReCS";#N/A,#N/A,TRUE,"BaseNegativa";#N/A,#N/A,TRUE,"CS";#N/A,#N/A,TRUE,"AjCS";#N/A,#N/A,TRUE,"Prej.Fiscal";#N/A,#N/A,TRUE,"IR";#N/A,#N/A,TRUE,"AjIR";#N/A,#N/A,TRUE,"Permanente";"Permanente_gráfico",#N/A,TRUE,"Permanente";#N/A,#N/A,TRUE,"Capitalização";"Financiamentos Mensal",#N/A,TRUE,"Financiamentos";"Financiamentos Movimentação",#N/A,TRUE,"Financiamentos";#N/A,#N/A,TRUE,"Soc.Ligadas";#N/A,#N/A,TRUE,"Capital";#N/A,#N/A,TRUE,"indicadores";#N/A,#N/A,TRUE,"Receita";#N/A,#N/A,TRUE,"CPV";#N/A,#N/A,TRUE,"Financeiras"}</definedName>
    <definedName name="wrn.Clarobook._1" hidden="1">{#N/A,#N/A,TRUE,"índice";#N/A,#N/A,TRUE,"bp";#N/A,#N/A,TRUE,"dre";#N/A,#N/A,TRUE,"mpl";#N/A,#N/A,TRUE,"doar";#N/A,#N/A,TRUE,"fc";#N/A,#N/A,TRUE,"cta_rec";#N/A,#N/A,TRUE,"Estoque";#N/A,#N/A,TRUE,"Estoque_Det";#N/A,#N/A,TRUE,"Despesas Antecipadas";#N/A,#N/A,TRUE,"IReCS";#N/A,#N/A,TRUE,"BaseNegativa";#N/A,#N/A,TRUE,"CS";#N/A,#N/A,TRUE,"AjCS";#N/A,#N/A,TRUE,"Prej.Fiscal";#N/A,#N/A,TRUE,"IR";#N/A,#N/A,TRUE,"AjIR";#N/A,#N/A,TRUE,"Permanente";"Permanente_gráfico",#N/A,TRUE,"Permanente";#N/A,#N/A,TRUE,"Capitalização";"Financiamentos Mensal",#N/A,TRUE,"Financiamentos";"Financiamentos Movimentação",#N/A,TRUE,"Financiamentos";#N/A,#N/A,TRUE,"Soc.Ligadas";#N/A,#N/A,TRUE,"Capital";#N/A,#N/A,TRUE,"indicadores";#N/A,#N/A,TRUE,"Receita";#N/A,#N/A,TRUE,"CPV";#N/A,#N/A,TRUE,"Financeiras"}</definedName>
    <definedName name="wrn.cobccfc2." localSheetId="8" hidden="1">{#N/A,#N/A,FALSE,"Garanhuns";#N/A,#N/A,FALSE,"João Pessoa";#N/A,#N/A,FALSE,"Recife";#N/A,#N/A,FALSE,"RJRSA";#N/A,#N/A,FALSE,"Teresina";#N/A,#N/A,FALSE,"Goiania";#N/A,#N/A,FALSE,"Niterói";#N/A,#N/A,FALSE,"Recifa";#N/A,#N/A,FALSE,"Fortaleza";#N/A,#N/A,FALSE,"Natal";#N/A,#N/A,FALSE,"Imperatriz";#N/A,#N/A,FALSE,"São Luis";#N/A,#N/A,FALSE,"Aracaju";#N/A,#N/A,FALSE,"Maceio"}</definedName>
    <definedName name="wrn.cobccfc2." hidden="1">{#N/A,#N/A,FALSE,"Garanhuns";#N/A,#N/A,FALSE,"João Pessoa";#N/A,#N/A,FALSE,"Recife";#N/A,#N/A,FALSE,"RJRSA";#N/A,#N/A,FALSE,"Teresina";#N/A,#N/A,FALSE,"Goiania";#N/A,#N/A,FALSE,"Niterói";#N/A,#N/A,FALSE,"Recifa";#N/A,#N/A,FALSE,"Fortaleza";#N/A,#N/A,FALSE,"Natal";#N/A,#N/A,FALSE,"Imperatriz";#N/A,#N/A,FALSE,"São Luis";#N/A,#N/A,FALSE,"Aracaju";#N/A,#N/A,FALSE,"Maceio"}</definedName>
    <definedName name="wrn.cobccfc2._1" localSheetId="8" hidden="1">{#N/A,#N/A,FALSE,"Garanhuns";#N/A,#N/A,FALSE,"João Pessoa";#N/A,#N/A,FALSE,"Recife";#N/A,#N/A,FALSE,"RJRSA";#N/A,#N/A,FALSE,"Teresina";#N/A,#N/A,FALSE,"Goiania";#N/A,#N/A,FALSE,"Niterói";#N/A,#N/A,FALSE,"Recifa";#N/A,#N/A,FALSE,"Fortaleza";#N/A,#N/A,FALSE,"Natal";#N/A,#N/A,FALSE,"Imperatriz";#N/A,#N/A,FALSE,"São Luis";#N/A,#N/A,FALSE,"Aracaju";#N/A,#N/A,FALSE,"Maceio"}</definedName>
    <definedName name="wrn.cobccfc2._1" hidden="1">{#N/A,#N/A,FALSE,"Garanhuns";#N/A,#N/A,FALSE,"João Pessoa";#N/A,#N/A,FALSE,"Recife";#N/A,#N/A,FALSE,"RJRSA";#N/A,#N/A,FALSE,"Teresina";#N/A,#N/A,FALSE,"Goiania";#N/A,#N/A,FALSE,"Niterói";#N/A,#N/A,FALSE,"Recifa";#N/A,#N/A,FALSE,"Fortaleza";#N/A,#N/A,FALSE,"Natal";#N/A,#N/A,FALSE,"Imperatriz";#N/A,#N/A,FALSE,"São Luis";#N/A,#N/A,FALSE,"Aracaju";#N/A,#N/A,FALSE,"Maceio"}</definedName>
    <definedName name="wrn.Conselho._.Fiscal._.10." localSheetId="8"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wrn.Conselho._.Fiscal._.10."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wrn.Conselho._.Fiscal._.10._1" localSheetId="8"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wrn.Conselho._.Fiscal._.10._1"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wrn.conselho04." localSheetId="8" hidden="1">{"CAPA CONSELHO(FISCAL)ACIONISTAS",#N/A,TRUE,"capa (2)";"CAPITAL 2003",#N/A,TRUE,"capital (2)";"INDICES2003",#N/A,TRUE,"índices bal (2)";"BAL(B)2003",#N/A,TRUE,"BAL B (2)";"RESULTADO 04",#N/A,TRUE,"resultado";"EBTIDA 04",#N/A,TRUE,"ebitda";"RESULTADO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4." hidden="1">{"CAPA CONSELHO(FISCAL)ACIONISTAS",#N/A,TRUE,"capa (2)";"CAPITAL 2003",#N/A,TRUE,"capital (2)";"INDICES2003",#N/A,TRUE,"índices bal (2)";"BAL(B)2003",#N/A,TRUE,"BAL B (2)";"RESULTADO 04",#N/A,TRUE,"resultado";"EBTIDA 04",#N/A,TRUE,"ebitda";"RESULTADO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4._1" localSheetId="8" hidden="1">{"CAPA CONSELHO(FISCAL)ACIONISTAS",#N/A,TRUE,"capa (2)";"CAPITAL 2003",#N/A,TRUE,"capital (2)";"INDICES2003",#N/A,TRUE,"índices bal (2)";"BAL(B)2003",#N/A,TRUE,"BAL B (2)";"RESULTADO 04",#N/A,TRUE,"resultado";"EBTIDA 04",#N/A,TRUE,"ebitda";"RESULTADO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4._1" hidden="1">{"CAPA CONSELHO(FISCAL)ACIONISTAS",#N/A,TRUE,"capa (2)";"CAPITAL 2003",#N/A,TRUE,"capital (2)";"INDICES2003",#N/A,TRUE,"índices bal (2)";"BAL(B)2003",#N/A,TRUE,"BAL B (2)";"RESULTADO 04",#N/A,TRUE,"resultado";"EBTIDA 04",#N/A,TRUE,"ebitda";"RESULTADO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5." localSheetId="8" hidden="1">{"CAPA CONSELHO(FISCAL)ACIONISTAS",#N/A,TRUE,"capa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5." hidden="1">{"CAPA CONSELHO(FISCAL)ACIONISTAS",#N/A,TRUE,"capa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5._1" localSheetId="8" hidden="1">{"CAPA CONSELHO(FISCAL)ACIONISTAS",#N/A,TRUE,"capa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5._1" hidden="1">{"CAPA CONSELHO(FISCAL)ACIONISTAS",#N/A,TRUE,"capa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FISCAL._.11." localSheetId="8" hidden="1">{"CAPA CONSELHO FISCAL",#N/A,TRUE,"capa (2)";"CAPITAL 2003",#N/A,TRUE,"capital (2)";"INDICES2003",#N/A,TRUE,"índices bal (2)";"BAL(B)2003",#N/A,TRUE,"BAL B (2)";"RESULTADO 11",#N/A,TRUE,"resultado";"EBTIDA 11",#N/A,TRUE,"ebitda";"RESULTADO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FISCAL._.11." hidden="1">{"CAPA CONSELHO FISCAL",#N/A,TRUE,"capa (2)";"CAPITAL 2003",#N/A,TRUE,"capital (2)";"INDICES2003",#N/A,TRUE,"índices bal (2)";"BAL(B)2003",#N/A,TRUE,"BAL B (2)";"RESULTADO 11",#N/A,TRUE,"resultado";"EBTIDA 11",#N/A,TRUE,"ebitda";"RESULTADO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FISCAL._.11._1" localSheetId="8" hidden="1">{"CAPA CONSELHO FISCAL",#N/A,TRUE,"capa (2)";"CAPITAL 2003",#N/A,TRUE,"capital (2)";"INDICES2003",#N/A,TRUE,"índices bal (2)";"BAL(B)2003",#N/A,TRUE,"BAL B (2)";"RESULTADO 11",#N/A,TRUE,"resultado";"EBTIDA 11",#N/A,TRUE,"ebitda";"RESULTADO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FISCAL._.11._1" hidden="1">{"CAPA CONSELHO FISCAL",#N/A,TRUE,"capa (2)";"CAPITAL 2003",#N/A,TRUE,"capital (2)";"INDICES2003",#N/A,TRUE,"índices bal (2)";"BAL(B)2003",#N/A,TRUE,"BAL B (2)";"RESULTADO 11",#N/A,TRUE,"resultado";"EBTIDA 11",#N/A,TRUE,"ebitda";"RESULTADO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Desp._.financeiras." localSheetId="8" hidden="1">{"FINANCEIRAS",#N/A,FALSE,"BALmar96"}</definedName>
    <definedName name="wrn.Desp._.financeiras." hidden="1">{"FINANCEIRAS",#N/A,FALSE,"BALmar96"}</definedName>
    <definedName name="wrn.Desp._.financeiras._1" localSheetId="8" hidden="1">{"FINANCEIRAS",#N/A,FALSE,"BALmar96"}</definedName>
    <definedName name="wrn.Desp._.financeiras._1" hidden="1">{"FINANCEIRAS",#N/A,FALSE,"BALmar96"}</definedName>
    <definedName name="wrn.Despesas._.Diferidas._.Indedutíveis._.de._.1998." localSheetId="8" hidden="1">{"Despesas Diferidas Indedutíveis de 1998",#N/A,FALSE,"Impressão"}</definedName>
    <definedName name="wrn.Despesas._.Diferidas._.Indedutíveis._.de._.1998." hidden="1">{"Despesas Diferidas Indedutíveis de 1998",#N/A,FALSE,"Impressão"}</definedName>
    <definedName name="wrn.Despesas._.Diferidas._.Indedutíveis._.de._.1998._1" localSheetId="8" hidden="1">{"Despesas Diferidas Indedutíveis de 1998",#N/A,FALSE,"Impressão"}</definedName>
    <definedName name="wrn.Despesas._.Diferidas._.Indedutíveis._.de._.1998._1" hidden="1">{"Despesas Diferidas Indedutíveis de 1998",#N/A,FALSE,"Impressão"}</definedName>
    <definedName name="wrn.DLPs._.DFCs." localSheetId="8" hidden="1">{"E002 D.L.P. Geral",#N/A,FALSE,"PCF97-04";"E003 D.L.P. Produção Própria",#N/A,FALSE,"PCF97-04";"E008 D.F.C. Produção Própria",#N/A,FALSE,"PCF97-04";"E004 D.L.P. Produtos de Revenda",#N/A,FALSE,"PCF97-04";"E010 D.F.C. Revenda",#N/A,FALSE,"PCF97-04"}</definedName>
    <definedName name="wrn.DLPs._.DFCs." hidden="1">{"E002 D.L.P. Geral",#N/A,FALSE,"PCF97-04";"E003 D.L.P. Produção Própria",#N/A,FALSE,"PCF97-04";"E008 D.F.C. Produção Própria",#N/A,FALSE,"PCF97-04";"E004 D.L.P. Produtos de Revenda",#N/A,FALSE,"PCF97-04";"E010 D.F.C. Revenda",#N/A,FALSE,"PCF97-04"}</definedName>
    <definedName name="wrn.DLPs._.DFCs._1" localSheetId="8" hidden="1">{"E002 D.L.P. Geral",#N/A,FALSE,"PCF97-04";"E003 D.L.P. Produção Própria",#N/A,FALSE,"PCF97-04";"E008 D.F.C. Produção Própria",#N/A,FALSE,"PCF97-04";"E004 D.L.P. Produtos de Revenda",#N/A,FALSE,"PCF97-04";"E010 D.F.C. Revenda",#N/A,FALSE,"PCF97-04"}</definedName>
    <definedName name="wrn.DLPs._.DFCs._1" hidden="1">{"E002 D.L.P. Geral",#N/A,FALSE,"PCF97-04";"E003 D.L.P. Produção Própria",#N/A,FALSE,"PCF97-04";"E008 D.F.C. Produção Própria",#N/A,FALSE,"PCF97-04";"E004 D.L.P. Produtos de Revenda",#N/A,FALSE,"PCF97-04";"E010 D.F.C. Revenda",#N/A,FALSE,"PCF97-04"}</definedName>
    <definedName name="wrn.Financeiras._.Totais." localSheetId="8" hidden="1">{"Financ.total",#N/A,FALSE,"BALJAN97"}</definedName>
    <definedName name="wrn.Financeiras._.Totais." hidden="1">{"Financ.total",#N/A,FALSE,"BALJAN97"}</definedName>
    <definedName name="wrn.Financeiras._.Totais._1" localSheetId="8" hidden="1">{"Financ.total",#N/A,FALSE,"BALJAN97"}</definedName>
    <definedName name="wrn.Financeiras._.Totais._1" hidden="1">{"Financ.total",#N/A,FALSE,"BALJAN97"}</definedName>
    <definedName name="wrn.GER." localSheetId="8" hidden="1">{"capa A",#N/A,TRUE,"capa (2)";"indices",#N/A,TRUE,"índices bal (2)";"organo1",#N/A,TRUE,"organo";"bal A",#N/A,TRUE,"bal A";"RES 06",#N/A,TRUE,"resultado A";"BAL ANAL A",#N/A,TRUE,"B.analítico B (2)";"resultado 05 analítico",#N/A,TRUE,"mês a mês";"EBITDA06A",#N/A,TRUE,"ebitda A";"perfil a1",#N/A,TRUE,"perfil A";"despesas A",#N/A,TRUE,"despesa A";"análise LB6",#N/A,TRUE,"análise";"PERMANENTE",#N/A,TRUE,"permanente A";"MUTAÇÃO",#N/A,TRUE,"mutação A (2)";"prod6",#N/A,TRUE,"produção";"VOLUME A1",#N/A,TRUE,"volume A";"VOLUME A3",#N/A,TRUE,"volume A3";"VOLUME A2",#N/A,TRUE,"volume A2";"rec3",#N/A,TRUE,"receita A2";"MIX06A",#N/A,TRUE,"mix A";"LB2002 R$",#N/A,TRUE,"lb2002-R$";"LB2002 U$",#N/A,TRUE,"lb2002-U$";"LB2001 R$",#N/A,TRUE,"lb2001-R$";"LB2001 U$",#N/A,TRUE,"lb2001-U$"}</definedName>
    <definedName name="wrn.GER." hidden="1">{"capa A",#N/A,TRUE,"capa (2)";"indices",#N/A,TRUE,"índices bal (2)";"organo1",#N/A,TRUE,"organo";"bal A",#N/A,TRUE,"bal A";"RES 06",#N/A,TRUE,"resultado A";"BAL ANAL A",#N/A,TRUE,"B.analítico B (2)";"resultado 05 analítico",#N/A,TRUE,"mês a mês";"EBITDA06A",#N/A,TRUE,"ebitda A";"perfil a1",#N/A,TRUE,"perfil A";"despesas A",#N/A,TRUE,"despesa A";"análise LB6",#N/A,TRUE,"análise";"PERMANENTE",#N/A,TRUE,"permanente A";"MUTAÇÃO",#N/A,TRUE,"mutação A (2)";"prod6",#N/A,TRUE,"produção";"VOLUME A1",#N/A,TRUE,"volume A";"VOLUME A3",#N/A,TRUE,"volume A3";"VOLUME A2",#N/A,TRUE,"volume A2";"rec3",#N/A,TRUE,"receita A2";"MIX06A",#N/A,TRUE,"mix A";"LB2002 R$",#N/A,TRUE,"lb2002-R$";"LB2002 U$",#N/A,TRUE,"lb2002-U$";"LB2001 R$",#N/A,TRUE,"lb2001-R$";"LB2001 U$",#N/A,TRUE,"lb2001-U$"}</definedName>
    <definedName name="wrn.GER._.MINI." localSheetId="8" hidden="1">{"capa A",#N/A,TRUE,"capa (2)";"bal A",#N/A,TRUE,"bal A";"RES 06",#N/A,TRUE,"resultado A";"BAL ANAL A",#N/A,TRUE,"B.analítico B (2)";"resultado 06 analítico",#N/A,TRUE,"mês a mês";"EBITDA06A",#N/A,TRUE,"ebitda A";"análise LB6",#N/A,TRUE,"análise";"perfil a1",#N/A,TRUE,"perfil A";"despesas A",#N/A,TRUE,"despesa A";"PERMANENTE",#N/A,TRUE,"permanente A";"MUTAÇÃO",#N/A,TRUE,"mutação A (2)";"prod6",#N/A,TRUE,"produção";"VOLUME A1",#N/A,TRUE,"volume A";"VOLUME A3",#N/A,TRUE,"volume A3";"VOLA2",#N/A,TRUE,"volume A2";"rec3",#N/A,TRUE,"receita A2";"capa B",#N/A,TRUE,"capa (3)";"BAL B",#N/A,TRUE,"bal B";"RES B 06",#N/A,TRUE,"resultado B";"EBITDA B 06",#N/A,TRUE,"ebitda B"}</definedName>
    <definedName name="wrn.GER._.MINI." hidden="1">{"capa A",#N/A,TRUE,"capa (2)";"bal A",#N/A,TRUE,"bal A";"RES 06",#N/A,TRUE,"resultado A";"BAL ANAL A",#N/A,TRUE,"B.analítico B (2)";"resultado 06 analítico",#N/A,TRUE,"mês a mês";"EBITDA06A",#N/A,TRUE,"ebitda A";"análise LB6",#N/A,TRUE,"análise";"perfil a1",#N/A,TRUE,"perfil A";"despesas A",#N/A,TRUE,"despesa A";"PERMANENTE",#N/A,TRUE,"permanente A";"MUTAÇÃO",#N/A,TRUE,"mutação A (2)";"prod6",#N/A,TRUE,"produção";"VOLUME A1",#N/A,TRUE,"volume A";"VOLUME A3",#N/A,TRUE,"volume A3";"VOLA2",#N/A,TRUE,"volume A2";"rec3",#N/A,TRUE,"receita A2";"capa B",#N/A,TRUE,"capa (3)";"BAL B",#N/A,TRUE,"bal B";"RES B 06",#N/A,TRUE,"resultado B";"EBITDA B 06",#N/A,TRUE,"ebitda B"}</definedName>
    <definedName name="wrn.GER._.MINI._1" localSheetId="8" hidden="1">{"capa A",#N/A,TRUE,"capa (2)";"bal A",#N/A,TRUE,"bal A";"RES 06",#N/A,TRUE,"resultado A";"BAL ANAL A",#N/A,TRUE,"B.analítico B (2)";"resultado 06 analítico",#N/A,TRUE,"mês a mês";"EBITDA06A",#N/A,TRUE,"ebitda A";"análise LB6",#N/A,TRUE,"análise";"perfil a1",#N/A,TRUE,"perfil A";"despesas A",#N/A,TRUE,"despesa A";"PERMANENTE",#N/A,TRUE,"permanente A";"MUTAÇÃO",#N/A,TRUE,"mutação A (2)";"prod6",#N/A,TRUE,"produção";"VOLUME A1",#N/A,TRUE,"volume A";"VOLUME A3",#N/A,TRUE,"volume A3";"VOLA2",#N/A,TRUE,"volume A2";"rec3",#N/A,TRUE,"receita A2";"capa B",#N/A,TRUE,"capa (3)";"BAL B",#N/A,TRUE,"bal B";"RES B 06",#N/A,TRUE,"resultado B";"EBITDA B 06",#N/A,TRUE,"ebitda B"}</definedName>
    <definedName name="wrn.GER._.MINI._1" hidden="1">{"capa A",#N/A,TRUE,"capa (2)";"bal A",#N/A,TRUE,"bal A";"RES 06",#N/A,TRUE,"resultado A";"BAL ANAL A",#N/A,TRUE,"B.analítico B (2)";"resultado 06 analítico",#N/A,TRUE,"mês a mês";"EBITDA06A",#N/A,TRUE,"ebitda A";"análise LB6",#N/A,TRUE,"análise";"perfil a1",#N/A,TRUE,"perfil A";"despesas A",#N/A,TRUE,"despesa A";"PERMANENTE",#N/A,TRUE,"permanente A";"MUTAÇÃO",#N/A,TRUE,"mutação A (2)";"prod6",#N/A,TRUE,"produção";"VOLUME A1",#N/A,TRUE,"volume A";"VOLUME A3",#N/A,TRUE,"volume A3";"VOLA2",#N/A,TRUE,"volume A2";"rec3",#N/A,TRUE,"receita A2";"capa B",#N/A,TRUE,"capa (3)";"BAL B",#N/A,TRUE,"bal B";"RES B 06",#N/A,TRUE,"resultado B";"EBITDA B 06",#N/A,TRUE,"ebitda B"}</definedName>
    <definedName name="wrn.GER._1" localSheetId="8" hidden="1">{"capa A",#N/A,TRUE,"capa (2)";"indices",#N/A,TRUE,"índices bal (2)";"organo1",#N/A,TRUE,"organo";"bal A",#N/A,TRUE,"bal A";"RES 06",#N/A,TRUE,"resultado A";"BAL ANAL A",#N/A,TRUE,"B.analítico B (2)";"resultado 05 analítico",#N/A,TRUE,"mês a mês";"EBITDA06A",#N/A,TRUE,"ebitda A";"perfil a1",#N/A,TRUE,"perfil A";"despesas A",#N/A,TRUE,"despesa A";"análise LB6",#N/A,TRUE,"análise";"PERMANENTE",#N/A,TRUE,"permanente A";"MUTAÇÃO",#N/A,TRUE,"mutação A (2)";"prod6",#N/A,TRUE,"produção";"VOLUME A1",#N/A,TRUE,"volume A";"VOLUME A3",#N/A,TRUE,"volume A3";"VOLUME A2",#N/A,TRUE,"volume A2";"rec3",#N/A,TRUE,"receita A2";"MIX06A",#N/A,TRUE,"mix A";"LB2002 R$",#N/A,TRUE,"lb2002-R$";"LB2002 U$",#N/A,TRUE,"lb2002-U$";"LB2001 R$",#N/A,TRUE,"lb2001-R$";"LB2001 U$",#N/A,TRUE,"lb2001-U$"}</definedName>
    <definedName name="wrn.GER._1" hidden="1">{"capa A",#N/A,TRUE,"capa (2)";"indices",#N/A,TRUE,"índices bal (2)";"organo1",#N/A,TRUE,"organo";"bal A",#N/A,TRUE,"bal A";"RES 06",#N/A,TRUE,"resultado A";"BAL ANAL A",#N/A,TRUE,"B.analítico B (2)";"resultado 05 analítico",#N/A,TRUE,"mês a mês";"EBITDA06A",#N/A,TRUE,"ebitda A";"perfil a1",#N/A,TRUE,"perfil A";"despesas A",#N/A,TRUE,"despesa A";"análise LB6",#N/A,TRUE,"análise";"PERMANENTE",#N/A,TRUE,"permanente A";"MUTAÇÃO",#N/A,TRUE,"mutação A (2)";"prod6",#N/A,TRUE,"produção";"VOLUME A1",#N/A,TRUE,"volume A";"VOLUME A3",#N/A,TRUE,"volume A3";"VOLUME A2",#N/A,TRUE,"volume A2";"rec3",#N/A,TRUE,"receita A2";"MIX06A",#N/A,TRUE,"mix A";"LB2002 R$",#N/A,TRUE,"lb2002-R$";"LB2002 U$",#N/A,TRUE,"lb2002-U$";"LB2001 R$",#N/A,TRUE,"lb2001-R$";"LB2001 U$",#N/A,TRUE,"lb2001-U$"}</definedName>
    <definedName name="wrn.Geral." localSheetId="8" hidden="1">{#N/A,#N/A,FALSE,"Relatórios";"Vendas e Custos",#N/A,FALSE,"Vendas e Custos";"Premissas",#N/A,FALSE,"Premissas";"Projeções",#N/A,FALSE,"Projeções";"Dolar",#N/A,FALSE,"Dolar";"Original",#N/A,FALSE,"Original e UFIR"}</definedName>
    <definedName name="wrn.Geral." hidden="1">{#N/A,#N/A,FALSE,"Relatórios";"Vendas e Custos",#N/A,FALSE,"Vendas e Custos";"Premissas",#N/A,FALSE,"Premissas";"Projeções",#N/A,FALSE,"Projeções";"Dolar",#N/A,FALSE,"Dolar";"Original",#N/A,FALSE,"Original e UFIR"}</definedName>
    <definedName name="wrn.Geral._1" localSheetId="8" hidden="1">{#N/A,#N/A,FALSE,"Relatórios";"Vendas e Custos",#N/A,FALSE,"Vendas e Custos";"Premissas",#N/A,FALSE,"Premissas";"Projeções",#N/A,FALSE,"Projeções";"Dolar",#N/A,FALSE,"Dolar";"Original",#N/A,FALSE,"Original e UFIR"}</definedName>
    <definedName name="wrn.Geral._1" hidden="1">{#N/A,#N/A,FALSE,"Relatórios";"Vendas e Custos",#N/A,FALSE,"Vendas e Custos";"Premissas",#N/A,FALSE,"Premissas";"Projeções",#N/A,FALSE,"Projeções";"Dolar",#N/A,FALSE,"Dolar";"Original",#N/A,FALSE,"Original e UFIR"}</definedName>
    <definedName name="wrn.GERENCIAL._.01." localSheetId="8" hidden="1">{"CAPA GERENCIAL&amp;DIRETORIA",#N/A,TRUE,"capa (2)";"CAPITAL 2002",#N/A,TRUE,"capital (2)";"INDICES2002",#N/A,TRUE,"índices bal (2)";"BAL(B)2002",#N/A,TRUE,"BAL B (2)";"BANAL(B)2002",#N/A,TRUE,"B.analítico B (2)";"RESULTADO 01",#N/A,TRUE,"resultado";"RESULTADO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01",#N/A,TRUE,"produção";"ESTOQUEPA 01",#N/A,TRUE,"estoque pa";"VOLUME 01",#N/A,TRUE,"volume";"MIX 01",#N/A,TRUE,"mix";"ESTOQUE PA(2)2002",#N/A,TRUE,"estoque pa (2)";"PREÇOS 01",#N/A,TRUE,"preços";"ANALISE 01",#N/A,TRUE,"análise";"LB2002",#N/A,TRUE,"lb2002";"DESPESAS2002",#N/A,TRUE,"Desp2002";"FINANCEIRAS 01",#N/A,TRUE,"financeiras";"EBITDA 01",#N/A,TRUE,"ebitda";"FLUXO(B)2002",#N/A,TRUE,"FLUXO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1." hidden="1">{"CAPA GERENCIAL&amp;DIRETORIA",#N/A,TRUE,"capa (2)";"CAPITAL 2002",#N/A,TRUE,"capital (2)";"INDICES2002",#N/A,TRUE,"índices bal (2)";"BAL(B)2002",#N/A,TRUE,"BAL B (2)";"BANAL(B)2002",#N/A,TRUE,"B.analítico B (2)";"RESULTADO 01",#N/A,TRUE,"resultado";"RESULTADO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01",#N/A,TRUE,"produção";"ESTOQUEPA 01",#N/A,TRUE,"estoque pa";"VOLUME 01",#N/A,TRUE,"volume";"MIX 01",#N/A,TRUE,"mix";"ESTOQUE PA(2)2002",#N/A,TRUE,"estoque pa (2)";"PREÇOS 01",#N/A,TRUE,"preços";"ANALISE 01",#N/A,TRUE,"análise";"LB2002",#N/A,TRUE,"lb2002";"DESPESAS2002",#N/A,TRUE,"Desp2002";"FINANCEIRAS 01",#N/A,TRUE,"financeiras";"EBITDA 01",#N/A,TRUE,"ebitda";"FLUXO(B)2002",#N/A,TRUE,"FLUXO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1._1" localSheetId="8" hidden="1">{"CAPA GERENCIAL&amp;DIRETORIA",#N/A,TRUE,"capa (2)";"CAPITAL 2002",#N/A,TRUE,"capital (2)";"INDICES2002",#N/A,TRUE,"índices bal (2)";"BAL(B)2002",#N/A,TRUE,"BAL B (2)";"BANAL(B)2002",#N/A,TRUE,"B.analítico B (2)";"RESULTADO 01",#N/A,TRUE,"resultado";"RESULTADO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01",#N/A,TRUE,"produção";"ESTOQUEPA 01",#N/A,TRUE,"estoque pa";"VOLUME 01",#N/A,TRUE,"volume";"MIX 01",#N/A,TRUE,"mix";"ESTOQUE PA(2)2002",#N/A,TRUE,"estoque pa (2)";"PREÇOS 01",#N/A,TRUE,"preços";"ANALISE 01",#N/A,TRUE,"análise";"LB2002",#N/A,TRUE,"lb2002";"DESPESAS2002",#N/A,TRUE,"Desp2002";"FINANCEIRAS 01",#N/A,TRUE,"financeiras";"EBITDA 01",#N/A,TRUE,"ebitda";"FLUXO(B)2002",#N/A,TRUE,"FLUXO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1._1" hidden="1">{"CAPA GERENCIAL&amp;DIRETORIA",#N/A,TRUE,"capa (2)";"CAPITAL 2002",#N/A,TRUE,"capital (2)";"INDICES2002",#N/A,TRUE,"índices bal (2)";"BAL(B)2002",#N/A,TRUE,"BAL B (2)";"BANAL(B)2002",#N/A,TRUE,"B.analítico B (2)";"RESULTADO 01",#N/A,TRUE,"resultado";"RESULTADO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01",#N/A,TRUE,"produção";"ESTOQUEPA 01",#N/A,TRUE,"estoque pa";"VOLUME 01",#N/A,TRUE,"volume";"MIX 01",#N/A,TRUE,"mix";"ESTOQUE PA(2)2002",#N/A,TRUE,"estoque pa (2)";"PREÇOS 01",#N/A,TRUE,"preços";"ANALISE 01",#N/A,TRUE,"análise";"LB2002",#N/A,TRUE,"lb2002";"DESPESAS2002",#N/A,TRUE,"Desp2002";"FINANCEIRAS 01",#N/A,TRUE,"financeiras";"EBITDA 01",#N/A,TRUE,"ebitda";"FLUXO(B)2002",#N/A,TRUE,"FLUXO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2." localSheetId="8" hidden="1">{"CAPA GERENCIAL&amp;DIRETORIA",#N/A,TRUE,"capa (2)";"CAPITAL 2002",#N/A,TRUE,"capital (2)";"INDICES2002",#N/A,TRUE,"índices bal (2)";"BAL(B)2002",#N/A,TRUE,"BAL B (2)";"BANAL(B)2002",#N/A,TRUE,"B.analítico B (2)";"RESULTADO 02",#N/A,TRUE,"resultado";"RESULTADO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02",#N/A,TRUE,"produção";"ESTOQUEPA 02",#N/A,TRUE,"estoque pa";"VOLUME 02",#N/A,TRUE,"volume";"MIX 02",#N/A,TRUE,"mix";"ESTOQUE PA(2)2002",#N/A,TRUE,"estoque pa (2)";"PREÇOS 02",#N/A,TRUE,"preços";"ANALISE 02",#N/A,TRUE,"análise";"LB2002",#N/A,TRUE,"lb2002";"DESPESAS2002",#N/A,TRUE,"Desp2002";"FINANCEIRAS 02",#N/A,TRUE,"financeiras";"EBITDA 02",#N/A,TRUE,"ebitda";"FLUXO(B)2002",#N/A,TRUE,"FLUXO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2." hidden="1">{"CAPA GERENCIAL&amp;DIRETORIA",#N/A,TRUE,"capa (2)";"CAPITAL 2002",#N/A,TRUE,"capital (2)";"INDICES2002",#N/A,TRUE,"índices bal (2)";"BAL(B)2002",#N/A,TRUE,"BAL B (2)";"BANAL(B)2002",#N/A,TRUE,"B.analítico B (2)";"RESULTADO 02",#N/A,TRUE,"resultado";"RESULTADO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02",#N/A,TRUE,"produção";"ESTOQUEPA 02",#N/A,TRUE,"estoque pa";"VOLUME 02",#N/A,TRUE,"volume";"MIX 02",#N/A,TRUE,"mix";"ESTOQUE PA(2)2002",#N/A,TRUE,"estoque pa (2)";"PREÇOS 02",#N/A,TRUE,"preços";"ANALISE 02",#N/A,TRUE,"análise";"LB2002",#N/A,TRUE,"lb2002";"DESPESAS2002",#N/A,TRUE,"Desp2002";"FINANCEIRAS 02",#N/A,TRUE,"financeiras";"EBITDA 02",#N/A,TRUE,"ebitda";"FLUXO(B)2002",#N/A,TRUE,"FLUXO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2._1" localSheetId="8" hidden="1">{"CAPA GERENCIAL&amp;DIRETORIA",#N/A,TRUE,"capa (2)";"CAPITAL 2002",#N/A,TRUE,"capital (2)";"INDICES2002",#N/A,TRUE,"índices bal (2)";"BAL(B)2002",#N/A,TRUE,"BAL B (2)";"BANAL(B)2002",#N/A,TRUE,"B.analítico B (2)";"RESULTADO 02",#N/A,TRUE,"resultado";"RESULTADO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02",#N/A,TRUE,"produção";"ESTOQUEPA 02",#N/A,TRUE,"estoque pa";"VOLUME 02",#N/A,TRUE,"volume";"MIX 02",#N/A,TRUE,"mix";"ESTOQUE PA(2)2002",#N/A,TRUE,"estoque pa (2)";"PREÇOS 02",#N/A,TRUE,"preços";"ANALISE 02",#N/A,TRUE,"análise";"LB2002",#N/A,TRUE,"lb2002";"DESPESAS2002",#N/A,TRUE,"Desp2002";"FINANCEIRAS 02",#N/A,TRUE,"financeiras";"EBITDA 02",#N/A,TRUE,"ebitda";"FLUXO(B)2002",#N/A,TRUE,"FLUXO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2._1" hidden="1">{"CAPA GERENCIAL&amp;DIRETORIA",#N/A,TRUE,"capa (2)";"CAPITAL 2002",#N/A,TRUE,"capital (2)";"INDICES2002",#N/A,TRUE,"índices bal (2)";"BAL(B)2002",#N/A,TRUE,"BAL B (2)";"BANAL(B)2002",#N/A,TRUE,"B.analítico B (2)";"RESULTADO 02",#N/A,TRUE,"resultado";"RESULTADO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02",#N/A,TRUE,"produção";"ESTOQUEPA 02",#N/A,TRUE,"estoque pa";"VOLUME 02",#N/A,TRUE,"volume";"MIX 02",#N/A,TRUE,"mix";"ESTOQUE PA(2)2002",#N/A,TRUE,"estoque pa (2)";"PREÇOS 02",#N/A,TRUE,"preços";"ANALISE 02",#N/A,TRUE,"análise";"LB2002",#N/A,TRUE,"lb2002";"DESPESAS2002",#N/A,TRUE,"Desp2002";"FINANCEIRAS 02",#N/A,TRUE,"financeiras";"EBITDA 02",#N/A,TRUE,"ebitda";"FLUXO(B)2002",#N/A,TRUE,"FLUXO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3." localSheetId="8" hidden="1">{"CAPAGERENCIAL&amp;DIRETORIA",#N/A,TRUE,"capa (2)";"CAPITAL 2002",#N/A,TRUE,"capital (2)";"INDICES2002",#N/A,TRUE,"índices bal (2)";"BAL(B)2002",#N/A,TRUE,"BAL B (2)";"BANAL(B)2002",#N/A,TRUE,"B.analítico B (2)";"RESULTADO 03",#N/A,TRUE,"resultado";"RESULTADO mes a mes (B)2002",#N/A,TRUE,"resultado";"ESTOQUE(B)2002",#N/A,TRUE,"mutação B (2)";"DOAR(B)2002",#N/A,TRUE,"DOAR B (2)";"ESTOQUE(B)2002",#N/A,TRUE,"estoque";"ESTOQUEANALITICO(B)2002",#N/A,TRUE,"estoque";"PERMANENTE(B)2002",#N/A,TRUE,"permanente B (2)";"PERFIL(B)2002",#N/A,TRUE,"PERFIL B (2)";"PROVISÕES2002",#N/A,TRUE,"prov-contas a receber";"CAPA ANÁLISE",#N/A,TRUE,"capa (2)";"PRODUÇÃO 03",#N/A,TRUE,"produção";"ESTOQUEPA 03",#N/A,TRUE,"estoque pa";"VOLUME 03",#N/A,TRUE,"volume";"MIX 03",#N/A,TRUE,"mix";"ESTOQUE PA(2)2002",#N/A,TRUE,"estoque pa (2)";"PREÇOS 03",#N/A,TRUE,"preços";"ANALISE 03",#N/A,TRUE,"análise";"LB2002",#N/A,TRUE,"lb2002";"DESPESAS2002",#N/A,TRUE,"Desp2001-02";"FINANCEIRAS 03",#N/A,TRUE,"financeiras";"EBITDA 03",#N/A,TRUE,"ebitda";"FLUXO(B)2002",#N/A,TRUE,"FLUXO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3." hidden="1">{"CAPAGERENCIAL&amp;DIRETORIA",#N/A,TRUE,"capa (2)";"CAPITAL 2002",#N/A,TRUE,"capital (2)";"INDICES2002",#N/A,TRUE,"índices bal (2)";"BAL(B)2002",#N/A,TRUE,"BAL B (2)";"BANAL(B)2002",#N/A,TRUE,"B.analítico B (2)";"RESULTADO 03",#N/A,TRUE,"resultado";"RESULTADO mes a mes (B)2002",#N/A,TRUE,"resultado";"ESTOQUE(B)2002",#N/A,TRUE,"mutação B (2)";"DOAR(B)2002",#N/A,TRUE,"DOAR B (2)";"ESTOQUE(B)2002",#N/A,TRUE,"estoque";"ESTOQUEANALITICO(B)2002",#N/A,TRUE,"estoque";"PERMANENTE(B)2002",#N/A,TRUE,"permanente B (2)";"PERFIL(B)2002",#N/A,TRUE,"PERFIL B (2)";"PROVISÕES2002",#N/A,TRUE,"prov-contas a receber";"CAPA ANÁLISE",#N/A,TRUE,"capa (2)";"PRODUÇÃO 03",#N/A,TRUE,"produção";"ESTOQUEPA 03",#N/A,TRUE,"estoque pa";"VOLUME 03",#N/A,TRUE,"volume";"MIX 03",#N/A,TRUE,"mix";"ESTOQUE PA(2)2002",#N/A,TRUE,"estoque pa (2)";"PREÇOS 03",#N/A,TRUE,"preços";"ANALISE 03",#N/A,TRUE,"análise";"LB2002",#N/A,TRUE,"lb2002";"DESPESAS2002",#N/A,TRUE,"Desp2001-02";"FINANCEIRAS 03",#N/A,TRUE,"financeiras";"EBITDA 03",#N/A,TRUE,"ebitda";"FLUXO(B)2002",#N/A,TRUE,"FLUXO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3._1" localSheetId="8" hidden="1">{"CAPAGERENCIAL&amp;DIRETORIA",#N/A,TRUE,"capa (2)";"CAPITAL 2002",#N/A,TRUE,"capital (2)";"INDICES2002",#N/A,TRUE,"índices bal (2)";"BAL(B)2002",#N/A,TRUE,"BAL B (2)";"BANAL(B)2002",#N/A,TRUE,"B.analítico B (2)";"RESULTADO 03",#N/A,TRUE,"resultado";"RESULTADO mes a mes (B)2002",#N/A,TRUE,"resultado";"ESTOQUE(B)2002",#N/A,TRUE,"mutação B (2)";"DOAR(B)2002",#N/A,TRUE,"DOAR B (2)";"ESTOQUE(B)2002",#N/A,TRUE,"estoque";"ESTOQUEANALITICO(B)2002",#N/A,TRUE,"estoque";"PERMANENTE(B)2002",#N/A,TRUE,"permanente B (2)";"PERFIL(B)2002",#N/A,TRUE,"PERFIL B (2)";"PROVISÕES2002",#N/A,TRUE,"prov-contas a receber";"CAPA ANÁLISE",#N/A,TRUE,"capa (2)";"PRODUÇÃO 03",#N/A,TRUE,"produção";"ESTOQUEPA 03",#N/A,TRUE,"estoque pa";"VOLUME 03",#N/A,TRUE,"volume";"MIX 03",#N/A,TRUE,"mix";"ESTOQUE PA(2)2002",#N/A,TRUE,"estoque pa (2)";"PREÇOS 03",#N/A,TRUE,"preços";"ANALISE 03",#N/A,TRUE,"análise";"LB2002",#N/A,TRUE,"lb2002";"DESPESAS2002",#N/A,TRUE,"Desp2001-02";"FINANCEIRAS 03",#N/A,TRUE,"financeiras";"EBITDA 03",#N/A,TRUE,"ebitda";"FLUXO(B)2002",#N/A,TRUE,"FLUXO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3._1" hidden="1">{"CAPAGERENCIAL&amp;DIRETORIA",#N/A,TRUE,"capa (2)";"CAPITAL 2002",#N/A,TRUE,"capital (2)";"INDICES2002",#N/A,TRUE,"índices bal (2)";"BAL(B)2002",#N/A,TRUE,"BAL B (2)";"BANAL(B)2002",#N/A,TRUE,"B.analítico B (2)";"RESULTADO 03",#N/A,TRUE,"resultado";"RESULTADO mes a mes (B)2002",#N/A,TRUE,"resultado";"ESTOQUE(B)2002",#N/A,TRUE,"mutação B (2)";"DOAR(B)2002",#N/A,TRUE,"DOAR B (2)";"ESTOQUE(B)2002",#N/A,TRUE,"estoque";"ESTOQUEANALITICO(B)2002",#N/A,TRUE,"estoque";"PERMANENTE(B)2002",#N/A,TRUE,"permanente B (2)";"PERFIL(B)2002",#N/A,TRUE,"PERFIL B (2)";"PROVISÕES2002",#N/A,TRUE,"prov-contas a receber";"CAPA ANÁLISE",#N/A,TRUE,"capa (2)";"PRODUÇÃO 03",#N/A,TRUE,"produção";"ESTOQUEPA 03",#N/A,TRUE,"estoque pa";"VOLUME 03",#N/A,TRUE,"volume";"MIX 03",#N/A,TRUE,"mix";"ESTOQUE PA(2)2002",#N/A,TRUE,"estoque pa (2)";"PREÇOS 03",#N/A,TRUE,"preços";"ANALISE 03",#N/A,TRUE,"análise";"LB2002",#N/A,TRUE,"lb2002";"DESPESAS2002",#N/A,TRUE,"Desp2001-02";"FINANCEIRAS 03",#N/A,TRUE,"financeiras";"EBITDA 03",#N/A,TRUE,"ebitda";"FLUXO(B)2002",#N/A,TRUE,"FLUXO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4." localSheetId="8" hidden="1">{"CAPAGERENCIAL&amp;DIRETORIA",#N/A,TRUE,"capa (2)";"CAPITAL 2002",#N/A,TRUE,"capital (2)";"INDICES2002",#N/A,TRUE,"índices bal (2)";"BAL(B)2002",#N/A,TRUE,"BAL B (2)";"BANAL(B)2002",#N/A,TRUE,"B.analítico B (2)";"RESULTADO 04",#N/A,TRUE,"resultado";"RESULTADO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04",#N/A,TRUE,"produção";"ESTOQUEPA 04",#N/A,TRUE,"estoque";"VOLUME 04",#N/A,TRUE,"volume";"MIX 04",#N/A,TRUE,"mix";"ESTOQUE PA(2)2002",#N/A,TRUE,"estoque pa (2)";"PREÇOS 04",#N/A,TRUE,"preços";"ANALISE 04",#N/A,TRUE,"análise";"LB2002",#N/A,TRUE,"lb2002";"DESPESAS2002",#N/A,TRUE,"Desp2001-02";"FINACEIRAS 04",#N/A,TRUE,"financeiras";"EBITDA 04",#N/A,TRUE,"ebitda";"FLUXO(B)2002",#N/A,TRUE,"FLUXO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4." hidden="1">{"CAPAGERENCIAL&amp;DIRETORIA",#N/A,TRUE,"capa (2)";"CAPITAL 2002",#N/A,TRUE,"capital (2)";"INDICES2002",#N/A,TRUE,"índices bal (2)";"BAL(B)2002",#N/A,TRUE,"BAL B (2)";"BANAL(B)2002",#N/A,TRUE,"B.analítico B (2)";"RESULTADO 04",#N/A,TRUE,"resultado";"RESULTADO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04",#N/A,TRUE,"produção";"ESTOQUEPA 04",#N/A,TRUE,"estoque";"VOLUME 04",#N/A,TRUE,"volume";"MIX 04",#N/A,TRUE,"mix";"ESTOQUE PA(2)2002",#N/A,TRUE,"estoque pa (2)";"PREÇOS 04",#N/A,TRUE,"preços";"ANALISE 04",#N/A,TRUE,"análise";"LB2002",#N/A,TRUE,"lb2002";"DESPESAS2002",#N/A,TRUE,"Desp2001-02";"FINACEIRAS 04",#N/A,TRUE,"financeiras";"EBITDA 04",#N/A,TRUE,"ebitda";"FLUXO(B)2002",#N/A,TRUE,"FLUXO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4._1" localSheetId="8" hidden="1">{"CAPAGERENCIAL&amp;DIRETORIA",#N/A,TRUE,"capa (2)";"CAPITAL 2002",#N/A,TRUE,"capital (2)";"INDICES2002",#N/A,TRUE,"índices bal (2)";"BAL(B)2002",#N/A,TRUE,"BAL B (2)";"BANAL(B)2002",#N/A,TRUE,"B.analítico B (2)";"RESULTADO 04",#N/A,TRUE,"resultado";"RESULTADO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04",#N/A,TRUE,"produção";"ESTOQUEPA 04",#N/A,TRUE,"estoque";"VOLUME 04",#N/A,TRUE,"volume";"MIX 04",#N/A,TRUE,"mix";"ESTOQUE PA(2)2002",#N/A,TRUE,"estoque pa (2)";"PREÇOS 04",#N/A,TRUE,"preços";"ANALISE 04",#N/A,TRUE,"análise";"LB2002",#N/A,TRUE,"lb2002";"DESPESAS2002",#N/A,TRUE,"Desp2001-02";"FINACEIRAS 04",#N/A,TRUE,"financeiras";"EBITDA 04",#N/A,TRUE,"ebitda";"FLUXO(B)2002",#N/A,TRUE,"FLUXO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4._1" hidden="1">{"CAPAGERENCIAL&amp;DIRETORIA",#N/A,TRUE,"capa (2)";"CAPITAL 2002",#N/A,TRUE,"capital (2)";"INDICES2002",#N/A,TRUE,"índices bal (2)";"BAL(B)2002",#N/A,TRUE,"BAL B (2)";"BANAL(B)2002",#N/A,TRUE,"B.analítico B (2)";"RESULTADO 04",#N/A,TRUE,"resultado";"RESULTADO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04",#N/A,TRUE,"produção";"ESTOQUEPA 04",#N/A,TRUE,"estoque";"VOLUME 04",#N/A,TRUE,"volume";"MIX 04",#N/A,TRUE,"mix";"ESTOQUE PA(2)2002",#N/A,TRUE,"estoque pa (2)";"PREÇOS 04",#N/A,TRUE,"preços";"ANALISE 04",#N/A,TRUE,"análise";"LB2002",#N/A,TRUE,"lb2002";"DESPESAS2002",#N/A,TRUE,"Desp2001-02";"FINACEIRAS 04",#N/A,TRUE,"financeiras";"EBITDA 04",#N/A,TRUE,"ebitda";"FLUXO(B)2002",#N/A,TRUE,"FLUXO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5." localSheetId="8" hidden="1">{"CAPAGERENCIAL&amp;DIRETORIA",#N/A,TRUE,"capa (2)";"CAPITAL 2002",#N/A,TRUE,"capital (2)";"INDICES2002",#N/A,TRUE,"índices bal (2)";"BAL(B)2002",#N/A,TRUE,"BAL B (2)";"BANAL(B)2002",#N/A,TRUE,"B.analítico B (2)";"RESULTADO 05",#N/A,TRUE,"resultado";"RESULTADO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05",#N/A,TRUE,"produção";"ESTOQUEPA 05",#N/A,TRUE,"estoque";"VOLUME 05",#N/A,TRUE,"volume";"MIX 05",#N/A,TRUE,"mix";"ESTOQUE PA(2)2002",#N/A,TRUE,"estoque pa (2)";"PREÇOS 05",#N/A,TRUE,"preços";"ANALISE 05",#N/A,TRUE,"análise";"LB2002",#N/A,TRUE,"lb2002";"DESPESAS2002",#N/A,TRUE,"Desp2001-02";"FINANCEIRAS 05",#N/A,TRUE,"financeiras";"EBITDA 05",#N/A,TRUE,"ebitda";"FLUXO(B)2002",#N/A,TRUE,"FLUXO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5." hidden="1">{"CAPAGERENCIAL&amp;DIRETORIA",#N/A,TRUE,"capa (2)";"CAPITAL 2002",#N/A,TRUE,"capital (2)";"INDICES2002",#N/A,TRUE,"índices bal (2)";"BAL(B)2002",#N/A,TRUE,"BAL B (2)";"BANAL(B)2002",#N/A,TRUE,"B.analítico B (2)";"RESULTADO 05",#N/A,TRUE,"resultado";"RESULTADO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05",#N/A,TRUE,"produção";"ESTOQUEPA 05",#N/A,TRUE,"estoque";"VOLUME 05",#N/A,TRUE,"volume";"MIX 05",#N/A,TRUE,"mix";"ESTOQUE PA(2)2002",#N/A,TRUE,"estoque pa (2)";"PREÇOS 05",#N/A,TRUE,"preços";"ANALISE 05",#N/A,TRUE,"análise";"LB2002",#N/A,TRUE,"lb2002";"DESPESAS2002",#N/A,TRUE,"Desp2001-02";"FINANCEIRAS 05",#N/A,TRUE,"financeiras";"EBITDA 05",#N/A,TRUE,"ebitda";"FLUXO(B)2002",#N/A,TRUE,"FLUXO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5._1" localSheetId="8" hidden="1">{"CAPAGERENCIAL&amp;DIRETORIA",#N/A,TRUE,"capa (2)";"CAPITAL 2002",#N/A,TRUE,"capital (2)";"INDICES2002",#N/A,TRUE,"índices bal (2)";"BAL(B)2002",#N/A,TRUE,"BAL B (2)";"BANAL(B)2002",#N/A,TRUE,"B.analítico B (2)";"RESULTADO 05",#N/A,TRUE,"resultado";"RESULTADO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05",#N/A,TRUE,"produção";"ESTOQUEPA 05",#N/A,TRUE,"estoque";"VOLUME 05",#N/A,TRUE,"volume";"MIX 05",#N/A,TRUE,"mix";"ESTOQUE PA(2)2002",#N/A,TRUE,"estoque pa (2)";"PREÇOS 05",#N/A,TRUE,"preços";"ANALISE 05",#N/A,TRUE,"análise";"LB2002",#N/A,TRUE,"lb2002";"DESPESAS2002",#N/A,TRUE,"Desp2001-02";"FINANCEIRAS 05",#N/A,TRUE,"financeiras";"EBITDA 05",#N/A,TRUE,"ebitda";"FLUXO(B)2002",#N/A,TRUE,"FLUXO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5._1" hidden="1">{"CAPAGERENCIAL&amp;DIRETORIA",#N/A,TRUE,"capa (2)";"CAPITAL 2002",#N/A,TRUE,"capital (2)";"INDICES2002",#N/A,TRUE,"índices bal (2)";"BAL(B)2002",#N/A,TRUE,"BAL B (2)";"BANAL(B)2002",#N/A,TRUE,"B.analítico B (2)";"RESULTADO 05",#N/A,TRUE,"resultado";"RESULTADO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05",#N/A,TRUE,"produção";"ESTOQUEPA 05",#N/A,TRUE,"estoque";"VOLUME 05",#N/A,TRUE,"volume";"MIX 05",#N/A,TRUE,"mix";"ESTOQUE PA(2)2002",#N/A,TRUE,"estoque pa (2)";"PREÇOS 05",#N/A,TRUE,"preços";"ANALISE 05",#N/A,TRUE,"análise";"LB2002",#N/A,TRUE,"lb2002";"DESPESAS2002",#N/A,TRUE,"Desp2001-02";"FINANCEIRAS 05",#N/A,TRUE,"financeiras";"EBITDA 05",#N/A,TRUE,"ebitda";"FLUXO(B)2002",#N/A,TRUE,"FLUXO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6." localSheetId="8" hidden="1">{"CAPAGERENCIAL&amp;DIRETORIA",#N/A,TRUE,"capa (2)";"CAPITAL 2002",#N/A,TRUE,"capital (2)";"INDICES2002",#N/A,TRUE,"índices bal (2)";"BAL(B)2002",#N/A,TRUE,"BAL B (2)";"BANAL(B)2002",#N/A,TRUE,"B.analítico B (2)";"RESULTADO 06",#N/A,TRUE,"resultado";"RESULTADO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06",#N/A,TRUE,"produção";"ESTOQUEPA 06",#N/A,TRUE,"estoque pa";"VOLUME 06",#N/A,TRUE,"volume";"MIX 06",#N/A,TRUE,"mix";"ESTOQUE PA(2)2002",#N/A,TRUE,"estoque pa (2)";"PREÇOS 06",#N/A,TRUE,"preços";"ANALISE 06",#N/A,TRUE,"análise";"LB2002",#N/A,TRUE,"lb2002";"DESPESAS2002",#N/A,TRUE,"Desp2001-02";"FINANCEIRAS 06",#N/A,TRUE,"financeiras";"EBITDA 06",#N/A,TRUE,"ebitda";"FLUXO(B)2002",#N/A,TRUE,"FLUXO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6." hidden="1">{"CAPAGERENCIAL&amp;DIRETORIA",#N/A,TRUE,"capa (2)";"CAPITAL 2002",#N/A,TRUE,"capital (2)";"INDICES2002",#N/A,TRUE,"índices bal (2)";"BAL(B)2002",#N/A,TRUE,"BAL B (2)";"BANAL(B)2002",#N/A,TRUE,"B.analítico B (2)";"RESULTADO 06",#N/A,TRUE,"resultado";"RESULTADO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06",#N/A,TRUE,"produção";"ESTOQUEPA 06",#N/A,TRUE,"estoque pa";"VOLUME 06",#N/A,TRUE,"volume";"MIX 06",#N/A,TRUE,"mix";"ESTOQUE PA(2)2002",#N/A,TRUE,"estoque pa (2)";"PREÇOS 06",#N/A,TRUE,"preços";"ANALISE 06",#N/A,TRUE,"análise";"LB2002",#N/A,TRUE,"lb2002";"DESPESAS2002",#N/A,TRUE,"Desp2001-02";"FINANCEIRAS 06",#N/A,TRUE,"financeiras";"EBITDA 06",#N/A,TRUE,"ebitda";"FLUXO(B)2002",#N/A,TRUE,"FLUXO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6._1" localSheetId="8" hidden="1">{"CAPAGERENCIAL&amp;DIRETORIA",#N/A,TRUE,"capa (2)";"CAPITAL 2002",#N/A,TRUE,"capital (2)";"INDICES2002",#N/A,TRUE,"índices bal (2)";"BAL(B)2002",#N/A,TRUE,"BAL B (2)";"BANAL(B)2002",#N/A,TRUE,"B.analítico B (2)";"RESULTADO 06",#N/A,TRUE,"resultado";"RESULTADO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06",#N/A,TRUE,"produção";"ESTOQUEPA 06",#N/A,TRUE,"estoque pa";"VOLUME 06",#N/A,TRUE,"volume";"MIX 06",#N/A,TRUE,"mix";"ESTOQUE PA(2)2002",#N/A,TRUE,"estoque pa (2)";"PREÇOS 06",#N/A,TRUE,"preços";"ANALISE 06",#N/A,TRUE,"análise";"LB2002",#N/A,TRUE,"lb2002";"DESPESAS2002",#N/A,TRUE,"Desp2001-02";"FINANCEIRAS 06",#N/A,TRUE,"financeiras";"EBITDA 06",#N/A,TRUE,"ebitda";"FLUXO(B)2002",#N/A,TRUE,"FLUXO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6._1" hidden="1">{"CAPAGERENCIAL&amp;DIRETORIA",#N/A,TRUE,"capa (2)";"CAPITAL 2002",#N/A,TRUE,"capital (2)";"INDICES2002",#N/A,TRUE,"índices bal (2)";"BAL(B)2002",#N/A,TRUE,"BAL B (2)";"BANAL(B)2002",#N/A,TRUE,"B.analítico B (2)";"RESULTADO 06",#N/A,TRUE,"resultado";"RESULTADO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06",#N/A,TRUE,"produção";"ESTOQUEPA 06",#N/A,TRUE,"estoque pa";"VOLUME 06",#N/A,TRUE,"volume";"MIX 06",#N/A,TRUE,"mix";"ESTOQUE PA(2)2002",#N/A,TRUE,"estoque pa (2)";"PREÇOS 06",#N/A,TRUE,"preços";"ANALISE 06",#N/A,TRUE,"análise";"LB2002",#N/A,TRUE,"lb2002";"DESPESAS2002",#N/A,TRUE,"Desp2001-02";"FINANCEIRAS 06",#N/A,TRUE,"financeiras";"EBITDA 06",#N/A,TRUE,"ebitda";"FLUXO(B)2002",#N/A,TRUE,"FLUXO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7." localSheetId="8" hidden="1">{"CAPAGERENCIAL&amp;DIRETORIA",#N/A,TRUE,"capa (2)";"CAPITAL 2002",#N/A,TRUE,"capital (2)";"INDICES2002",#N/A,TRUE,"índices bal (2)";"BAL(B)2002",#N/A,TRUE,"BAL B (2)";"BANAL(B)2002",#N/A,TRUE,"B.analítico B (2)";"RESULTADO 07",#N/A,TRUE,"resultado";"RESULTADO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07",#N/A,TRUE,"produção";"ESTOQUEPA 07",#N/A,TRUE,"estoque pa";"VOLUME 07",#N/A,TRUE,"volume";"MIX 07",#N/A,TRUE,"mix";"ESTOQUE PA(2)2002",#N/A,TRUE,"estoque pa (2)";"PREÇOS 07",#N/A,TRUE,"preços";"ANALISE 07",#N/A,TRUE,"análise";"LB2002",#N/A,TRUE,"lb2002";"DESPESAS2002",#N/A,TRUE,"Desp2001-02";"FINANCEIRAS 07",#N/A,TRUE,"financeiras";"EBITDA 07",#N/A,TRUE,"ebitda";"FLUXO(B)2002",#N/A,TRUE,"FLUXO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7." hidden="1">{"CAPAGERENCIAL&amp;DIRETORIA",#N/A,TRUE,"capa (2)";"CAPITAL 2002",#N/A,TRUE,"capital (2)";"INDICES2002",#N/A,TRUE,"índices bal (2)";"BAL(B)2002",#N/A,TRUE,"BAL B (2)";"BANAL(B)2002",#N/A,TRUE,"B.analítico B (2)";"RESULTADO 07",#N/A,TRUE,"resultado";"RESULTADO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07",#N/A,TRUE,"produção";"ESTOQUEPA 07",#N/A,TRUE,"estoque pa";"VOLUME 07",#N/A,TRUE,"volume";"MIX 07",#N/A,TRUE,"mix";"ESTOQUE PA(2)2002",#N/A,TRUE,"estoque pa (2)";"PREÇOS 07",#N/A,TRUE,"preços";"ANALISE 07",#N/A,TRUE,"análise";"LB2002",#N/A,TRUE,"lb2002";"DESPESAS2002",#N/A,TRUE,"Desp2001-02";"FINANCEIRAS 07",#N/A,TRUE,"financeiras";"EBITDA 07",#N/A,TRUE,"ebitda";"FLUXO(B)2002",#N/A,TRUE,"FLUXO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7._1" localSheetId="8" hidden="1">{"CAPAGERENCIAL&amp;DIRETORIA",#N/A,TRUE,"capa (2)";"CAPITAL 2002",#N/A,TRUE,"capital (2)";"INDICES2002",#N/A,TRUE,"índices bal (2)";"BAL(B)2002",#N/A,TRUE,"BAL B (2)";"BANAL(B)2002",#N/A,TRUE,"B.analítico B (2)";"RESULTADO 07",#N/A,TRUE,"resultado";"RESULTADO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07",#N/A,TRUE,"produção";"ESTOQUEPA 07",#N/A,TRUE,"estoque pa";"VOLUME 07",#N/A,TRUE,"volume";"MIX 07",#N/A,TRUE,"mix";"ESTOQUE PA(2)2002",#N/A,TRUE,"estoque pa (2)";"PREÇOS 07",#N/A,TRUE,"preços";"ANALISE 07",#N/A,TRUE,"análise";"LB2002",#N/A,TRUE,"lb2002";"DESPESAS2002",#N/A,TRUE,"Desp2001-02";"FINANCEIRAS 07",#N/A,TRUE,"financeiras";"EBITDA 07",#N/A,TRUE,"ebitda";"FLUXO(B)2002",#N/A,TRUE,"FLUXO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7._1" hidden="1">{"CAPAGERENCIAL&amp;DIRETORIA",#N/A,TRUE,"capa (2)";"CAPITAL 2002",#N/A,TRUE,"capital (2)";"INDICES2002",#N/A,TRUE,"índices bal (2)";"BAL(B)2002",#N/A,TRUE,"BAL B (2)";"BANAL(B)2002",#N/A,TRUE,"B.analítico B (2)";"RESULTADO 07",#N/A,TRUE,"resultado";"RESULTADO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07",#N/A,TRUE,"produção";"ESTOQUEPA 07",#N/A,TRUE,"estoque pa";"VOLUME 07",#N/A,TRUE,"volume";"MIX 07",#N/A,TRUE,"mix";"ESTOQUE PA(2)2002",#N/A,TRUE,"estoque pa (2)";"PREÇOS 07",#N/A,TRUE,"preços";"ANALISE 07",#N/A,TRUE,"análise";"LB2002",#N/A,TRUE,"lb2002";"DESPESAS2002",#N/A,TRUE,"Desp2001-02";"FINANCEIRAS 07",#N/A,TRUE,"financeiras";"EBITDA 07",#N/A,TRUE,"ebitda";"FLUXO(B)2002",#N/A,TRUE,"FLUXO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8." localSheetId="8" hidden="1">{"CAPAGERENCIAL&amp;DIRETORIA",#N/A,TRUE,"capa (2)";"CAPITAL 2002",#N/A,TRUE,"capital (2)";"INDICES2002",#N/A,TRUE,"índices bal (2)";"BAL(B)2002",#N/A,TRUE,"BAL B (2)";"BANAL(B)2002",#N/A,TRUE,"B.analítico B (2)";"RESULTADO 08",#N/A,TRUE,"resultado";"RESULTADO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08",#N/A,TRUE,"produção";"ESTOQUEPA 08",#N/A,TRUE,"estoque pa";"VOLUME 08",#N/A,TRUE,"volume";"MIX 08",#N/A,TRUE,"mix";"ESTOQUE PA(2)2002",#N/A,TRUE,"estoque pa (2)";"PREÇOS 08",#N/A,TRUE,"preços";"ANALISE 08",#N/A,TRUE,"análise";"LB2002",#N/A,TRUE,"lb2002";"DESPESAS2002",#N/A,TRUE,"Desp2001-02";"FINANCEIRAS 08",#N/A,TRUE,"financeiras";"EBITDA 08",#N/A,TRUE,"ebitda";"FLUXO(B)2002",#N/A,TRUE,"FLUXO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8." hidden="1">{"CAPAGERENCIAL&amp;DIRETORIA",#N/A,TRUE,"capa (2)";"CAPITAL 2002",#N/A,TRUE,"capital (2)";"INDICES2002",#N/A,TRUE,"índices bal (2)";"BAL(B)2002",#N/A,TRUE,"BAL B (2)";"BANAL(B)2002",#N/A,TRUE,"B.analítico B (2)";"RESULTADO 08",#N/A,TRUE,"resultado";"RESULTADO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08",#N/A,TRUE,"produção";"ESTOQUEPA 08",#N/A,TRUE,"estoque pa";"VOLUME 08",#N/A,TRUE,"volume";"MIX 08",#N/A,TRUE,"mix";"ESTOQUE PA(2)2002",#N/A,TRUE,"estoque pa (2)";"PREÇOS 08",#N/A,TRUE,"preços";"ANALISE 08",#N/A,TRUE,"análise";"LB2002",#N/A,TRUE,"lb2002";"DESPESAS2002",#N/A,TRUE,"Desp2001-02";"FINANCEIRAS 08",#N/A,TRUE,"financeiras";"EBITDA 08",#N/A,TRUE,"ebitda";"FLUXO(B)2002",#N/A,TRUE,"FLUXO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8._1" localSheetId="8" hidden="1">{"CAPAGERENCIAL&amp;DIRETORIA",#N/A,TRUE,"capa (2)";"CAPITAL 2002",#N/A,TRUE,"capital (2)";"INDICES2002",#N/A,TRUE,"índices bal (2)";"BAL(B)2002",#N/A,TRUE,"BAL B (2)";"BANAL(B)2002",#N/A,TRUE,"B.analítico B (2)";"RESULTADO 08",#N/A,TRUE,"resultado";"RESULTADO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08",#N/A,TRUE,"produção";"ESTOQUEPA 08",#N/A,TRUE,"estoque pa";"VOLUME 08",#N/A,TRUE,"volume";"MIX 08",#N/A,TRUE,"mix";"ESTOQUE PA(2)2002",#N/A,TRUE,"estoque pa (2)";"PREÇOS 08",#N/A,TRUE,"preços";"ANALISE 08",#N/A,TRUE,"análise";"LB2002",#N/A,TRUE,"lb2002";"DESPESAS2002",#N/A,TRUE,"Desp2001-02";"FINANCEIRAS 08",#N/A,TRUE,"financeiras";"EBITDA 08",#N/A,TRUE,"ebitda";"FLUXO(B)2002",#N/A,TRUE,"FLUXO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8._1" hidden="1">{"CAPAGERENCIAL&amp;DIRETORIA",#N/A,TRUE,"capa (2)";"CAPITAL 2002",#N/A,TRUE,"capital (2)";"INDICES2002",#N/A,TRUE,"índices bal (2)";"BAL(B)2002",#N/A,TRUE,"BAL B (2)";"BANAL(B)2002",#N/A,TRUE,"B.analítico B (2)";"RESULTADO 08",#N/A,TRUE,"resultado";"RESULTADO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08",#N/A,TRUE,"produção";"ESTOQUEPA 08",#N/A,TRUE,"estoque pa";"VOLUME 08",#N/A,TRUE,"volume";"MIX 08",#N/A,TRUE,"mix";"ESTOQUE PA(2)2002",#N/A,TRUE,"estoque pa (2)";"PREÇOS 08",#N/A,TRUE,"preços";"ANALISE 08",#N/A,TRUE,"análise";"LB2002",#N/A,TRUE,"lb2002";"DESPESAS2002",#N/A,TRUE,"Desp2001-02";"FINANCEIRAS 08",#N/A,TRUE,"financeiras";"EBITDA 08",#N/A,TRUE,"ebitda";"FLUXO(B)2002",#N/A,TRUE,"FLUXO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9." localSheetId="8" hidden="1">{"CAPAGERENCIAL&amp;DIRETORIA",#N/A,TRUE,"capa (2)";"CAPITAL 2002",#N/A,TRUE,"capital (2)";"INDICES2002",#N/A,TRUE,"índices bal (2)";"BAL(B)2002",#N/A,TRUE,"BAL B (2)";"BANAL(B)2002",#N/A,TRUE,"B.analítico B (2)";"RESULTADO 09",#N/A,TRUE,"resultado";"RESULTADO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09",#N/A,TRUE,"produção";"ESTOQUEPA 09",#N/A,TRUE,"estoque pa";"VOLUME 09",#N/A,TRUE,"volume";"MIX 09",#N/A,TRUE,"mix";"ESTOQUE PA(2)2002",#N/A,TRUE,"estoque pa (2)";"PREÇOS 09",#N/A,TRUE,"preços";"ANALISE 09",#N/A,TRUE,"análise";"DESPESAS2002",#N/A,TRUE,"Desp2001-02";"FINANCEIRAS 09",#N/A,TRUE,"financeiras";"EBTIDA 09",#N/A,TRUE,"ebitda";"FLUXO(B)2002",#N/A,TRUE,"FLUXO B (2)";"DIVIDA2002",#N/A,TRUE,"dívida";"CAPA CONTROLADORA",#N/A,TRUE,"capa (2)";"BAL(A)2002",#N/A,TRUE,"BAL A (2)";"RESULTADO mes a mes (A)2002",#N/A,TRUE,"mês a mês (2)";"MUTAÇÃO(A)2002",#N/A,TRUE,"mutação A (2)";"DOAR(A)2002",#N/A,TRUE,"DOAR A (2)";"LB2002",#N/A,TRUE,"lb2002";"FLUXO(A)2002",#N/A,TRUE,"FLUXO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9." hidden="1">{"CAPAGERENCIAL&amp;DIRETORIA",#N/A,TRUE,"capa (2)";"CAPITAL 2002",#N/A,TRUE,"capital (2)";"INDICES2002",#N/A,TRUE,"índices bal (2)";"BAL(B)2002",#N/A,TRUE,"BAL B (2)";"BANAL(B)2002",#N/A,TRUE,"B.analítico B (2)";"RESULTADO 09",#N/A,TRUE,"resultado";"RESULTADO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09",#N/A,TRUE,"produção";"ESTOQUEPA 09",#N/A,TRUE,"estoque pa";"VOLUME 09",#N/A,TRUE,"volume";"MIX 09",#N/A,TRUE,"mix";"ESTOQUE PA(2)2002",#N/A,TRUE,"estoque pa (2)";"PREÇOS 09",#N/A,TRUE,"preços";"ANALISE 09",#N/A,TRUE,"análise";"DESPESAS2002",#N/A,TRUE,"Desp2001-02";"FINANCEIRAS 09",#N/A,TRUE,"financeiras";"EBTIDA 09",#N/A,TRUE,"ebitda";"FLUXO(B)2002",#N/A,TRUE,"FLUXO B (2)";"DIVIDA2002",#N/A,TRUE,"dívida";"CAPA CONTROLADORA",#N/A,TRUE,"capa (2)";"BAL(A)2002",#N/A,TRUE,"BAL A (2)";"RESULTADO mes a mes (A)2002",#N/A,TRUE,"mês a mês (2)";"MUTAÇÃO(A)2002",#N/A,TRUE,"mutação A (2)";"DOAR(A)2002",#N/A,TRUE,"DOAR A (2)";"LB2002",#N/A,TRUE,"lb2002";"FLUXO(A)2002",#N/A,TRUE,"FLUXO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9._1" localSheetId="8" hidden="1">{"CAPAGERENCIAL&amp;DIRETORIA",#N/A,TRUE,"capa (2)";"CAPITAL 2002",#N/A,TRUE,"capital (2)";"INDICES2002",#N/A,TRUE,"índices bal (2)";"BAL(B)2002",#N/A,TRUE,"BAL B (2)";"BANAL(B)2002",#N/A,TRUE,"B.analítico B (2)";"RESULTADO 09",#N/A,TRUE,"resultado";"RESULTADO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09",#N/A,TRUE,"produção";"ESTOQUEPA 09",#N/A,TRUE,"estoque pa";"VOLUME 09",#N/A,TRUE,"volume";"MIX 09",#N/A,TRUE,"mix";"ESTOQUE PA(2)2002",#N/A,TRUE,"estoque pa (2)";"PREÇOS 09",#N/A,TRUE,"preços";"ANALISE 09",#N/A,TRUE,"análise";"DESPESAS2002",#N/A,TRUE,"Desp2001-02";"FINANCEIRAS 09",#N/A,TRUE,"financeiras";"EBTIDA 09",#N/A,TRUE,"ebitda";"FLUXO(B)2002",#N/A,TRUE,"FLUXO B (2)";"DIVIDA2002",#N/A,TRUE,"dívida";"CAPA CONTROLADORA",#N/A,TRUE,"capa (2)";"BAL(A)2002",#N/A,TRUE,"BAL A (2)";"RESULTADO mes a mes (A)2002",#N/A,TRUE,"mês a mês (2)";"MUTAÇÃO(A)2002",#N/A,TRUE,"mutação A (2)";"DOAR(A)2002",#N/A,TRUE,"DOAR A (2)";"LB2002",#N/A,TRUE,"lb2002";"FLUXO(A)2002",#N/A,TRUE,"FLUXO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9._1" hidden="1">{"CAPAGERENCIAL&amp;DIRETORIA",#N/A,TRUE,"capa (2)";"CAPITAL 2002",#N/A,TRUE,"capital (2)";"INDICES2002",#N/A,TRUE,"índices bal (2)";"BAL(B)2002",#N/A,TRUE,"BAL B (2)";"BANAL(B)2002",#N/A,TRUE,"B.analítico B (2)";"RESULTADO 09",#N/A,TRUE,"resultado";"RESULTADO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09",#N/A,TRUE,"produção";"ESTOQUEPA 09",#N/A,TRUE,"estoque pa";"VOLUME 09",#N/A,TRUE,"volume";"MIX 09",#N/A,TRUE,"mix";"ESTOQUE PA(2)2002",#N/A,TRUE,"estoque pa (2)";"PREÇOS 09",#N/A,TRUE,"preços";"ANALISE 09",#N/A,TRUE,"análise";"DESPESAS2002",#N/A,TRUE,"Desp2001-02";"FINANCEIRAS 09",#N/A,TRUE,"financeiras";"EBTIDA 09",#N/A,TRUE,"ebitda";"FLUXO(B)2002",#N/A,TRUE,"FLUXO B (2)";"DIVIDA2002",#N/A,TRUE,"dívida";"CAPA CONTROLADORA",#N/A,TRUE,"capa (2)";"BAL(A)2002",#N/A,TRUE,"BAL A (2)";"RESULTADO mes a mes (A)2002",#N/A,TRUE,"mês a mês (2)";"MUTAÇÃO(A)2002",#N/A,TRUE,"mutação A (2)";"DOAR(A)2002",#N/A,TRUE,"DOAR A (2)";"LB2002",#N/A,TRUE,"lb2002";"FLUXO(A)2002",#N/A,TRUE,"FLUXO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10." localSheetId="8" hidden="1">{"capA",#N/A,TRUE,"capa (2)";"capital",#N/A,TRUE,"capital (2)";"indices1",#N/A,TRUE,"índices";"balA#",#N/A,TRUE,"bal A";"resA#11",#N/A,TRUE,"resultado A";"ebitdaA#11",#N/A,TRUE,"ebitda A";"perfA#",#N/A,TRUE,"perfil A";"doarA##",#N/A,TRUE,"DOAR A";"fluxoA##",#N/A,TRUE,"FLUXO A";"permA",#N/A,TRUE,"permanente A";"mutA",#N/A,TRUE,"mutação A";"notasA",#N/A,TRUE,"notas";"analA11",#N/A,TRUE,"análise";"despA#",#N/A,TRUE,"despesa A";"finA#11",#N/A,TRUE,"financeiras";"balanalA",#N/A,TRUE,"B.analítico A";"mesA11",#N/A,TRUE,"mês a mês";"prodA11",#N/A,TRUE,"produção";"mixA11",#N/A,TRUE,"mix A";"volA211",#N/A,TRUE,"volume A2";"volA311",#N/A,TRUE,"volume A3";"volA2",#N/A,TRUE,"volume A2";"recA11",#N/A,TRUE,"receita A2";"lb2002#",#N/A,TRUE,"lb2002-R$"}</definedName>
    <definedName name="wrn.Gerencial._.10." hidden="1">{"capA",#N/A,TRUE,"capa (2)";"capital",#N/A,TRUE,"capital (2)";"indices1",#N/A,TRUE,"índices";"balA#",#N/A,TRUE,"bal A";"resA#11",#N/A,TRUE,"resultado A";"ebitdaA#11",#N/A,TRUE,"ebitda A";"perfA#",#N/A,TRUE,"perfil A";"doarA##",#N/A,TRUE,"DOAR A";"fluxoA##",#N/A,TRUE,"FLUXO A";"permA",#N/A,TRUE,"permanente A";"mutA",#N/A,TRUE,"mutação A";"notasA",#N/A,TRUE,"notas";"analA11",#N/A,TRUE,"análise";"despA#",#N/A,TRUE,"despesa A";"finA#11",#N/A,TRUE,"financeiras";"balanalA",#N/A,TRUE,"B.analítico A";"mesA11",#N/A,TRUE,"mês a mês";"prodA11",#N/A,TRUE,"produção";"mixA11",#N/A,TRUE,"mix A";"volA211",#N/A,TRUE,"volume A2";"volA311",#N/A,TRUE,"volume A3";"volA2",#N/A,TRUE,"volume A2";"recA11",#N/A,TRUE,"receita A2";"lb2002#",#N/A,TRUE,"lb2002-R$"}</definedName>
    <definedName name="wrn.Gerencial._.10._1" localSheetId="8" hidden="1">{"capA",#N/A,TRUE,"capa (2)";"capital",#N/A,TRUE,"capital (2)";"indices1",#N/A,TRUE,"índices";"balA#",#N/A,TRUE,"bal A";"resA#11",#N/A,TRUE,"resultado A";"ebitdaA#11",#N/A,TRUE,"ebitda A";"perfA#",#N/A,TRUE,"perfil A";"doarA##",#N/A,TRUE,"DOAR A";"fluxoA##",#N/A,TRUE,"FLUXO A";"permA",#N/A,TRUE,"permanente A";"mutA",#N/A,TRUE,"mutação A";"notasA",#N/A,TRUE,"notas";"analA11",#N/A,TRUE,"análise";"despA#",#N/A,TRUE,"despesa A";"finA#11",#N/A,TRUE,"financeiras";"balanalA",#N/A,TRUE,"B.analítico A";"mesA11",#N/A,TRUE,"mês a mês";"prodA11",#N/A,TRUE,"produção";"mixA11",#N/A,TRUE,"mix A";"volA211",#N/A,TRUE,"volume A2";"volA311",#N/A,TRUE,"volume A3";"volA2",#N/A,TRUE,"volume A2";"recA11",#N/A,TRUE,"receita A2";"lb2002#",#N/A,TRUE,"lb2002-R$"}</definedName>
    <definedName name="wrn.Gerencial._.10._1" hidden="1">{"capA",#N/A,TRUE,"capa (2)";"capital",#N/A,TRUE,"capital (2)";"indices1",#N/A,TRUE,"índices";"balA#",#N/A,TRUE,"bal A";"resA#11",#N/A,TRUE,"resultado A";"ebitdaA#11",#N/A,TRUE,"ebitda A";"perfA#",#N/A,TRUE,"perfil A";"doarA##",#N/A,TRUE,"DOAR A";"fluxoA##",#N/A,TRUE,"FLUXO A";"permA",#N/A,TRUE,"permanente A";"mutA",#N/A,TRUE,"mutação A";"notasA",#N/A,TRUE,"notas";"analA11",#N/A,TRUE,"análise";"despA#",#N/A,TRUE,"despesa A";"finA#11",#N/A,TRUE,"financeiras";"balanalA",#N/A,TRUE,"B.analítico A";"mesA11",#N/A,TRUE,"mês a mês";"prodA11",#N/A,TRUE,"produção";"mixA11",#N/A,TRUE,"mix A";"volA211",#N/A,TRUE,"volume A2";"volA311",#N/A,TRUE,"volume A3";"volA2",#N/A,TRUE,"volume A2";"recA11",#N/A,TRUE,"receita A2";"lb2002#",#N/A,TRUE,"lb2002-R$"}</definedName>
    <definedName name="wrn.GERENCIAL._.11." localSheetId="8" hidden="1">{"CAPAGERENCIAL&amp;DIRETORIA",#N/A,TRUE,"capa (2)";"CAPITAL 2003",#N/A,TRUE,"capital (2)";"INDICES2003",#N/A,TRUE,"índices bal (2)";"BAL(B)2003",#N/A,TRUE,"BAL B (2)";"RESULTADO 11",#N/A,TRUE,"resultado";"EBTIDA 11",#N/A,TRUE,"ebitda";"PERFIL(B)2003",#N/A,TRUE,"PERFIL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(2)";"ESTOQUEANALITICO(B)2003",#N/A,TRUE,"est.analítico";"PROVISÕES2003",#N/A,TRUE,"prov-contas a receber";"CAPA ANÁLISE",#N/A,TRUE,"capa (2)";"ESTOQUEPA 11",#N/A,TRUE,"estoque pa";"VOLUME 11",#N/A,TRUE,"volume";"MIX 11",#N/A,TRUE,"mix";"LBRUTO2003(1)",#N/A,TRUE,"lb2003";"LBRUTO2003(2)",#N/A,TRUE,"lb2003";"LBRUTO2003(3)",#N/A,TRUE,"lb2003";"ANALISE11",#N/A,TRUE,"análise";"CAPA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1." hidden="1">{"CAPAGERENCIAL&amp;DIRETORIA",#N/A,TRUE,"capa (2)";"CAPITAL 2003",#N/A,TRUE,"capital (2)";"INDICES2003",#N/A,TRUE,"índices bal (2)";"BAL(B)2003",#N/A,TRUE,"BAL B (2)";"RESULTADO 11",#N/A,TRUE,"resultado";"EBTIDA 11",#N/A,TRUE,"ebitda";"PERFIL(B)2003",#N/A,TRUE,"PERFIL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(2)";"ESTOQUEANALITICO(B)2003",#N/A,TRUE,"est.analítico";"PROVISÕES2003",#N/A,TRUE,"prov-contas a receber";"CAPA ANÁLISE",#N/A,TRUE,"capa (2)";"ESTOQUEPA 11",#N/A,TRUE,"estoque pa";"VOLUME 11",#N/A,TRUE,"volume";"MIX 11",#N/A,TRUE,"mix";"LBRUTO2003(1)",#N/A,TRUE,"lb2003";"LBRUTO2003(2)",#N/A,TRUE,"lb2003";"LBRUTO2003(3)",#N/A,TRUE,"lb2003";"ANALISE11",#N/A,TRUE,"análise";"CAPA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1._1" localSheetId="8" hidden="1">{"CAPAGERENCIAL&amp;DIRETORIA",#N/A,TRUE,"capa (2)";"CAPITAL 2003",#N/A,TRUE,"capital (2)";"INDICES2003",#N/A,TRUE,"índices bal (2)";"BAL(B)2003",#N/A,TRUE,"BAL B (2)";"RESULTADO 11",#N/A,TRUE,"resultado";"EBTIDA 11",#N/A,TRUE,"ebitda";"PERFIL(B)2003",#N/A,TRUE,"PERFIL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(2)";"ESTOQUEANALITICO(B)2003",#N/A,TRUE,"est.analítico";"PROVISÕES2003",#N/A,TRUE,"prov-contas a receber";"CAPA ANÁLISE",#N/A,TRUE,"capa (2)";"ESTOQUEPA 11",#N/A,TRUE,"estoque pa";"VOLUME 11",#N/A,TRUE,"volume";"MIX 11",#N/A,TRUE,"mix";"LBRUTO2003(1)",#N/A,TRUE,"lb2003";"LBRUTO2003(2)",#N/A,TRUE,"lb2003";"LBRUTO2003(3)",#N/A,TRUE,"lb2003";"ANALISE11",#N/A,TRUE,"análise";"CAPA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1._1" hidden="1">{"CAPAGERENCIAL&amp;DIRETORIA",#N/A,TRUE,"capa (2)";"CAPITAL 2003",#N/A,TRUE,"capital (2)";"INDICES2003",#N/A,TRUE,"índices bal (2)";"BAL(B)2003",#N/A,TRUE,"BAL B (2)";"RESULTADO 11",#N/A,TRUE,"resultado";"EBTIDA 11",#N/A,TRUE,"ebitda";"PERFIL(B)2003",#N/A,TRUE,"PERFIL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(2)";"ESTOQUEANALITICO(B)2003",#N/A,TRUE,"est.analítico";"PROVISÕES2003",#N/A,TRUE,"prov-contas a receber";"CAPA ANÁLISE",#N/A,TRUE,"capa (2)";"ESTOQUEPA 11",#N/A,TRUE,"estoque pa";"VOLUME 11",#N/A,TRUE,"volume";"MIX 11",#N/A,TRUE,"mix";"LBRUTO2003(1)",#N/A,TRUE,"lb2003";"LBRUTO2003(2)",#N/A,TRUE,"lb2003";"LBRUTO2003(3)",#N/A,TRUE,"lb2003";"ANALISE11",#N/A,TRUE,"análise";"CAPA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2." localSheetId="8" hidden="1">{"CAPAGERENCIAL&amp;DIRETORIA",#N/A,TRUE,"capa (2)";"CAPITAL 2003",#N/A,TRUE,"capital (2)";"INDICES2003",#N/A,TRUE,"índices bal (2)";"BAL(B)2003",#N/A,TRUE,"BAL B (2)";"RESULTADO 12",#N/A,TRUE,"resultado";"EBTIDA 12",#N/A,TRUE,"ebitda";"PERFIL(B)2003",#N/A,TRUE,"PERFIL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(2)";"ESTOQUEANALITICO(B)2003",#N/A,TRUE,"estoque";"PROVISÕES2003",#N/A,TRUE,"prov-contas a receber";"CAPA ANÁLISE",#N/A,TRUE,"capa (2)";"ESTOQUEPA 12",#N/A,TRUE,"estoque";"PRODUÇÃO 12",#N/A,TRUE,"produção";"VOLUME 12",#N/A,TRUE,"volume";"MIX 12",#N/A,TRUE,"mix";"LBRUTO2003(1)",#N/A,TRUE,"lb2003";"LBRUTO2003(2)",#N/A,TRUE,"lb2003";"LBRUTO2003(3)",#N/A,TRUE,"lb2003";"ANALISE 12",#N/A,TRUE,"análise";"CAPA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2." hidden="1">{"CAPAGERENCIAL&amp;DIRETORIA",#N/A,TRUE,"capa (2)";"CAPITAL 2003",#N/A,TRUE,"capital (2)";"INDICES2003",#N/A,TRUE,"índices bal (2)";"BAL(B)2003",#N/A,TRUE,"BAL B (2)";"RESULTADO 12",#N/A,TRUE,"resultado";"EBTIDA 12",#N/A,TRUE,"ebitda";"PERFIL(B)2003",#N/A,TRUE,"PERFIL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(2)";"ESTOQUEANALITICO(B)2003",#N/A,TRUE,"estoque";"PROVISÕES2003",#N/A,TRUE,"prov-contas a receber";"CAPA ANÁLISE",#N/A,TRUE,"capa (2)";"ESTOQUEPA 12",#N/A,TRUE,"estoque";"PRODUÇÃO 12",#N/A,TRUE,"produção";"VOLUME 12",#N/A,TRUE,"volume";"MIX 12",#N/A,TRUE,"mix";"LBRUTO2003(1)",#N/A,TRUE,"lb2003";"LBRUTO2003(2)",#N/A,TRUE,"lb2003";"LBRUTO2003(3)",#N/A,TRUE,"lb2003";"ANALISE 12",#N/A,TRUE,"análise";"CAPA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2._1" localSheetId="8" hidden="1">{"CAPAGERENCIAL&amp;DIRETORIA",#N/A,TRUE,"capa (2)";"CAPITAL 2003",#N/A,TRUE,"capital (2)";"INDICES2003",#N/A,TRUE,"índices bal (2)";"BAL(B)2003",#N/A,TRUE,"BAL B (2)";"RESULTADO 12",#N/A,TRUE,"resultado";"EBTIDA 12",#N/A,TRUE,"ebitda";"PERFIL(B)2003",#N/A,TRUE,"PERFIL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(2)";"ESTOQUEANALITICO(B)2003",#N/A,TRUE,"estoque";"PROVISÕES2003",#N/A,TRUE,"prov-contas a receber";"CAPA ANÁLISE",#N/A,TRUE,"capa (2)";"ESTOQUEPA 12",#N/A,TRUE,"estoque";"PRODUÇÃO 12",#N/A,TRUE,"produção";"VOLUME 12",#N/A,TRUE,"volume";"MIX 12",#N/A,TRUE,"mix";"LBRUTO2003(1)",#N/A,TRUE,"lb2003";"LBRUTO2003(2)",#N/A,TRUE,"lb2003";"LBRUTO2003(3)",#N/A,TRUE,"lb2003";"ANALISE 12",#N/A,TRUE,"análise";"CAPA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2._1" hidden="1">{"CAPAGERENCIAL&amp;DIRETORIA",#N/A,TRUE,"capa (2)";"CAPITAL 2003",#N/A,TRUE,"capital (2)";"INDICES2003",#N/A,TRUE,"índices bal (2)";"BAL(B)2003",#N/A,TRUE,"BAL B (2)";"RESULTADO 12",#N/A,TRUE,"resultado";"EBTIDA 12",#N/A,TRUE,"ebitda";"PERFIL(B)2003",#N/A,TRUE,"PERFIL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(2)";"ESTOQUEANALITICO(B)2003",#N/A,TRUE,"estoque";"PROVISÕES2003",#N/A,TRUE,"prov-contas a receber";"CAPA ANÁLISE",#N/A,TRUE,"capa (2)";"ESTOQUEPA 12",#N/A,TRUE,"estoque";"PRODUÇÃO 12",#N/A,TRUE,"produção";"VOLUME 12",#N/A,TRUE,"volume";"MIX 12",#N/A,TRUE,"mix";"LBRUTO2003(1)",#N/A,TRUE,"lb2003";"LBRUTO2003(2)",#N/A,TRUE,"lb2003";"LBRUTO2003(3)",#N/A,TRUE,"lb2003";"ANALISE 12",#N/A,TRUE,"análise";"CAPA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rafico." localSheetId="8" hidden="1">{#N/A,#N/A,FALSE,"Graficos    ( 9 )"}</definedName>
    <definedName name="wrn.grafico." hidden="1">{#N/A,#N/A,FALSE,"Graficos    ( 9 )"}</definedName>
    <definedName name="wrn.grafico._1" localSheetId="8" hidden="1">{#N/A,#N/A,FALSE,"Graficos    ( 9 )"}</definedName>
    <definedName name="wrn.grafico._1" hidden="1">{#N/A,#N/A,FALSE,"Graficos    ( 9 )"}</definedName>
    <definedName name="wrn.IMP01." localSheetId="8" hidden="1">{#N/A,#N/A,FALSE,"PREVISÃO DE VENDAS"}</definedName>
    <definedName name="wrn.IMP01." hidden="1">{#N/A,#N/A,FALSE,"PREVISÃO DE VENDAS"}</definedName>
    <definedName name="wrn.IMP01._1" localSheetId="8" hidden="1">{#N/A,#N/A,FALSE,"PREVISÃO DE VENDAS"}</definedName>
    <definedName name="wrn.IMP01._1" hidden="1">{#N/A,#N/A,FALSE,"PREVISÃO DE VENDAS"}</definedName>
    <definedName name="wrn.IMP02." localSheetId="8" hidden="1">{"IMP02",#N/A,FALSE,"PREVISÃO DE VENDAS"}</definedName>
    <definedName name="wrn.IMP02." hidden="1">{"IMP02",#N/A,FALSE,"PREVISÃO DE VENDAS"}</definedName>
    <definedName name="wrn.IMP02._1" localSheetId="8" hidden="1">{"IMP02",#N/A,FALSE,"PREVISÃO DE VENDAS"}</definedName>
    <definedName name="wrn.IMP02._1" hidden="1">{"IMP02",#N/A,FALSE,"PREVISÃO DE VENDAS"}</definedName>
    <definedName name="wrn.IMP03." localSheetId="8" hidden="1">{"IMP03",#N/A,FALSE,"PREVISÃO DE VENDAS"}</definedName>
    <definedName name="wrn.IMP03." hidden="1">{"IMP03",#N/A,FALSE,"PREVISÃO DE VENDAS"}</definedName>
    <definedName name="wrn.IMP03._1" localSheetId="8" hidden="1">{"IMP03",#N/A,FALSE,"PREVISÃO DE VENDAS"}</definedName>
    <definedName name="wrn.IMP03._1" hidden="1">{"IMP03",#N/A,FALSE,"PREVISÃO DE VENDAS"}</definedName>
    <definedName name="wrn.INDICADORES." localSheetId="8" hidden="1">{"PARTE1",#N/A,FALSE,"Plan1"}</definedName>
    <definedName name="wrn.INDICADORES." hidden="1">{"PARTE1",#N/A,FALSE,"Plan1"}</definedName>
    <definedName name="wrn.INDICADORES._1" localSheetId="8" hidden="1">{"PARTE1",#N/A,FALSE,"Plan1"}</definedName>
    <definedName name="wrn.INDICADORES._1" hidden="1">{"PARTE1",#N/A,FALSE,"Plan1"}</definedName>
    <definedName name="wrn.INTEGRAL." localSheetId="8" hidden="1">{#N/A,#N/A,FALSE,"ATIVO-CI";#N/A,#N/A,FALSE,"PASSIVO-CI";#N/A,#N/A,FALSE,"RESULT- CI"}</definedName>
    <definedName name="wrn.INTEGRAL." hidden="1">{#N/A,#N/A,FALSE,"ATIVO-CI";#N/A,#N/A,FALSE,"PASSIVO-CI";#N/A,#N/A,FALSE,"RESULT- CI"}</definedName>
    <definedName name="wrn.INTEGRAL._1" localSheetId="8" hidden="1">{#N/A,#N/A,FALSE,"ATIVO-CI";#N/A,#N/A,FALSE,"PASSIVO-CI";#N/A,#N/A,FALSE,"RESULT- CI"}</definedName>
    <definedName name="wrn.INTEGRAL._1" hidden="1">{#N/A,#N/A,FALSE,"ATIVO-CI";#N/A,#N/A,FALSE,"PASSIVO-CI";#N/A,#N/A,FALSE,"RESULT- CI"}</definedName>
    <definedName name="wrn.IQRCGMES." localSheetId="8" hidden="1">{#N/A,#N/A,FALSE,"CAPAS";#N/A,#N/A,FALSE,"BP-BOM";#N/A,#N/A,FALSE,"DRBOM";#N/A,#N/A,FALSE,"DRE-RAT";#N/A,#N/A,FALSE,"CAPAS II";#N/A,#N/A,FALSE,"DRE-2";#N/A,#N/A,FALSE,"DRE";#N/A,#N/A,FALSE,"BALPTR";#N/A,#N/A,FALSE,"MUTAC (3)";#N/A,#N/A,FALSE,"DOAR";#N/A,#N/A,FALSE,"ANEX-01";#N/A,#N/A,FALSE,"ANEX-02";#N/A,#N/A,FALSE,"ANEX-03";#N/A,#N/A,FALSE,"ANEX-04";#N/A,#N/A,FALSE,"ANEX-05";#N/A,#N/A,FALSE,"ANEX-5A";#N/A,#N/A,FALSE,"ANEX-06";#N/A,#N/A,FALSE,"ANEX-07";#N/A,#N/A,FALSE,"ANEX-08";#N/A,#N/A,FALSE,"ANEX-09";#N/A,#N/A,FALSE,"ANEX-10";#N/A,#N/A,FALSE,"ANEX-11";#N/A,#N/A,FALSE,"ANEX-12";#N/A,#N/A,FALSE,"ANEX-13";#N/A,#N/A,FALSE,"ANEX-14";#N/A,#N/A,FALSE,"EBITDA98";#N/A,#N/A,FALSE,"Demre-Semestral";#N/A,#N/A,FALSE,"English";#N/A,#N/A,FALSE,"DRE";#N/A,#N/A,FALSE,"ANEX-15";#N/A,#N/A,FALSE,"ANEX-15 A"}</definedName>
    <definedName name="wrn.IQRCGMES." hidden="1">{#N/A,#N/A,FALSE,"CAPAS";#N/A,#N/A,FALSE,"BP-BOM";#N/A,#N/A,FALSE,"DRBOM";#N/A,#N/A,FALSE,"DRE-RAT";#N/A,#N/A,FALSE,"CAPAS II";#N/A,#N/A,FALSE,"DRE-2";#N/A,#N/A,FALSE,"DRE";#N/A,#N/A,FALSE,"BALPTR";#N/A,#N/A,FALSE,"MUTAC (3)";#N/A,#N/A,FALSE,"DOAR";#N/A,#N/A,FALSE,"ANEX-01";#N/A,#N/A,FALSE,"ANEX-02";#N/A,#N/A,FALSE,"ANEX-03";#N/A,#N/A,FALSE,"ANEX-04";#N/A,#N/A,FALSE,"ANEX-05";#N/A,#N/A,FALSE,"ANEX-5A";#N/A,#N/A,FALSE,"ANEX-06";#N/A,#N/A,FALSE,"ANEX-07";#N/A,#N/A,FALSE,"ANEX-08";#N/A,#N/A,FALSE,"ANEX-09";#N/A,#N/A,FALSE,"ANEX-10";#N/A,#N/A,FALSE,"ANEX-11";#N/A,#N/A,FALSE,"ANEX-12";#N/A,#N/A,FALSE,"ANEX-13";#N/A,#N/A,FALSE,"ANEX-14";#N/A,#N/A,FALSE,"EBITDA98";#N/A,#N/A,FALSE,"Demre-Semestral";#N/A,#N/A,FALSE,"English";#N/A,#N/A,FALSE,"DRE";#N/A,#N/A,FALSE,"ANEX-15";#N/A,#N/A,FALSE,"ANEX-15 A"}</definedName>
    <definedName name="wrn.IQRCGMES._1" localSheetId="8" hidden="1">{#N/A,#N/A,FALSE,"CAPAS";#N/A,#N/A,FALSE,"BP-BOM";#N/A,#N/A,FALSE,"DRBOM";#N/A,#N/A,FALSE,"DRE-RAT";#N/A,#N/A,FALSE,"CAPAS II";#N/A,#N/A,FALSE,"DRE-2";#N/A,#N/A,FALSE,"DRE";#N/A,#N/A,FALSE,"BALPTR";#N/A,#N/A,FALSE,"MUTAC (3)";#N/A,#N/A,FALSE,"DOAR";#N/A,#N/A,FALSE,"ANEX-01";#N/A,#N/A,FALSE,"ANEX-02";#N/A,#N/A,FALSE,"ANEX-03";#N/A,#N/A,FALSE,"ANEX-04";#N/A,#N/A,FALSE,"ANEX-05";#N/A,#N/A,FALSE,"ANEX-5A";#N/A,#N/A,FALSE,"ANEX-06";#N/A,#N/A,FALSE,"ANEX-07";#N/A,#N/A,FALSE,"ANEX-08";#N/A,#N/A,FALSE,"ANEX-09";#N/A,#N/A,FALSE,"ANEX-10";#N/A,#N/A,FALSE,"ANEX-11";#N/A,#N/A,FALSE,"ANEX-12";#N/A,#N/A,FALSE,"ANEX-13";#N/A,#N/A,FALSE,"ANEX-14";#N/A,#N/A,FALSE,"EBITDA98";#N/A,#N/A,FALSE,"Demre-Semestral";#N/A,#N/A,FALSE,"English";#N/A,#N/A,FALSE,"DRE";#N/A,#N/A,FALSE,"ANEX-15";#N/A,#N/A,FALSE,"ANEX-15 A"}</definedName>
    <definedName name="wrn.IQRCGMES._1" hidden="1">{#N/A,#N/A,FALSE,"CAPAS";#N/A,#N/A,FALSE,"BP-BOM";#N/A,#N/A,FALSE,"DRBOM";#N/A,#N/A,FALSE,"DRE-RAT";#N/A,#N/A,FALSE,"CAPAS II";#N/A,#N/A,FALSE,"DRE-2";#N/A,#N/A,FALSE,"DRE";#N/A,#N/A,FALSE,"BALPTR";#N/A,#N/A,FALSE,"MUTAC (3)";#N/A,#N/A,FALSE,"DOAR";#N/A,#N/A,FALSE,"ANEX-01";#N/A,#N/A,FALSE,"ANEX-02";#N/A,#N/A,FALSE,"ANEX-03";#N/A,#N/A,FALSE,"ANEX-04";#N/A,#N/A,FALSE,"ANEX-05";#N/A,#N/A,FALSE,"ANEX-5A";#N/A,#N/A,FALSE,"ANEX-06";#N/A,#N/A,FALSE,"ANEX-07";#N/A,#N/A,FALSE,"ANEX-08";#N/A,#N/A,FALSE,"ANEX-09";#N/A,#N/A,FALSE,"ANEX-10";#N/A,#N/A,FALSE,"ANEX-11";#N/A,#N/A,FALSE,"ANEX-12";#N/A,#N/A,FALSE,"ANEX-13";#N/A,#N/A,FALSE,"ANEX-14";#N/A,#N/A,FALSE,"EBITDA98";#N/A,#N/A,FALSE,"Demre-Semestral";#N/A,#N/A,FALSE,"English";#N/A,#N/A,FALSE,"DRE";#N/A,#N/A,FALSE,"ANEX-15";#N/A,#N/A,FALSE,"ANEX-15 A"}</definedName>
    <definedName name="wrn.JUINTI._.IRENDA." localSheetId="8" hidden="1">{"Planil_IR",#N/A,FALSE,"BALJUN97";"Financeiras_Líquidas",#N/A,FALSE,"BALJUN97"}</definedName>
    <definedName name="wrn.JUINTI._.IRENDA." hidden="1">{"Planil_IR",#N/A,FALSE,"BALJUN97";"Financeiras_Líquidas",#N/A,FALSE,"BALJUN97"}</definedName>
    <definedName name="wrn.JUINTI._.IRENDA._1" localSheetId="8" hidden="1">{"Planil_IR",#N/A,FALSE,"BALJUN97";"Financeiras_Líquidas",#N/A,FALSE,"BALJUN97"}</definedName>
    <definedName name="wrn.JUINTI._.IRENDA._1" hidden="1">{"Planil_IR",#N/A,FALSE,"BALJUN97";"Financeiras_Líquidas",#N/A,FALSE,"BALJUN97"}</definedName>
    <definedName name="wrn.Orçamento._.Geral." localSheetId="8" hidden="1">{"E001 Geração de Caixa Geral",#N/A,FALSE,"PCF97-04";"E002 D.L.P. Geral",#N/A,FALSE,"PCF97-04";"E003 D.L.P. Produção Própria",#N/A,FALSE,"PCF97-04";"E004 D.L.P. Produtos de Revenda",#N/A,FALSE,"PCF97-04";"E005 Previsão C.F. P.P.",#N/A,FALSE,"PCF97-04";"E006 Previasão C.F. P.P. II",#N/A,FALSE,"PCF97-04";"E007 Preço Médio Produção Própria",#N/A,FALSE,"PCF97-04";"E008 D.F.C. Produção Própria",#N/A,FALSE,"PCF97-04";"E009 Custo Produção Própria",#N/A,FALSE,"PCF97-04";"E010 D.F.C. Revenda",#N/A,FALSE,"PCF97-04";"E011 Despesa I",#N/A,FALSE,"PCF97-04";"E012 Despesa II",#N/A,FALSE,"PCF97-04";"E013 Folha de Pagamento I",#N/A,FALSE,"PCF97-04";"E014 Folha de Pagamento II",#N/A,FALSE,"PCF97-04"}</definedName>
    <definedName name="wrn.Orçamento._.Geral." hidden="1">{"E001 Geração de Caixa Geral",#N/A,FALSE,"PCF97-04";"E002 D.L.P. Geral",#N/A,FALSE,"PCF97-04";"E003 D.L.P. Produção Própria",#N/A,FALSE,"PCF97-04";"E004 D.L.P. Produtos de Revenda",#N/A,FALSE,"PCF97-04";"E005 Previsão C.F. P.P.",#N/A,FALSE,"PCF97-04";"E006 Previasão C.F. P.P. II",#N/A,FALSE,"PCF97-04";"E007 Preço Médio Produção Própria",#N/A,FALSE,"PCF97-04";"E008 D.F.C. Produção Própria",#N/A,FALSE,"PCF97-04";"E009 Custo Produção Própria",#N/A,FALSE,"PCF97-04";"E010 D.F.C. Revenda",#N/A,FALSE,"PCF97-04";"E011 Despesa I",#N/A,FALSE,"PCF97-04";"E012 Despesa II",#N/A,FALSE,"PCF97-04";"E013 Folha de Pagamento I",#N/A,FALSE,"PCF97-04";"E014 Folha de Pagamento II",#N/A,FALSE,"PCF97-04"}</definedName>
    <definedName name="wrn.Orçamento._.Geral._1" localSheetId="8" hidden="1">{"E001 Geração de Caixa Geral",#N/A,FALSE,"PCF97-04";"E002 D.L.P. Geral",#N/A,FALSE,"PCF97-04";"E003 D.L.P. Produção Própria",#N/A,FALSE,"PCF97-04";"E004 D.L.P. Produtos de Revenda",#N/A,FALSE,"PCF97-04";"E005 Previsão C.F. P.P.",#N/A,FALSE,"PCF97-04";"E006 Previasão C.F. P.P. II",#N/A,FALSE,"PCF97-04";"E007 Preço Médio Produção Própria",#N/A,FALSE,"PCF97-04";"E008 D.F.C. Produção Própria",#N/A,FALSE,"PCF97-04";"E009 Custo Produção Própria",#N/A,FALSE,"PCF97-04";"E010 D.F.C. Revenda",#N/A,FALSE,"PCF97-04";"E011 Despesa I",#N/A,FALSE,"PCF97-04";"E012 Despesa II",#N/A,FALSE,"PCF97-04";"E013 Folha de Pagamento I",#N/A,FALSE,"PCF97-04";"E014 Folha de Pagamento II",#N/A,FALSE,"PCF97-04"}</definedName>
    <definedName name="wrn.Orçamento._.Geral._1" hidden="1">{"E001 Geração de Caixa Geral",#N/A,FALSE,"PCF97-04";"E002 D.L.P. Geral",#N/A,FALSE,"PCF97-04";"E003 D.L.P. Produção Própria",#N/A,FALSE,"PCF97-04";"E004 D.L.P. Produtos de Revenda",#N/A,FALSE,"PCF97-04";"E005 Previsão C.F. P.P.",#N/A,FALSE,"PCF97-04";"E006 Previasão C.F. P.P. II",#N/A,FALSE,"PCF97-04";"E007 Preço Médio Produção Própria",#N/A,FALSE,"PCF97-04";"E008 D.F.C. Produção Própria",#N/A,FALSE,"PCF97-04";"E009 Custo Produção Própria",#N/A,FALSE,"PCF97-04";"E010 D.F.C. Revenda",#N/A,FALSE,"PCF97-04";"E011 Despesa I",#N/A,FALSE,"PCF97-04";"E012 Despesa II",#N/A,FALSE,"PCF97-04";"E013 Folha de Pagamento I",#N/A,FALSE,"PCF97-04";"E014 Folha de Pagamento II",#N/A,FALSE,"PCF97-04"}</definedName>
    <definedName name="wrn.ORÇAMENTO._.RCSA." localSheetId="8" hidden="1">{"E001 - GERAÇÃO DE CAIXA GERAL",#N/A,FALSE,"Ajuste";"E002 - DLP GERAL",#N/A,FALSE,"Ajuste"}</definedName>
    <definedName name="wrn.ORÇAMENTO._.RCSA." hidden="1">{"E001 - GERAÇÃO DE CAIXA GERAL",#N/A,FALSE,"Ajuste";"E002 - DLP GERAL",#N/A,FALSE,"Ajuste"}</definedName>
    <definedName name="wrn.ORÇAMENTO._.RCSA._1" localSheetId="8" hidden="1">{"E001 - GERAÇÃO DE CAIXA GERAL",#N/A,FALSE,"Ajuste";"E002 - DLP GERAL",#N/A,FALSE,"Ajuste"}</definedName>
    <definedName name="wrn.ORÇAMENTO._.RCSA._1" hidden="1">{"E001 - GERAÇÃO DE CAIXA GERAL",#N/A,FALSE,"Ajuste";"E002 - DLP GERAL",#N/A,FALSE,"Ajuste"}</definedName>
    <definedName name="wrn.PA._.MENSAL." localSheetId="8" hidden="1">{#N/A,#N/A,FALSE,"PACCIL";#N/A,#N/A,FALSE,"PAITACAN";#N/A,#N/A,FALSE,"PARECO";#N/A,#N/A,FALSE,"PA62";#N/A,#N/A,FALSE,"PAFINAL";#N/A,#N/A,FALSE,"PARECONF";#N/A,#N/A,FALSE,"PARECOND"}</definedName>
    <definedName name="wrn.PA._.MENSAL." hidden="1">{#N/A,#N/A,FALSE,"PACCIL";#N/A,#N/A,FALSE,"PAITACAN";#N/A,#N/A,FALSE,"PARECO";#N/A,#N/A,FALSE,"PA62";#N/A,#N/A,FALSE,"PAFINAL";#N/A,#N/A,FALSE,"PARECONF";#N/A,#N/A,FALSE,"PARECOND"}</definedName>
    <definedName name="wrn.PA._.MENSAL._1" localSheetId="8" hidden="1">{#N/A,#N/A,FALSE,"PACCIL";#N/A,#N/A,FALSE,"PAITACAN";#N/A,#N/A,FALSE,"PARECO";#N/A,#N/A,FALSE,"PA62";#N/A,#N/A,FALSE,"PAFINAL";#N/A,#N/A,FALSE,"PARECONF";#N/A,#N/A,FALSE,"PARECOND"}</definedName>
    <definedName name="wrn.PA._.MENSAL._1" hidden="1">{#N/A,#N/A,FALSE,"PACCIL";#N/A,#N/A,FALSE,"PAITACAN";#N/A,#N/A,FALSE,"PARECO";#N/A,#N/A,FALSE,"PA62";#N/A,#N/A,FALSE,"PAFINAL";#N/A,#N/A,FALSE,"PARECONF";#N/A,#N/A,FALSE,"PARECOND"}</definedName>
    <definedName name="wrn.PISCOFINS2004." localSheetId="8" hidden="1">{"SLDCOMPENSAR",#N/A,TRUE,"SALDOCOMPENSAR";"RESANO",#N/A,TRUE,"Resumo Ano";"RESMENSAL",#N/A,TRUE,"Resumo Mensal";"ENTRADASJAN04",#N/A,TRUE,"EntradasJan";"DESPFINPISJAN04",#N/A,TRUE,"DESP FIN PIS-JAN04";"CUSTOJAN04",#N/A,TRUE,"DESP-JAN04";"ENTRADASFEV04",#N/A,TRUE,"EntradasFev";"DESPFINPISFEV04",#N/A,TRUE,"DESP FIN PIS-FEV04";"DESPFINCOFFEV04",#N/A,TRUE,"DESP FIN COFINS-FEV04";"CUSTOFEV04",#N/A,TRUE,"DESP-FEV04"}</definedName>
    <definedName name="wrn.PISCOFINS2004." hidden="1">{"SLDCOMPENSAR",#N/A,TRUE,"SALDOCOMPENSAR";"RESANO",#N/A,TRUE,"Resumo Ano";"RESMENSAL",#N/A,TRUE,"Resumo Mensal";"ENTRADASJAN04",#N/A,TRUE,"EntradasJan";"DESPFINPISJAN04",#N/A,TRUE,"DESP FIN PIS-JAN04";"CUSTOJAN04",#N/A,TRUE,"DESP-JAN04";"ENTRADASFEV04",#N/A,TRUE,"EntradasFev";"DESPFINPISFEV04",#N/A,TRUE,"DESP FIN PIS-FEV04";"DESPFINCOFFEV04",#N/A,TRUE,"DESP FIN COFINS-FEV04";"CUSTOFEV04",#N/A,TRUE,"DESP-FEV04"}</definedName>
    <definedName name="wrn.PISCOFINS2004._1" localSheetId="8" hidden="1">{"SLDCOMPENSAR",#N/A,TRUE,"SALDOCOMPENSAR";"RESANO",#N/A,TRUE,"Resumo Ano";"RESMENSAL",#N/A,TRUE,"Resumo Mensal";"ENTRADASJAN04",#N/A,TRUE,"EntradasJan";"DESPFINPISJAN04",#N/A,TRUE,"DESP FIN PIS-JAN04";"CUSTOJAN04",#N/A,TRUE,"DESP-JAN04";"ENTRADASFEV04",#N/A,TRUE,"EntradasFev";"DESPFINPISFEV04",#N/A,TRUE,"DESP FIN PIS-FEV04";"DESPFINCOFFEV04",#N/A,TRUE,"DESP FIN COFINS-FEV04";"CUSTOFEV04",#N/A,TRUE,"DESP-FEV04"}</definedName>
    <definedName name="wrn.PISCOFINS2004._1" hidden="1">{"SLDCOMPENSAR",#N/A,TRUE,"SALDOCOMPENSAR";"RESANO",#N/A,TRUE,"Resumo Ano";"RESMENSAL",#N/A,TRUE,"Resumo Mensal";"ENTRADASJAN04",#N/A,TRUE,"EntradasJan";"DESPFINPISJAN04",#N/A,TRUE,"DESP FIN PIS-JAN04";"CUSTOJAN04",#N/A,TRUE,"DESP-JAN04";"ENTRADASFEV04",#N/A,TRUE,"EntradasFev";"DESPFINPISFEV04",#N/A,TRUE,"DESP FIN PIS-FEV04";"DESPFINCOFFEV04",#N/A,TRUE,"DESP FIN COFINS-FEV04";"CUSTOFEV04",#N/A,TRUE,"DESP-FEV04"}</definedName>
    <definedName name="wrn.Print._.All." localSheetId="8" hidden="1">{#N/A,#N/A,FALSE,"S 2 Rent";#N/A,#N/A,FALSE,"S 3 SLV";#N/A,#N/A,FALSE,"S 4 Fin Info";#N/A,#N/A,FALSE,"S 5 Allocation";#N/A,#N/A,FALSE,"S II to PA";#N/A,#N/A,FALSE,"S III to PA";#N/A,#N/A,FALSE,"Loan S1";#N/A,#N/A,FALSE,"Loan S2 A";#N/A,#N/A,FALSE,"Annex A1 Note A";#N/A,#N/A,FALSE,"Loan S2 B";#N/A,#N/A,FALSE,"S 1 Eq Guar";#N/A,#N/A,FALSE,"S 2 Eq Guar"}</definedName>
    <definedName name="wrn.Print._.All." hidden="1">{#N/A,#N/A,FALSE,"S 2 Rent";#N/A,#N/A,FALSE,"S 3 SLV";#N/A,#N/A,FALSE,"S 4 Fin Info";#N/A,#N/A,FALSE,"S 5 Allocation";#N/A,#N/A,FALSE,"S II to PA";#N/A,#N/A,FALSE,"S III to PA";#N/A,#N/A,FALSE,"Loan S1";#N/A,#N/A,FALSE,"Loan S2 A";#N/A,#N/A,FALSE,"Annex A1 Note A";#N/A,#N/A,FALSE,"Loan S2 B";#N/A,#N/A,FALSE,"S 1 Eq Guar";#N/A,#N/A,FALSE,"S 2 Eq Guar"}</definedName>
    <definedName name="wrn.Print._.All._1" localSheetId="8" hidden="1">{#N/A,#N/A,FALSE,"S 2 Rent";#N/A,#N/A,FALSE,"S 3 SLV";#N/A,#N/A,FALSE,"S 4 Fin Info";#N/A,#N/A,FALSE,"S 5 Allocation";#N/A,#N/A,FALSE,"S II to PA";#N/A,#N/A,FALSE,"S III to PA";#N/A,#N/A,FALSE,"Loan S1";#N/A,#N/A,FALSE,"Loan S2 A";#N/A,#N/A,FALSE,"Annex A1 Note A";#N/A,#N/A,FALSE,"Loan S2 B";#N/A,#N/A,FALSE,"S 1 Eq Guar";#N/A,#N/A,FALSE,"S 2 Eq Guar"}</definedName>
    <definedName name="wrn.Print._.All._1" hidden="1">{#N/A,#N/A,FALSE,"S 2 Rent";#N/A,#N/A,FALSE,"S 3 SLV";#N/A,#N/A,FALSE,"S 4 Fin Info";#N/A,#N/A,FALSE,"S 5 Allocation";#N/A,#N/A,FALSE,"S II to PA";#N/A,#N/A,FALSE,"S III to PA";#N/A,#N/A,FALSE,"Loan S1";#N/A,#N/A,FALSE,"Loan S2 A";#N/A,#N/A,FALSE,"Annex A1 Note A";#N/A,#N/A,FALSE,"Loan S2 B";#N/A,#N/A,FALSE,"S 1 Eq Guar";#N/A,#N/A,FALSE,"S 2 Eq Guar"}</definedName>
    <definedName name="wrn.REFPET5.XLW." localSheetId="8" hidden="1">{#N/A,#N/A,FALSE,"Brasília";#N/A,#N/A,FALSE,"Belo Horizonte";#N/A,#N/A,FALSE,"Curitiba";#N/A,#N/A,FALSE,"Itaborai";#N/A,#N/A,FALSE,"Porto Alegre";#N/A,#N/A,FALSE,"Ribeirão Preto";#N/A,#N/A,FALSE,"RJRSA";#N/A,#N/A,FALSE,"Santos";#N/A,#N/A,FALSE,"SPAL"}</definedName>
    <definedName name="wrn.REFPET5.XLW." hidden="1">{#N/A,#N/A,FALSE,"Brasília";#N/A,#N/A,FALSE,"Belo Horizonte";#N/A,#N/A,FALSE,"Curitiba";#N/A,#N/A,FALSE,"Itaborai";#N/A,#N/A,FALSE,"Porto Alegre";#N/A,#N/A,FALSE,"Ribeirão Preto";#N/A,#N/A,FALSE,"RJRSA";#N/A,#N/A,FALSE,"Santos";#N/A,#N/A,FALSE,"SPAL"}</definedName>
    <definedName name="wrn.REFPET5.XLW._1" localSheetId="8" hidden="1">{#N/A,#N/A,FALSE,"Brasília";#N/A,#N/A,FALSE,"Belo Horizonte";#N/A,#N/A,FALSE,"Curitiba";#N/A,#N/A,FALSE,"Itaborai";#N/A,#N/A,FALSE,"Porto Alegre";#N/A,#N/A,FALSE,"Ribeirão Preto";#N/A,#N/A,FALSE,"RJRSA";#N/A,#N/A,FALSE,"Santos";#N/A,#N/A,FALSE,"SPAL"}</definedName>
    <definedName name="wrn.REFPET5.XLW._1" hidden="1">{#N/A,#N/A,FALSE,"Brasília";#N/A,#N/A,FALSE,"Belo Horizonte";#N/A,#N/A,FALSE,"Curitiba";#N/A,#N/A,FALSE,"Itaborai";#N/A,#N/A,FALSE,"Porto Alegre";#N/A,#N/A,FALSE,"Ribeirão Preto";#N/A,#N/A,FALSE,"RJRSA";#N/A,#N/A,FALSE,"Santos";#N/A,#N/A,FALSE,"SPAL"}</definedName>
    <definedName name="wrn.Relatório._.Completo." localSheetId="8"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wrn.Relatório._.Completo."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wrn.Relatório._.Completo._1" localSheetId="8"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wrn.Relatório._.Completo._1" hidden="1">{"Controle de Saldos",#N/A,FALSE,"Controle Saldos";"Controle de Saldos Diferidos",#N/A,FALSE,"Controle Saldos";"Ajustes da Contribuição Social",#N/A,FALSE,"Controle Saldos";"Cálculo da Contribuição Social",#N/A,FALSE,"Controle Saldos";"Demonstração Base Negativa da Contribuição Social",#N/A,FALSE,"Controle Saldos";"Ajustes do Imposto de Renda",#N/A,FALSE,"Controle Saldos";"Cálculo do Imposto de Renda",#N/A,FALSE,"Controle Saldos";"Demonstrativo dos Prejuízos Fiscais",#N/A,FALSE,"Controle Saldos";"Cálculo por Estimativa",#N/A,FALSE,"Controle Saldos";"Demonstrativo dos Recolhimentos",#N/A,FALSE,"Controle Saldos";"Programa de Alimentação ao Trabalhador",#N/A,FALSE,"Controle Saldos";"Compensação de Impostos e Contribuições",#N/A,FALSE,"Controle Saldos"}</definedName>
    <definedName name="wrn.Relatório._.para._.Auditoria." localSheetId="8" hidden="1">{"Ajustes CS para a Auditoria",#N/A,FALSE,"Impressão";"Controle de saldos para a Auditoria",#N/A,FALSE,"Impressão";"CS Real para a Auditoria",#N/A,FALSE,"Impressão";"Ajustes IR para a Auditoria",#N/A,FALSE,"Impressão";"IR Real para a Auditoria",#N/A,FALSE,"Impressão"}</definedName>
    <definedName name="wrn.Relatório._.para._.Auditoria." hidden="1">{"Ajustes CS para a Auditoria",#N/A,FALSE,"Impressão";"Controle de saldos para a Auditoria",#N/A,FALSE,"Impressão";"CS Real para a Auditoria",#N/A,FALSE,"Impressão";"Ajustes IR para a Auditoria",#N/A,FALSE,"Impressão";"IR Real para a Auditoria",#N/A,FALSE,"Impressão"}</definedName>
    <definedName name="wrn.Relatório._.para._.Auditoria._1" localSheetId="8" hidden="1">{"Ajustes CS para a Auditoria",#N/A,FALSE,"Impressão";"Controle de saldos para a Auditoria",#N/A,FALSE,"Impressão";"CS Real para a Auditoria",#N/A,FALSE,"Impressão";"Ajustes IR para a Auditoria",#N/A,FALSE,"Impressão";"IR Real para a Auditoria",#N/A,FALSE,"Impressão"}</definedName>
    <definedName name="wrn.Relatório._.para._.Auditoria._1" hidden="1">{"Ajustes CS para a Auditoria",#N/A,FALSE,"Impressão";"Controle de saldos para a Auditoria",#N/A,FALSE,"Impressão";"CS Real para a Auditoria",#N/A,FALSE,"Impressão";"Ajustes IR para a Auditoria",#N/A,FALSE,"Impressão";"IR Real para a Auditoria",#N/A,FALSE,"Impressão"}</definedName>
    <definedName name="wrn.RESULTADO" localSheetId="8" hidden="1">{#N/A,#N/A,FALSE,"DRE-2";#N/A,#N/A,FALSE,"DRE";#N/A,#N/A,FALSE,"ANEX-07";#N/A,#N/A,FALSE,"ANEX-08";#N/A,#N/A,FALSE,"ANEX-09";#N/A,#N/A,FALSE,"ANEX-10";#N/A,#N/A,FALSE,"ANEX-11";#N/A,#N/A,FALSE,"ANEX-12";#N/A,#N/A,FALSE,"ANEX-13";#N/A,#N/A,FALSE,"ANEX-14";#N/A,#N/A,FALSE,"BALPTR"}</definedName>
    <definedName name="wrn.RESULTADO" hidden="1">{#N/A,#N/A,FALSE,"DRE-2";#N/A,#N/A,FALSE,"DRE";#N/A,#N/A,FALSE,"ANEX-07";#N/A,#N/A,FALSE,"ANEX-08";#N/A,#N/A,FALSE,"ANEX-09";#N/A,#N/A,FALSE,"ANEX-10";#N/A,#N/A,FALSE,"ANEX-11";#N/A,#N/A,FALSE,"ANEX-12";#N/A,#N/A,FALSE,"ANEX-13";#N/A,#N/A,FALSE,"ANEX-14";#N/A,#N/A,FALSE,"BALPTR"}</definedName>
    <definedName name="wrn.RESULTADO." localSheetId="8" hidden="1">{#N/A,#N/A,FALSE,"DRE-2";#N/A,#N/A,FALSE,"DRE";#N/A,#N/A,FALSE,"ANEX-07";#N/A,#N/A,FALSE,"ANEX-08";#N/A,#N/A,FALSE,"ANEX-09";#N/A,#N/A,FALSE,"ANEX-10";#N/A,#N/A,FALSE,"ANEX-11";#N/A,#N/A,FALSE,"ANEX-12";#N/A,#N/A,FALSE,"ANEX-13";#N/A,#N/A,FALSE,"ANEX-14";#N/A,#N/A,FALSE,"BALPTR"}</definedName>
    <definedName name="wrn.RESULTADO." hidden="1">{#N/A,#N/A,FALSE,"DRE-2";#N/A,#N/A,FALSE,"DRE";#N/A,#N/A,FALSE,"ANEX-07";#N/A,#N/A,FALSE,"ANEX-08";#N/A,#N/A,FALSE,"ANEX-09";#N/A,#N/A,FALSE,"ANEX-10";#N/A,#N/A,FALSE,"ANEX-11";#N/A,#N/A,FALSE,"ANEX-12";#N/A,#N/A,FALSE,"ANEX-13";#N/A,#N/A,FALSE,"ANEX-14";#N/A,#N/A,FALSE,"BALPTR"}</definedName>
    <definedName name="wrn.RESULTADO._1" localSheetId="8" hidden="1">{#N/A,#N/A,FALSE,"DRE-2";#N/A,#N/A,FALSE,"DRE";#N/A,#N/A,FALSE,"ANEX-07";#N/A,#N/A,FALSE,"ANEX-08";#N/A,#N/A,FALSE,"ANEX-09";#N/A,#N/A,FALSE,"ANEX-10";#N/A,#N/A,FALSE,"ANEX-11";#N/A,#N/A,FALSE,"ANEX-12";#N/A,#N/A,FALSE,"ANEX-13";#N/A,#N/A,FALSE,"ANEX-14";#N/A,#N/A,FALSE,"BALPTR"}</definedName>
    <definedName name="wrn.RESULTADO._1" hidden="1">{#N/A,#N/A,FALSE,"DRE-2";#N/A,#N/A,FALSE,"DRE";#N/A,#N/A,FALSE,"ANEX-07";#N/A,#N/A,FALSE,"ANEX-08";#N/A,#N/A,FALSE,"ANEX-09";#N/A,#N/A,FALSE,"ANEX-10";#N/A,#N/A,FALSE,"ANEX-11";#N/A,#N/A,FALSE,"ANEX-12";#N/A,#N/A,FALSE,"ANEX-13";#N/A,#N/A,FALSE,"ANEX-14";#N/A,#N/A,FALSE,"BALPTR"}</definedName>
    <definedName name="wrn.RESULTADO_1" localSheetId="8" hidden="1">{#N/A,#N/A,FALSE,"DRE-2";#N/A,#N/A,FALSE,"DRE";#N/A,#N/A,FALSE,"ANEX-07";#N/A,#N/A,FALSE,"ANEX-08";#N/A,#N/A,FALSE,"ANEX-09";#N/A,#N/A,FALSE,"ANEX-10";#N/A,#N/A,FALSE,"ANEX-11";#N/A,#N/A,FALSE,"ANEX-12";#N/A,#N/A,FALSE,"ANEX-13";#N/A,#N/A,FALSE,"ANEX-14";#N/A,#N/A,FALSE,"BALPTR"}</definedName>
    <definedName name="wrn.RESULTADO_1" hidden="1">{#N/A,#N/A,FALSE,"DRE-2";#N/A,#N/A,FALSE,"DRE";#N/A,#N/A,FALSE,"ANEX-07";#N/A,#N/A,FALSE,"ANEX-08";#N/A,#N/A,FALSE,"ANEX-09";#N/A,#N/A,FALSE,"ANEX-10";#N/A,#N/A,FALSE,"ANEX-11";#N/A,#N/A,FALSE,"ANEX-12";#N/A,#N/A,FALSE,"ANEX-13";#N/A,#N/A,FALSE,"ANEX-14";#N/A,#N/A,FALSE,"BALPTR"}</definedName>
    <definedName name="wrn.RESUMO." localSheetId="8" hidden="1">{#N/A,#N/A,FALSE,"Sheet1";#N/A,#N/A,FALSE,"Sheet2"}</definedName>
    <definedName name="wrn.RESUMO." hidden="1">{#N/A,#N/A,FALSE,"Sheet1";#N/A,#N/A,FALSE,"Sheet2"}</definedName>
    <definedName name="wrn.RESUMO._1" localSheetId="8" hidden="1">{#N/A,#N/A,FALSE,"Sheet1";#N/A,#N/A,FALSE,"Sheet2"}</definedName>
    <definedName name="wrn.RESUMO._1" hidden="1">{#N/A,#N/A,FALSE,"Sheet1";#N/A,#N/A,FALSE,"Sheet2"}</definedName>
    <definedName name="wrn.SOCIETARIA." localSheetId="8" hidden="1">{#N/A,#N/A,FALSE,"ATIVO-LEG";#N/A,#N/A,FALSE,"PASSIVO-LEG";#N/A,#N/A,FALSE,"RESULT-LEG"}</definedName>
    <definedName name="wrn.SOCIETARIA." hidden="1">{#N/A,#N/A,FALSE,"ATIVO-LEG";#N/A,#N/A,FALSE,"PASSIVO-LEG";#N/A,#N/A,FALSE,"RESULT-LEG"}</definedName>
    <definedName name="wrn.SOCIETARIA._1" localSheetId="8" hidden="1">{#N/A,#N/A,FALSE,"ATIVO-LEG";#N/A,#N/A,FALSE,"PASSIVO-LEG";#N/A,#N/A,FALSE,"RESULT-LEG"}</definedName>
    <definedName name="wrn.SOCIETARIA._1" hidden="1">{#N/A,#N/A,FALSE,"ATIVO-LEG";#N/A,#N/A,FALSE,"PASSIVO-LEG";#N/A,#N/A,FALSE,"RESULT-LEG"}</definedName>
    <definedName name="wrn.TUDO." localSheetId="8" hidden="1">{"ATI",#N/A,TRUE,"BALabr97";"PAS",#N/A,TRUE,"BALabr97";"REC",#N/A,TRUE,"BALabr97"}</definedName>
    <definedName name="wrn.TUDO." hidden="1">{"ATI",#N/A,TRUE,"BALabr97";"PAS",#N/A,TRUE,"BALabr97";"REC",#N/A,TRUE,"BALabr97"}</definedName>
    <definedName name="wrn.TUDO._1" localSheetId="8" hidden="1">{"ATI",#N/A,TRUE,"BALabr97";"PAS",#N/A,TRUE,"BALabr97";"REC",#N/A,TRUE,"BALabr97"}</definedName>
    <definedName name="wrn.TUDO._1" hidden="1">{"ATI",#N/A,TRUE,"BALabr97";"PAS",#N/A,TRUE,"BALabr97";"REC",#N/A,TRUE,"BALabr97"}</definedName>
    <definedName name="wrn.WKG1." localSheetId="8" hidden="1">{#N/A,#N/A,FALSE,"Exhibit A";#N/A,#N/A,FALSE,"Schedule"}</definedName>
    <definedName name="wrn.WKG1." hidden="1">{#N/A,#N/A,FALSE,"Exhibit A";#N/A,#N/A,FALSE,"Schedule"}</definedName>
    <definedName name="wrn.WKG1._1" localSheetId="8" hidden="1">{#N/A,#N/A,FALSE,"Exhibit A";#N/A,#N/A,FALSE,"Schedule"}</definedName>
    <definedName name="wrn.WKG1._1" hidden="1">{#N/A,#N/A,FALSE,"Exhibit A";#N/A,#N/A,FALSE,"Schedule"}</definedName>
    <definedName name="WWW" localSheetId="8" hidden="1">{#N/A,#N/A,FALSE,"1321";#N/A,#N/A,FALSE,"1324";#N/A,#N/A,FALSE,"1333";#N/A,#N/A,FALSE,"1371"}</definedName>
    <definedName name="WWW" hidden="1">{#N/A,#N/A,FALSE,"1321";#N/A,#N/A,FALSE,"1324";#N/A,#N/A,FALSE,"1333";#N/A,#N/A,FALSE,"1371"}</definedName>
    <definedName name="www." localSheetId="8" hidden="1">{#N/A,#N/A,FALSE,"1321";#N/A,#N/A,FALSE,"1324";#N/A,#N/A,FALSE,"1333";#N/A,#N/A,FALSE,"1371"}</definedName>
    <definedName name="www." hidden="1">{#N/A,#N/A,FALSE,"1321";#N/A,#N/A,FALSE,"1324";#N/A,#N/A,FALSE,"1333";#N/A,#N/A,FALSE,"1371"}</definedName>
    <definedName name="www._1" localSheetId="8" hidden="1">{#N/A,#N/A,FALSE,"1321";#N/A,#N/A,FALSE,"1324";#N/A,#N/A,FALSE,"1333";#N/A,#N/A,FALSE,"1371"}</definedName>
    <definedName name="www._1" hidden="1">{#N/A,#N/A,FALSE,"1321";#N/A,#N/A,FALSE,"1324";#N/A,#N/A,FALSE,"1333";#N/A,#N/A,FALSE,"1371"}</definedName>
    <definedName name="WWW_1" localSheetId="8" hidden="1">{#N/A,#N/A,FALSE,"1321";#N/A,#N/A,FALSE,"1324";#N/A,#N/A,FALSE,"1333";#N/A,#N/A,FALSE,"1371"}</definedName>
    <definedName name="WWW_1" hidden="1">{#N/A,#N/A,FALSE,"1321";#N/A,#N/A,FALSE,"1324";#N/A,#N/A,FALSE,"1333";#N/A,#N/A,FALSE,"1371"}</definedName>
    <definedName name="XREF_COLUMN_1" localSheetId="8" hidden="1">'[18]Teste Seguros CIE 31-12-2004'!#REF!</definedName>
    <definedName name="XREF_COLUMN_1" localSheetId="7" hidden="1">'[18]Teste Seguros CIE 31-12-2004'!#REF!</definedName>
    <definedName name="XREF_COLUMN_1" localSheetId="0" hidden="1">'[18]Teste Seguros CIE 31-12-2004'!#REF!</definedName>
    <definedName name="XREF_COLUMN_1" hidden="1">'[18]Teste Seguros CIE 31-12-2004'!#REF!</definedName>
    <definedName name="XREF_COLUMN_10" hidden="1">'[19]Movimentação AF 2004'!$E$1:$E$65536</definedName>
    <definedName name="XREF_COLUMN_11" hidden="1">'[19]Movimentação AF 2005'!$E$1:$E$65536</definedName>
    <definedName name="XREF_COLUMN_12" hidden="1">'[19]Movimentação AF 2006'!$E$1:$E$65536</definedName>
    <definedName name="XREF_COLUMN_13" hidden="1">'[20]Mov. Aplic. Financeira 31.10.05'!$G$1:$G$65536</definedName>
    <definedName name="XREF_COLUMN_14" hidden="1">'[20]Mov. Aplic. Financeira 31.10.05'!$I$1:$I$65536</definedName>
    <definedName name="XREF_COLUMN_15" hidden="1">'[20]Mov. Aplic. Financeira 31.10.05'!$K$1:$K$65536</definedName>
    <definedName name="XREF_COLUMN_16" hidden="1">'[20]Mov. Aplic. Financeira 31.12.05'!$Q$1:$Q$65536</definedName>
    <definedName name="XREF_COLUMN_17" hidden="1">'[20]Mov. Aplic. Financeira 31.12.05'!$T$1:$T$65536</definedName>
    <definedName name="XREF_COLUMN_18" localSheetId="8" hidden="1">#REF!</definedName>
    <definedName name="XREF_COLUMN_18" localSheetId="7" hidden="1">#REF!</definedName>
    <definedName name="XREF_COLUMN_18" localSheetId="0" hidden="1">#REF!</definedName>
    <definedName name="XREF_COLUMN_18" hidden="1">#REF!</definedName>
    <definedName name="XREF_COLUMN_19" localSheetId="8" hidden="1">#REF!</definedName>
    <definedName name="XREF_COLUMN_19" localSheetId="7" hidden="1">#REF!</definedName>
    <definedName name="XREF_COLUMN_19" localSheetId="0" hidden="1">#REF!</definedName>
    <definedName name="XREF_COLUMN_19" hidden="1">#REF!</definedName>
    <definedName name="XREF_COLUMN_2" localSheetId="8" hidden="1">'[21]Inv - Cálc equiv'!#REF!</definedName>
    <definedName name="XREF_COLUMN_2" localSheetId="7" hidden="1">'[21]Inv - Cálc equiv'!#REF!</definedName>
    <definedName name="XREF_COLUMN_2" localSheetId="0" hidden="1">'[21]Inv - Cálc equiv'!#REF!</definedName>
    <definedName name="XREF_COLUMN_2" hidden="1">'[21]Inv - Cálc equiv'!#REF!</definedName>
    <definedName name="XREF_COLUMN_20" localSheetId="8" hidden="1">#REF!</definedName>
    <definedName name="XREF_COLUMN_20" localSheetId="7" hidden="1">#REF!</definedName>
    <definedName name="XREF_COLUMN_20" localSheetId="0" hidden="1">#REF!</definedName>
    <definedName name="XREF_COLUMN_20" hidden="1">#REF!</definedName>
    <definedName name="XREF_COLUMN_21" localSheetId="8" hidden="1">#REF!</definedName>
    <definedName name="XREF_COLUMN_21" localSheetId="7" hidden="1">#REF!</definedName>
    <definedName name="XREF_COLUMN_21" localSheetId="0" hidden="1">#REF!</definedName>
    <definedName name="XREF_COLUMN_21" hidden="1">#REF!</definedName>
    <definedName name="XREF_COLUMN_22" localSheetId="8" hidden="1">#REF!</definedName>
    <definedName name="XREF_COLUMN_22" localSheetId="7" hidden="1">#REF!</definedName>
    <definedName name="XREF_COLUMN_22" localSheetId="0" hidden="1">#REF!</definedName>
    <definedName name="XREF_COLUMN_22" hidden="1">#REF!</definedName>
    <definedName name="XREF_COLUMN_23" localSheetId="8" hidden="1">#REF!</definedName>
    <definedName name="XREF_COLUMN_23" localSheetId="7" hidden="1">#REF!</definedName>
    <definedName name="XREF_COLUMN_23" localSheetId="0" hidden="1">#REF!</definedName>
    <definedName name="XREF_COLUMN_23" hidden="1">#REF!</definedName>
    <definedName name="XREF_COLUMN_24" localSheetId="8" hidden="1">[22]FIF!#REF!</definedName>
    <definedName name="XREF_COLUMN_24" localSheetId="7" hidden="1">[22]FIF!#REF!</definedName>
    <definedName name="XREF_COLUMN_24" localSheetId="0" hidden="1">[22]FIF!#REF!</definedName>
    <definedName name="XREF_COLUMN_24" hidden="1">[22]FIF!#REF!</definedName>
    <definedName name="XREF_COLUMN_25" hidden="1">'[23]SAT Lim OK'!$T$1:$T$65536</definedName>
    <definedName name="XREF_COLUMN_26" localSheetId="8" hidden="1">'[24]REALIZÁVEL A LONGO PRAZO'!#REF!</definedName>
    <definedName name="XREF_COLUMN_26" localSheetId="7" hidden="1">'[24]REALIZÁVEL A LONGO PRAZO'!#REF!</definedName>
    <definedName name="XREF_COLUMN_26" localSheetId="0" hidden="1">'[24]REALIZÁVEL A LONGO PRAZO'!#REF!</definedName>
    <definedName name="XREF_COLUMN_26" hidden="1">'[24]REALIZÁVEL A LONGO PRAZO'!#REF!</definedName>
    <definedName name="XREF_COLUMN_27" hidden="1">'[23]COFINS PIS - liminar OK'!$V$1:$V$65536</definedName>
    <definedName name="XREF_COLUMN_28" hidden="1">'[23]COFINS PIS - liminar OK'!$AA$1:$AA$65536</definedName>
    <definedName name="XREF_COLUMN_29" hidden="1">'[23]COFINS OK'!$L$1:$L$65536</definedName>
    <definedName name="XREF_COLUMN_3" localSheetId="8" hidden="1">'[18]Teste Seguros CIE 31-12-2005'!#REF!</definedName>
    <definedName name="XREF_COLUMN_3" localSheetId="7" hidden="1">'[18]Teste Seguros CIE 31-12-2005'!#REF!</definedName>
    <definedName name="XREF_COLUMN_3" localSheetId="0" hidden="1">'[18]Teste Seguros CIE 31-12-2005'!#REF!</definedName>
    <definedName name="XREF_COLUMN_3" hidden="1">'[18]Teste Seguros CIE 31-12-2005'!#REF!</definedName>
    <definedName name="XREF_COLUMN_30" hidden="1">'[23]CSLL OK'!$AH$1:$AH$65536</definedName>
    <definedName name="XREF_COLUMN_31" hidden="1">'[23]IPI Oper Isentas OK'!$AK$1:$AK$65536</definedName>
    <definedName name="XREF_COLUMN_32" hidden="1">'[23]INSS Proc Adm OK'!$AB$1:$AB$65536</definedName>
    <definedName name="XREF_COLUMN_33" hidden="1">'[23]IPI Oper Isentas OK'!$AH$1:$AH$65536</definedName>
    <definedName name="XREF_COLUMN_34" hidden="1">'[23]CIDE OK'!$U$1:$U$65536</definedName>
    <definedName name="XREF_COLUMN_35" hidden="1">'[23]SAT Lim OK'!$S$1:$S$65536</definedName>
    <definedName name="XREF_COLUMN_36" hidden="1">'[23]COFINS PIS - liminar OK'!$D$1:$D$65536</definedName>
    <definedName name="XREF_COLUMN_37" hidden="1">'[23]INSS Proc Adm OK'!$T$1:$T$65536</definedName>
    <definedName name="XREF_COLUMN_38" hidden="1">'[23]Prov Multa IRPJ_CSLL'!$Q$1:$Q$65536</definedName>
    <definedName name="XREF_COLUMN_39" localSheetId="8" hidden="1">[25]Composição!#REF!</definedName>
    <definedName name="XREF_COLUMN_39" localSheetId="7" hidden="1">[25]Composição!#REF!</definedName>
    <definedName name="XREF_COLUMN_39" localSheetId="0" hidden="1">[25]Composição!#REF!</definedName>
    <definedName name="XREF_COLUMN_39" hidden="1">[25]Composição!#REF!</definedName>
    <definedName name="XREF_COLUMN_4" localSheetId="8" hidden="1">'[26]IR Diferido - 2006'!#REF!</definedName>
    <definedName name="XREF_COLUMN_4" localSheetId="7" hidden="1">'[26]IR Diferido - 2006'!#REF!</definedName>
    <definedName name="XREF_COLUMN_4" localSheetId="0" hidden="1">'[26]IR Diferido - 2006'!#REF!</definedName>
    <definedName name="XREF_COLUMN_4" hidden="1">'[26]IR Diferido - 2006'!#REF!</definedName>
    <definedName name="XREF_COLUMN_40" localSheetId="8" hidden="1">[25]Composição!#REF!</definedName>
    <definedName name="XREF_COLUMN_40" localSheetId="7" hidden="1">[25]Composição!#REF!</definedName>
    <definedName name="XREF_COLUMN_40" localSheetId="0" hidden="1">[25]Composição!#REF!</definedName>
    <definedName name="XREF_COLUMN_40" hidden="1">[25]Composição!#REF!</definedName>
    <definedName name="XREF_COLUMN_5" localSheetId="8" hidden="1">'[27]Teste de Rec Apl Fin Dez-03'!#REF!</definedName>
    <definedName name="XREF_COLUMN_5" localSheetId="7" hidden="1">'[27]Teste de Rec Apl Fin Dez-03'!#REF!</definedName>
    <definedName name="XREF_COLUMN_5" localSheetId="0" hidden="1">'[27]Teste de Rec Apl Fin Dez-03'!#REF!</definedName>
    <definedName name="XREF_COLUMN_5" hidden="1">'[27]Teste de Rec Apl Fin Dez-03'!#REF!</definedName>
    <definedName name="XREF_COLUMN_6" localSheetId="8" hidden="1">'[27]Teste de Rec Apl Fin Dez-03'!#REF!</definedName>
    <definedName name="XREF_COLUMN_6" localSheetId="7" hidden="1">'[27]Teste de Rec Apl Fin Dez-03'!#REF!</definedName>
    <definedName name="XREF_COLUMN_6" localSheetId="0" hidden="1">'[27]Teste de Rec Apl Fin Dez-03'!#REF!</definedName>
    <definedName name="XREF_COLUMN_6" hidden="1">'[27]Teste de Rec Apl Fin Dez-03'!#REF!</definedName>
    <definedName name="XREF_COLUMN_7" hidden="1">'[28]Composição AF CIE'!$C$1:$C$65536</definedName>
    <definedName name="XREF_COLUMN_8" localSheetId="8" hidden="1">#REF!</definedName>
    <definedName name="XREF_COLUMN_8" localSheetId="7" hidden="1">#REF!</definedName>
    <definedName name="XREF_COLUMN_8" localSheetId="0" hidden="1">#REF!</definedName>
    <definedName name="XREF_COLUMN_8" hidden="1">#REF!</definedName>
    <definedName name="XREF_COLUMN_9" localSheetId="8" hidden="1">#REF!</definedName>
    <definedName name="XREF_COLUMN_9" localSheetId="7" hidden="1">#REF!</definedName>
    <definedName name="XREF_COLUMN_9" localSheetId="0" hidden="1">#REF!</definedName>
    <definedName name="XREF_COLUMN_9" hidden="1">#REF!</definedName>
    <definedName name="XRefActiveRow" localSheetId="8" hidden="1">#REF!</definedName>
    <definedName name="XRefActiveRow" localSheetId="7" hidden="1">#REF!</definedName>
    <definedName name="XRefActiveRow" localSheetId="0" hidden="1">#REF!</definedName>
    <definedName name="XRefActiveRow" hidden="1">#REF!</definedName>
    <definedName name="XRefColumnsCount" hidden="1">1</definedName>
    <definedName name="XRefCopy1" localSheetId="8" hidden="1">'[26]IR Diferido - 2006'!#REF!</definedName>
    <definedName name="XRefCopy1" localSheetId="7" hidden="1">'[26]IR Diferido - 2006'!#REF!</definedName>
    <definedName name="XRefCopy1" localSheetId="0" hidden="1">'[26]IR Diferido - 2006'!#REF!</definedName>
    <definedName name="XRefCopy1" hidden="1">'[26]IR Diferido - 2006'!#REF!</definedName>
    <definedName name="XRefCopy10" localSheetId="8" hidden="1">#REF!</definedName>
    <definedName name="XRefCopy10" localSheetId="7" hidden="1">#REF!</definedName>
    <definedName name="XRefCopy10" localSheetId="0" hidden="1">#REF!</definedName>
    <definedName name="XRefCopy10" hidden="1">#REF!</definedName>
    <definedName name="XRefCopy10Row" localSheetId="8" hidden="1">[29]XREF!#REF!</definedName>
    <definedName name="XRefCopy10Row" localSheetId="7" hidden="1">[29]XREF!#REF!</definedName>
    <definedName name="XRefCopy10Row" localSheetId="0" hidden="1">[29]XREF!#REF!</definedName>
    <definedName name="XRefCopy10Row" hidden="1">[29]XREF!#REF!</definedName>
    <definedName name="XRefCopy11" localSheetId="8" hidden="1">#REF!</definedName>
    <definedName name="XRefCopy11" localSheetId="7" hidden="1">#REF!</definedName>
    <definedName name="XRefCopy11" localSheetId="0" hidden="1">#REF!</definedName>
    <definedName name="XRefCopy11" hidden="1">#REF!</definedName>
    <definedName name="XRefCopy11Row" localSheetId="8" hidden="1">#REF!</definedName>
    <definedName name="XRefCopy11Row" localSheetId="7" hidden="1">#REF!</definedName>
    <definedName name="XRefCopy11Row" localSheetId="0" hidden="1">#REF!</definedName>
    <definedName name="XRefCopy11Row" hidden="1">#REF!</definedName>
    <definedName name="XRefCopy12" localSheetId="8" hidden="1">#REF!</definedName>
    <definedName name="XRefCopy12" localSheetId="7" hidden="1">#REF!</definedName>
    <definedName name="XRefCopy12" localSheetId="0" hidden="1">#REF!</definedName>
    <definedName name="XRefCopy12" hidden="1">#REF!</definedName>
    <definedName name="XRefCopy12Row" hidden="1">[30]XREF!$A$2:$IV$2</definedName>
    <definedName name="XRefCopy13" localSheetId="8" hidden="1">#REF!</definedName>
    <definedName name="XRefCopy13" localSheetId="7" hidden="1">#REF!</definedName>
    <definedName name="XRefCopy13" localSheetId="0" hidden="1">#REF!</definedName>
    <definedName name="XRefCopy13" hidden="1">#REF!</definedName>
    <definedName name="XRefCopy13Row" hidden="1">[30]XREF!$A$3:$IV$3</definedName>
    <definedName name="XRefCopy14" localSheetId="8" hidden="1">#REF!</definedName>
    <definedName name="XRefCopy14" localSheetId="7" hidden="1">#REF!</definedName>
    <definedName name="XRefCopy14" localSheetId="0" hidden="1">#REF!</definedName>
    <definedName name="XRefCopy14" hidden="1">#REF!</definedName>
    <definedName name="XRefCopy14Row" hidden="1">[30]XREF!$A$4:$IV$4</definedName>
    <definedName name="XRefCopy15" localSheetId="8" hidden="1">#REF!</definedName>
    <definedName name="XRefCopy15" localSheetId="7" hidden="1">#REF!</definedName>
    <definedName name="XRefCopy15" localSheetId="0" hidden="1">#REF!</definedName>
    <definedName name="XRefCopy15" hidden="1">#REF!</definedName>
    <definedName name="XRefCopy15Row" hidden="1">[30]XREF!$A$5:$IV$5</definedName>
    <definedName name="XRefCopy16" localSheetId="8" hidden="1">'[31]Movimentação T4F'!#REF!</definedName>
    <definedName name="XRefCopy16" localSheetId="7" hidden="1">'[31]Movimentação T4F'!#REF!</definedName>
    <definedName name="XRefCopy16" localSheetId="0" hidden="1">'[31]Movimentação T4F'!#REF!</definedName>
    <definedName name="XRefCopy16" hidden="1">'[31]Movimentação T4F'!#REF!</definedName>
    <definedName name="XRefCopy16Row" localSheetId="8" hidden="1">#REF!</definedName>
    <definedName name="XRefCopy16Row" localSheetId="7" hidden="1">#REF!</definedName>
    <definedName name="XRefCopy16Row" localSheetId="0" hidden="1">#REF!</definedName>
    <definedName name="XRefCopy16Row" hidden="1">#REF!</definedName>
    <definedName name="XRefCopy17" localSheetId="8" hidden="1">#REF!</definedName>
    <definedName name="XRefCopy17" localSheetId="7" hidden="1">#REF!</definedName>
    <definedName name="XRefCopy17" localSheetId="0" hidden="1">#REF!</definedName>
    <definedName name="XRefCopy17" hidden="1">#REF!</definedName>
    <definedName name="XRefCopy17Row" hidden="1">[30]XREF!$A$7:$IV$7</definedName>
    <definedName name="XRefCopy18" localSheetId="8" hidden="1">#REF!</definedName>
    <definedName name="XRefCopy18" localSheetId="7" hidden="1">#REF!</definedName>
    <definedName name="XRefCopy18" localSheetId="0" hidden="1">#REF!</definedName>
    <definedName name="XRefCopy18" hidden="1">#REF!</definedName>
    <definedName name="XRefCopy18Row" localSheetId="8" hidden="1">#REF!</definedName>
    <definedName name="XRefCopy18Row" localSheetId="7" hidden="1">#REF!</definedName>
    <definedName name="XRefCopy18Row" localSheetId="0" hidden="1">#REF!</definedName>
    <definedName name="XRefCopy18Row" hidden="1">#REF!</definedName>
    <definedName name="XRefCopy19Row" localSheetId="8" hidden="1">#REF!</definedName>
    <definedName name="XRefCopy19Row" localSheetId="7" hidden="1">#REF!</definedName>
    <definedName name="XRefCopy19Row" localSheetId="0" hidden="1">#REF!</definedName>
    <definedName name="XRefCopy19Row" hidden="1">#REF!</definedName>
    <definedName name="XRefCopy1Row" localSheetId="8" hidden="1">#REF!</definedName>
    <definedName name="XRefCopy1Row" localSheetId="7" hidden="1">#REF!</definedName>
    <definedName name="XRefCopy1Row" localSheetId="0" hidden="1">#REF!</definedName>
    <definedName name="XRefCopy1Row" hidden="1">#REF!</definedName>
    <definedName name="XRefCopy2" localSheetId="8" hidden="1">'[21]Inv - Cálc equiv'!#REF!</definedName>
    <definedName name="XRefCopy2" localSheetId="7" hidden="1">'[21]Inv - Cálc equiv'!#REF!</definedName>
    <definedName name="XRefCopy2" localSheetId="0" hidden="1">'[21]Inv - Cálc equiv'!#REF!</definedName>
    <definedName name="XRefCopy2" hidden="1">'[21]Inv - Cálc equiv'!#REF!</definedName>
    <definedName name="XRefCopy20" localSheetId="8" hidden="1">[22]Lead!#REF!</definedName>
    <definedName name="XRefCopy20" localSheetId="7" hidden="1">[22]Lead!#REF!</definedName>
    <definedName name="XRefCopy20" localSheetId="0" hidden="1">[22]Lead!#REF!</definedName>
    <definedName name="XRefCopy20" hidden="1">[22]Lead!#REF!</definedName>
    <definedName name="XRefCopy20Row" localSheetId="8" hidden="1">#REF!</definedName>
    <definedName name="XRefCopy20Row" localSheetId="7" hidden="1">#REF!</definedName>
    <definedName name="XRefCopy20Row" localSheetId="0" hidden="1">#REF!</definedName>
    <definedName name="XRefCopy20Row" hidden="1">#REF!</definedName>
    <definedName name="XRefCopy21" localSheetId="8" hidden="1">#REF!</definedName>
    <definedName name="XRefCopy21" localSheetId="7" hidden="1">#REF!</definedName>
    <definedName name="XRefCopy21" localSheetId="0" hidden="1">#REF!</definedName>
    <definedName name="XRefCopy21" hidden="1">#REF!</definedName>
    <definedName name="XRefCopy21Row" localSheetId="8" hidden="1">#REF!</definedName>
    <definedName name="XRefCopy21Row" localSheetId="7" hidden="1">#REF!</definedName>
    <definedName name="XRefCopy21Row" localSheetId="0" hidden="1">#REF!</definedName>
    <definedName name="XRefCopy21Row" hidden="1">#REF!</definedName>
    <definedName name="XRefCopy22" localSheetId="8" hidden="1">#REF!</definedName>
    <definedName name="XRefCopy22" localSheetId="7" hidden="1">#REF!</definedName>
    <definedName name="XRefCopy22" localSheetId="0" hidden="1">#REF!</definedName>
    <definedName name="XRefCopy22" hidden="1">#REF!</definedName>
    <definedName name="XRefCopy22Row" localSheetId="8" hidden="1">#REF!</definedName>
    <definedName name="XRefCopy22Row" localSheetId="7" hidden="1">#REF!</definedName>
    <definedName name="XRefCopy22Row" localSheetId="0" hidden="1">#REF!</definedName>
    <definedName name="XRefCopy22Row" hidden="1">#REF!</definedName>
    <definedName name="XRefCopy23" localSheetId="8" hidden="1">#REF!</definedName>
    <definedName name="XRefCopy23" localSheetId="7" hidden="1">#REF!</definedName>
    <definedName name="XRefCopy23" localSheetId="0" hidden="1">#REF!</definedName>
    <definedName name="XRefCopy23" hidden="1">#REF!</definedName>
    <definedName name="XRefCopy23Row" localSheetId="8" hidden="1">[29]XREF!#REF!</definedName>
    <definedName name="XRefCopy23Row" localSheetId="7" hidden="1">[29]XREF!#REF!</definedName>
    <definedName name="XRefCopy23Row" localSheetId="0" hidden="1">[29]XREF!#REF!</definedName>
    <definedName name="XRefCopy23Row" hidden="1">[29]XREF!#REF!</definedName>
    <definedName name="XRefCopy24" localSheetId="8" hidden="1">'[32]M.E. 30-09'!#REF!</definedName>
    <definedName name="XRefCopy24" localSheetId="7" hidden="1">'[32]M.E. 30-09'!#REF!</definedName>
    <definedName name="XRefCopy24" localSheetId="0" hidden="1">'[32]M.E. 30-09'!#REF!</definedName>
    <definedName name="XRefCopy24" hidden="1">'[32]M.E. 30-09'!#REF!</definedName>
    <definedName name="XRefCopy24Row" localSheetId="8" hidden="1">#REF!</definedName>
    <definedName name="XRefCopy24Row" localSheetId="7" hidden="1">#REF!</definedName>
    <definedName name="XRefCopy24Row" localSheetId="0" hidden="1">#REF!</definedName>
    <definedName name="XRefCopy24Row" hidden="1">#REF!</definedName>
    <definedName name="XRefCopy25" localSheetId="8" hidden="1">[29]Lead!#REF!</definedName>
    <definedName name="XRefCopy25" localSheetId="7" hidden="1">[29]Lead!#REF!</definedName>
    <definedName name="XRefCopy25" localSheetId="0" hidden="1">[29]Lead!#REF!</definedName>
    <definedName name="XRefCopy25" hidden="1">[29]Lead!#REF!</definedName>
    <definedName name="XRefCopy25Row" localSheetId="8" hidden="1">[29]XREF!#REF!</definedName>
    <definedName name="XRefCopy25Row" localSheetId="7" hidden="1">[29]XREF!#REF!</definedName>
    <definedName name="XRefCopy25Row" localSheetId="0" hidden="1">[29]XREF!#REF!</definedName>
    <definedName name="XRefCopy25Row" hidden="1">[29]XREF!#REF!</definedName>
    <definedName name="XRefCopy26" hidden="1">'[20]Mov. Aplic. Financeira 31.12.05'!$C$86</definedName>
    <definedName name="XRefCopy26Row" hidden="1">[20]XREF!$A$2:$IV$2</definedName>
    <definedName name="XRefCopy27" localSheetId="8" hidden="1">'[28]Composição AF CIE'!#REF!</definedName>
    <definedName name="XRefCopy27" localSheetId="7" hidden="1">'[28]Composição AF CIE'!#REF!</definedName>
    <definedName name="XRefCopy27" localSheetId="0" hidden="1">'[28]Composição AF CIE'!#REF!</definedName>
    <definedName name="XRefCopy27" hidden="1">'[28]Composição AF CIE'!#REF!</definedName>
    <definedName name="XRefCopy27Row" localSheetId="8" hidden="1">[29]XREF!#REF!</definedName>
    <definedName name="XRefCopy27Row" localSheetId="7" hidden="1">[29]XREF!#REF!</definedName>
    <definedName name="XRefCopy27Row" localSheetId="0" hidden="1">[29]XREF!#REF!</definedName>
    <definedName name="XRefCopy27Row" hidden="1">[29]XREF!#REF!</definedName>
    <definedName name="XRefCopy28" localSheetId="8" hidden="1">[29]Lead!#REF!</definedName>
    <definedName name="XRefCopy28" localSheetId="7" hidden="1">[29]Lead!#REF!</definedName>
    <definedName name="XRefCopy28" localSheetId="0" hidden="1">[29]Lead!#REF!</definedName>
    <definedName name="XRefCopy28" hidden="1">[29]Lead!#REF!</definedName>
    <definedName name="XRefCopy28Row" localSheetId="8" hidden="1">[33]XREF!#REF!</definedName>
    <definedName name="XRefCopy28Row" localSheetId="7" hidden="1">[33]XREF!#REF!</definedName>
    <definedName name="XRefCopy28Row" localSheetId="0" hidden="1">[33]XREF!#REF!</definedName>
    <definedName name="XRefCopy28Row" hidden="1">[33]XREF!#REF!</definedName>
    <definedName name="XRefCopy29" localSheetId="8" hidden="1">[29]Lead!#REF!</definedName>
    <definedName name="XRefCopy29" localSheetId="7" hidden="1">[29]Lead!#REF!</definedName>
    <definedName name="XRefCopy29" localSheetId="0" hidden="1">[29]Lead!#REF!</definedName>
    <definedName name="XRefCopy29" hidden="1">[29]Lead!#REF!</definedName>
    <definedName name="XRefCopy29Row" localSheetId="8" hidden="1">[29]XREF!#REF!</definedName>
    <definedName name="XRefCopy29Row" localSheetId="7" hidden="1">[29]XREF!#REF!</definedName>
    <definedName name="XRefCopy29Row" localSheetId="0" hidden="1">[29]XREF!#REF!</definedName>
    <definedName name="XRefCopy29Row" hidden="1">[29]XREF!#REF!</definedName>
    <definedName name="XRefCopy2Row" hidden="1">[34]XREF!$A$4:$IV$4</definedName>
    <definedName name="XRefCopy3" localSheetId="8" hidden="1">'[35]Mapa Movimentação'!#REF!</definedName>
    <definedName name="XRefCopy3" localSheetId="7" hidden="1">'[35]Mapa Movimentação'!#REF!</definedName>
    <definedName name="XRefCopy3" localSheetId="0" hidden="1">'[35]Mapa Movimentação'!#REF!</definedName>
    <definedName name="XRefCopy3" hidden="1">'[35]Mapa Movimentação'!#REF!</definedName>
    <definedName name="XRefCopy30" localSheetId="8" hidden="1">[29]Lead!#REF!</definedName>
    <definedName name="XRefCopy30" localSheetId="7" hidden="1">[29]Lead!#REF!</definedName>
    <definedName name="XRefCopy30" localSheetId="0" hidden="1">[29]Lead!#REF!</definedName>
    <definedName name="XRefCopy30" hidden="1">[29]Lead!#REF!</definedName>
    <definedName name="XRefCopy30Row" localSheetId="8" hidden="1">[29]XREF!#REF!</definedName>
    <definedName name="XRefCopy30Row" localSheetId="7" hidden="1">[29]XREF!#REF!</definedName>
    <definedName name="XRefCopy30Row" localSheetId="0" hidden="1">[29]XREF!#REF!</definedName>
    <definedName name="XRefCopy30Row" hidden="1">[29]XREF!#REF!</definedName>
    <definedName name="XRefCopy31" localSheetId="8" hidden="1">[29]Lead!#REF!</definedName>
    <definedName name="XRefCopy31" localSheetId="7" hidden="1">[29]Lead!#REF!</definedName>
    <definedName name="XRefCopy31" localSheetId="0" hidden="1">[29]Lead!#REF!</definedName>
    <definedName name="XRefCopy31" hidden="1">[29]Lead!#REF!</definedName>
    <definedName name="XRefCopy31Row" localSheetId="8" hidden="1">[29]XREF!#REF!</definedName>
    <definedName name="XRefCopy31Row" localSheetId="7" hidden="1">[29]XREF!#REF!</definedName>
    <definedName name="XRefCopy31Row" localSheetId="0" hidden="1">[29]XREF!#REF!</definedName>
    <definedName name="XRefCopy31Row" hidden="1">[29]XREF!#REF!</definedName>
    <definedName name="XRefCopy32" localSheetId="8" hidden="1">[29]Lead!#REF!</definedName>
    <definedName name="XRefCopy32" localSheetId="7" hidden="1">[29]Lead!#REF!</definedName>
    <definedName name="XRefCopy32" localSheetId="0" hidden="1">[29]Lead!#REF!</definedName>
    <definedName name="XRefCopy32" hidden="1">[29]Lead!#REF!</definedName>
    <definedName name="XRefCopy32Row" localSheetId="8" hidden="1">[29]XREF!#REF!</definedName>
    <definedName name="XRefCopy32Row" localSheetId="7" hidden="1">[29]XREF!#REF!</definedName>
    <definedName name="XRefCopy32Row" localSheetId="0" hidden="1">[29]XREF!#REF!</definedName>
    <definedName name="XRefCopy32Row" hidden="1">[29]XREF!#REF!</definedName>
    <definedName name="XRefCopy33" localSheetId="8" hidden="1">[29]Lead!#REF!</definedName>
    <definedName name="XRefCopy33" localSheetId="7" hidden="1">[29]Lead!#REF!</definedName>
    <definedName name="XRefCopy33" localSheetId="0" hidden="1">[29]Lead!#REF!</definedName>
    <definedName name="XRefCopy33" hidden="1">[29]Lead!#REF!</definedName>
    <definedName name="XRefCopy33Row" localSheetId="8" hidden="1">[29]XREF!#REF!</definedName>
    <definedName name="XRefCopy33Row" localSheetId="7" hidden="1">[29]XREF!#REF!</definedName>
    <definedName name="XRefCopy33Row" localSheetId="0" hidden="1">[29]XREF!#REF!</definedName>
    <definedName name="XRefCopy33Row" hidden="1">[29]XREF!#REF!</definedName>
    <definedName name="XRefCopy34" localSheetId="8" hidden="1">[29]Lead!#REF!</definedName>
    <definedName name="XRefCopy34" localSheetId="7" hidden="1">[29]Lead!#REF!</definedName>
    <definedName name="XRefCopy34" localSheetId="0" hidden="1">[29]Lead!#REF!</definedName>
    <definedName name="XRefCopy34" hidden="1">[29]Lead!#REF!</definedName>
    <definedName name="XRefCopy34Row" localSheetId="8" hidden="1">[29]XREF!#REF!</definedName>
    <definedName name="XRefCopy34Row" localSheetId="7" hidden="1">[29]XREF!#REF!</definedName>
    <definedName name="XRefCopy34Row" localSheetId="0" hidden="1">[29]XREF!#REF!</definedName>
    <definedName name="XRefCopy34Row" hidden="1">[29]XREF!#REF!</definedName>
    <definedName name="XRefCopy35" localSheetId="8" hidden="1">[29]Lead!#REF!</definedName>
    <definedName name="XRefCopy35" localSheetId="7" hidden="1">[29]Lead!#REF!</definedName>
    <definedName name="XRefCopy35" localSheetId="0" hidden="1">[29]Lead!#REF!</definedName>
    <definedName name="XRefCopy35" hidden="1">[29]Lead!#REF!</definedName>
    <definedName name="XRefCopy35Row" localSheetId="8" hidden="1">[29]XREF!#REF!</definedName>
    <definedName name="XRefCopy35Row" localSheetId="7" hidden="1">[29]XREF!#REF!</definedName>
    <definedName name="XRefCopy35Row" localSheetId="0" hidden="1">[29]XREF!#REF!</definedName>
    <definedName name="XRefCopy35Row" hidden="1">[29]XREF!#REF!</definedName>
    <definedName name="XRefCopy36" localSheetId="8" hidden="1">[29]Lead!#REF!</definedName>
    <definedName name="XRefCopy36" localSheetId="7" hidden="1">[29]Lead!#REF!</definedName>
    <definedName name="XRefCopy36" localSheetId="0" hidden="1">[29]Lead!#REF!</definedName>
    <definedName name="XRefCopy36" hidden="1">[29]Lead!#REF!</definedName>
    <definedName name="XRefCopy36Row" localSheetId="8" hidden="1">[29]XREF!#REF!</definedName>
    <definedName name="XRefCopy36Row" localSheetId="7" hidden="1">[29]XREF!#REF!</definedName>
    <definedName name="XRefCopy36Row" localSheetId="0" hidden="1">[29]XREF!#REF!</definedName>
    <definedName name="XRefCopy36Row" hidden="1">[29]XREF!#REF!</definedName>
    <definedName name="XRefCopy37" localSheetId="8" hidden="1">[29]Lead!#REF!</definedName>
    <definedName name="XRefCopy37" localSheetId="7" hidden="1">[29]Lead!#REF!</definedName>
    <definedName name="XRefCopy37" localSheetId="0" hidden="1">[29]Lead!#REF!</definedName>
    <definedName name="XRefCopy37" hidden="1">[29]Lead!#REF!</definedName>
    <definedName name="XRefCopy37Row" localSheetId="8" hidden="1">[29]XREF!#REF!</definedName>
    <definedName name="XRefCopy37Row" localSheetId="7" hidden="1">[29]XREF!#REF!</definedName>
    <definedName name="XRefCopy37Row" localSheetId="0" hidden="1">[29]XREF!#REF!</definedName>
    <definedName name="XRefCopy37Row" hidden="1">[29]XREF!#REF!</definedName>
    <definedName name="XRefCopy38" localSheetId="8" hidden="1">[29]Lead!#REF!</definedName>
    <definedName name="XRefCopy38" localSheetId="7" hidden="1">[29]Lead!#REF!</definedName>
    <definedName name="XRefCopy38" localSheetId="0" hidden="1">[29]Lead!#REF!</definedName>
    <definedName name="XRefCopy38" hidden="1">[29]Lead!#REF!</definedName>
    <definedName name="XRefCopy38Row" localSheetId="8" hidden="1">[29]XREF!#REF!</definedName>
    <definedName name="XRefCopy38Row" localSheetId="7" hidden="1">[29]XREF!#REF!</definedName>
    <definedName name="XRefCopy38Row" localSheetId="0" hidden="1">[29]XREF!#REF!</definedName>
    <definedName name="XRefCopy38Row" hidden="1">[29]XREF!#REF!</definedName>
    <definedName name="XRefCopy39" localSheetId="8" hidden="1">[29]Lead!#REF!</definedName>
    <definedName name="XRefCopy39" localSheetId="7" hidden="1">[29]Lead!#REF!</definedName>
    <definedName name="XRefCopy39" localSheetId="0" hidden="1">[29]Lead!#REF!</definedName>
    <definedName name="XRefCopy39" hidden="1">[29]Lead!#REF!</definedName>
    <definedName name="XRefCopy39Row" localSheetId="8" hidden="1">[29]XREF!#REF!</definedName>
    <definedName name="XRefCopy39Row" localSheetId="7" hidden="1">[29]XREF!#REF!</definedName>
    <definedName name="XRefCopy39Row" localSheetId="0" hidden="1">[29]XREF!#REF!</definedName>
    <definedName name="XRefCopy39Row" hidden="1">[29]XREF!#REF!</definedName>
    <definedName name="XRefCopy3Row" localSheetId="8" hidden="1">[35]XREF!#REF!</definedName>
    <definedName name="XRefCopy3Row" localSheetId="7" hidden="1">[35]XREF!#REF!</definedName>
    <definedName name="XRefCopy3Row" localSheetId="0" hidden="1">[35]XREF!#REF!</definedName>
    <definedName name="XRefCopy3Row" hidden="1">[35]XREF!#REF!</definedName>
    <definedName name="XRefCopy4" hidden="1">'[20]Mov. Aplic. Financeira 31.10.05'!$H$23</definedName>
    <definedName name="XRefCopy42" hidden="1">'[23]Prov Multa IRPJ_CSLL'!$P$23</definedName>
    <definedName name="XRefCopy43" hidden="1">'[23]CIDE OK'!$R$22</definedName>
    <definedName name="XRefCopy44" hidden="1">'[23]PASEP OK'!$Q$43</definedName>
    <definedName name="XRefCopy45" hidden="1">'[23]CIDE OK'!$T$28</definedName>
    <definedName name="XRefCopy46" hidden="1">'[23]CIDE OK'!$T$28</definedName>
    <definedName name="XRefCopy47" hidden="1">'[23]IRRF e Drawback OK'!$E$47</definedName>
    <definedName name="XRefCopy48" hidden="1">'[23]CSLL OK'!$AG$17</definedName>
    <definedName name="XRefCopy4Row" hidden="1">[20]XREF!$A$5:$IV$5</definedName>
    <definedName name="XRefCopy5Row" localSheetId="8" hidden="1">#REF!</definedName>
    <definedName name="XRefCopy5Row" localSheetId="7" hidden="1">#REF!</definedName>
    <definedName name="XRefCopy5Row" localSheetId="0" hidden="1">#REF!</definedName>
    <definedName name="XRefCopy5Row" hidden="1">#REF!</definedName>
    <definedName name="XRefCopy6" localSheetId="8" hidden="1">'[24]REALIZÁVEL A LONGO PRAZO'!#REF!</definedName>
    <definedName name="XRefCopy6" localSheetId="7" hidden="1">'[24]REALIZÁVEL A LONGO PRAZO'!#REF!</definedName>
    <definedName name="XRefCopy6" localSheetId="0" hidden="1">'[24]REALIZÁVEL A LONGO PRAZO'!#REF!</definedName>
    <definedName name="XRefCopy6" hidden="1">'[24]REALIZÁVEL A LONGO PRAZO'!#REF!</definedName>
    <definedName name="XRefCopy6Row" localSheetId="8" hidden="1">#REF!</definedName>
    <definedName name="XRefCopy6Row" localSheetId="7" hidden="1">#REF!</definedName>
    <definedName name="XRefCopy6Row" localSheetId="0" hidden="1">#REF!</definedName>
    <definedName name="XRefCopy6Row" hidden="1">#REF!</definedName>
    <definedName name="XRefCopy7" localSheetId="8" hidden="1">'[24]REALIZÁVEL A LONGO PRAZO'!#REF!</definedName>
    <definedName name="XRefCopy7" localSheetId="7" hidden="1">'[24]REALIZÁVEL A LONGO PRAZO'!#REF!</definedName>
    <definedName name="XRefCopy7" localSheetId="0" hidden="1">'[24]REALIZÁVEL A LONGO PRAZO'!#REF!</definedName>
    <definedName name="XRefCopy7" hidden="1">'[24]REALIZÁVEL A LONGO PRAZO'!#REF!</definedName>
    <definedName name="XRefCopy7Row" localSheetId="8" hidden="1">#REF!</definedName>
    <definedName name="XRefCopy7Row" localSheetId="7" hidden="1">#REF!</definedName>
    <definedName name="XRefCopy7Row" localSheetId="0" hidden="1">#REF!</definedName>
    <definedName name="XRefCopy7Row" hidden="1">#REF!</definedName>
    <definedName name="XRefCopy8" localSheetId="8" hidden="1">#REF!</definedName>
    <definedName name="XRefCopy8" localSheetId="7" hidden="1">#REF!</definedName>
    <definedName name="XRefCopy8" localSheetId="0" hidden="1">#REF!</definedName>
    <definedName name="XRefCopy8" hidden="1">#REF!</definedName>
    <definedName name="XRefCopy8Row" localSheetId="8" hidden="1">#REF!</definedName>
    <definedName name="XRefCopy8Row" localSheetId="7" hidden="1">#REF!</definedName>
    <definedName name="XRefCopy8Row" localSheetId="0" hidden="1">#REF!</definedName>
    <definedName name="XRefCopy8Row" hidden="1">#REF!</definedName>
    <definedName name="XRefCopy9" localSheetId="8" hidden="1">#REF!</definedName>
    <definedName name="XRefCopy9" localSheetId="7" hidden="1">#REF!</definedName>
    <definedName name="XRefCopy9" localSheetId="0" hidden="1">#REF!</definedName>
    <definedName name="XRefCopy9" hidden="1">#REF!</definedName>
    <definedName name="XRefCopy9Row" localSheetId="8" hidden="1">#REF!</definedName>
    <definedName name="XRefCopy9Row" localSheetId="7" hidden="1">#REF!</definedName>
    <definedName name="XRefCopy9Row" localSheetId="0" hidden="1">#REF!</definedName>
    <definedName name="XRefCopy9Row" hidden="1">#REF!</definedName>
    <definedName name="XRefCopyRangeCount" hidden="1">1</definedName>
    <definedName name="XRefPaste1" localSheetId="8" hidden="1">'[21]Inv - Cálc equiv'!#REF!</definedName>
    <definedName name="XRefPaste1" localSheetId="7" hidden="1">'[21]Inv - Cálc equiv'!#REF!</definedName>
    <definedName name="XRefPaste1" localSheetId="0" hidden="1">'[21]Inv - Cálc equiv'!#REF!</definedName>
    <definedName name="XRefPaste1" hidden="1">'[21]Inv - Cálc equiv'!#REF!</definedName>
    <definedName name="XRefPaste10" hidden="1">'[20]Mov. Aplic. Financeira 31.10.05'!$F$36</definedName>
    <definedName name="XRefPaste10Row" hidden="1">[20]XREF!$A$7:$IV$7</definedName>
    <definedName name="XRefPaste11" hidden="1">'[20]Mov. Aplic. Financeira 31.12.05'!$F$36</definedName>
    <definedName name="XRefPaste11Row" hidden="1">[20]XREF!$A$10:$IV$10</definedName>
    <definedName name="XRefPaste12" hidden="1">'[20]Mov. Aplic. Financeira 31.12.05'!$F$23</definedName>
    <definedName name="XRefPaste12Row" hidden="1">[20]XREF!$A$12:$IV$12</definedName>
    <definedName name="XRefPaste13" hidden="1">'[20]Mov. Aplic. Financeira 31.12.05'!$H$23</definedName>
    <definedName name="XRefPaste13Row" hidden="1">[20]XREF!$A$13:$IV$13</definedName>
    <definedName name="XRefPaste14" hidden="1">'[20]Mov. Aplic. Financeira 31.12.05'!$J$49</definedName>
    <definedName name="XRefPaste14Row" hidden="1">[20]XREF!$A$14:$IV$14</definedName>
    <definedName name="XRefPaste15" hidden="1">'[20]Mov. Aplic. Financeira 31.12.05'!$S$49</definedName>
    <definedName name="XRefPaste15Row" hidden="1">[20]XREF!$A$15:$IV$15</definedName>
    <definedName name="XRefPaste16" hidden="1">'[20]Mov. Aplic. Financeira 31.12.05'!$P$49</definedName>
    <definedName name="XRefPaste16Row" hidden="1">[20]XREF!$A$16:$IV$16</definedName>
    <definedName name="XRefPaste17" localSheetId="8" hidden="1">[29]Lead!#REF!</definedName>
    <definedName name="XRefPaste17" localSheetId="7" hidden="1">[29]Lead!#REF!</definedName>
    <definedName name="XRefPaste17" localSheetId="0" hidden="1">[29]Lead!#REF!</definedName>
    <definedName name="XRefPaste17" hidden="1">[29]Lead!#REF!</definedName>
    <definedName name="XRefPaste17Row" localSheetId="8" hidden="1">[29]XREF!#REF!</definedName>
    <definedName name="XRefPaste17Row" localSheetId="7" hidden="1">[29]XREF!#REF!</definedName>
    <definedName name="XRefPaste17Row" localSheetId="0" hidden="1">[29]XREF!#REF!</definedName>
    <definedName name="XRefPaste17Row" hidden="1">[29]XREF!#REF!</definedName>
    <definedName name="XRefPaste18" localSheetId="8" hidden="1">[29]Lead!#REF!</definedName>
    <definedName name="XRefPaste18" localSheetId="7" hidden="1">[29]Lead!#REF!</definedName>
    <definedName name="XRefPaste18" localSheetId="0" hidden="1">[29]Lead!#REF!</definedName>
    <definedName name="XRefPaste18" hidden="1">[29]Lead!#REF!</definedName>
    <definedName name="XRefPaste18Row" localSheetId="8" hidden="1">[29]XREF!#REF!</definedName>
    <definedName name="XRefPaste18Row" localSheetId="7" hidden="1">[29]XREF!#REF!</definedName>
    <definedName name="XRefPaste18Row" localSheetId="0" hidden="1">[29]XREF!#REF!</definedName>
    <definedName name="XRefPaste18Row" hidden="1">[29]XREF!#REF!</definedName>
    <definedName name="XRefPaste19" localSheetId="8" hidden="1">[29]Lead!#REF!</definedName>
    <definedName name="XRefPaste19" localSheetId="7" hidden="1">[29]Lead!#REF!</definedName>
    <definedName name="XRefPaste19" localSheetId="0" hidden="1">[29]Lead!#REF!</definedName>
    <definedName name="XRefPaste19" hidden="1">[29]Lead!#REF!</definedName>
    <definedName name="XRefPaste19Row" localSheetId="8" hidden="1">[29]XREF!#REF!</definedName>
    <definedName name="XRefPaste19Row" localSheetId="7" hidden="1">[29]XREF!#REF!</definedName>
    <definedName name="XRefPaste19Row" localSheetId="0" hidden="1">[29]XREF!#REF!</definedName>
    <definedName name="XRefPaste19Row" hidden="1">[29]XREF!#REF!</definedName>
    <definedName name="XRefPaste2" localSheetId="8" hidden="1">#REF!</definedName>
    <definedName name="XRefPaste2" localSheetId="7" hidden="1">#REF!</definedName>
    <definedName name="XRefPaste2" localSheetId="0" hidden="1">#REF!</definedName>
    <definedName name="XRefPaste2" hidden="1">#REF!</definedName>
    <definedName name="XRefPaste20" localSheetId="8" hidden="1">[29]Lead!#REF!</definedName>
    <definedName name="XRefPaste20" localSheetId="7" hidden="1">[29]Lead!#REF!</definedName>
    <definedName name="XRefPaste20" localSheetId="0" hidden="1">[29]Lead!#REF!</definedName>
    <definedName name="XRefPaste20" hidden="1">[29]Lead!#REF!</definedName>
    <definedName name="XRefPaste20Row" localSheetId="8" hidden="1">[29]XREF!#REF!</definedName>
    <definedName name="XRefPaste20Row" localSheetId="7" hidden="1">[29]XREF!#REF!</definedName>
    <definedName name="XRefPaste20Row" localSheetId="0" hidden="1">[29]XREF!#REF!</definedName>
    <definedName name="XRefPaste20Row" hidden="1">[29]XREF!#REF!</definedName>
    <definedName name="XRefPaste21" localSheetId="8" hidden="1">[29]Lead!#REF!</definedName>
    <definedName name="XRefPaste21" localSheetId="7" hidden="1">[29]Lead!#REF!</definedName>
    <definedName name="XRefPaste21" localSheetId="0" hidden="1">[29]Lead!#REF!</definedName>
    <definedName name="XRefPaste21" hidden="1">[29]Lead!#REF!</definedName>
    <definedName name="XRefPaste21Row" localSheetId="8" hidden="1">[29]XREF!#REF!</definedName>
    <definedName name="XRefPaste21Row" localSheetId="7" hidden="1">[29]XREF!#REF!</definedName>
    <definedName name="XRefPaste21Row" localSheetId="0" hidden="1">[29]XREF!#REF!</definedName>
    <definedName name="XRefPaste21Row" hidden="1">[29]XREF!#REF!</definedName>
    <definedName name="XRefPaste22" localSheetId="8" hidden="1">[29]Lead!#REF!</definedName>
    <definedName name="XRefPaste22" localSheetId="7" hidden="1">[29]Lead!#REF!</definedName>
    <definedName name="XRefPaste22" localSheetId="0" hidden="1">[29]Lead!#REF!</definedName>
    <definedName name="XRefPaste22" hidden="1">[29]Lead!#REF!</definedName>
    <definedName name="XRefPaste22Row" localSheetId="8" hidden="1">[29]XREF!#REF!</definedName>
    <definedName name="XRefPaste22Row" localSheetId="7" hidden="1">[29]XREF!#REF!</definedName>
    <definedName name="XRefPaste22Row" localSheetId="0" hidden="1">[29]XREF!#REF!</definedName>
    <definedName name="XRefPaste22Row" hidden="1">[29]XREF!#REF!</definedName>
    <definedName name="XRefPaste23" localSheetId="8" hidden="1">[29]Lead!#REF!</definedName>
    <definedName name="XRefPaste23" localSheetId="7" hidden="1">[29]Lead!#REF!</definedName>
    <definedName name="XRefPaste23" localSheetId="0" hidden="1">[29]Lead!#REF!</definedName>
    <definedName name="XRefPaste23" hidden="1">[29]Lead!#REF!</definedName>
    <definedName name="XRefPaste23Row" localSheetId="8" hidden="1">[29]XREF!#REF!</definedName>
    <definedName name="XRefPaste23Row" localSheetId="7" hidden="1">[29]XREF!#REF!</definedName>
    <definedName name="XRefPaste23Row" localSheetId="0" hidden="1">[29]XREF!#REF!</definedName>
    <definedName name="XRefPaste23Row" hidden="1">[29]XREF!#REF!</definedName>
    <definedName name="XRefPaste24" localSheetId="8" hidden="1">[29]Lead!#REF!</definedName>
    <definedName name="XRefPaste24" localSheetId="7" hidden="1">[29]Lead!#REF!</definedName>
    <definedName name="XRefPaste24" localSheetId="0" hidden="1">[29]Lead!#REF!</definedName>
    <definedName name="XRefPaste24" hidden="1">[29]Lead!#REF!</definedName>
    <definedName name="XRefPaste24Row" localSheetId="8" hidden="1">[29]XREF!#REF!</definedName>
    <definedName name="XRefPaste24Row" localSheetId="7" hidden="1">[29]XREF!#REF!</definedName>
    <definedName name="XRefPaste24Row" localSheetId="0" hidden="1">[29]XREF!#REF!</definedName>
    <definedName name="XRefPaste24Row" hidden="1">[29]XREF!#REF!</definedName>
    <definedName name="XRefPaste25" localSheetId="8" hidden="1">[29]Lead!#REF!</definedName>
    <definedName name="XRefPaste25" localSheetId="7" hidden="1">[29]Lead!#REF!</definedName>
    <definedName name="XRefPaste25" localSheetId="0" hidden="1">[29]Lead!#REF!</definedName>
    <definedName name="XRefPaste25" hidden="1">[29]Lead!#REF!</definedName>
    <definedName name="XRefPaste25Row" localSheetId="8" hidden="1">[29]XREF!#REF!</definedName>
    <definedName name="XRefPaste25Row" localSheetId="7" hidden="1">[29]XREF!#REF!</definedName>
    <definedName name="XRefPaste25Row" localSheetId="0" hidden="1">[29]XREF!#REF!</definedName>
    <definedName name="XRefPaste25Row" hidden="1">[29]XREF!#REF!</definedName>
    <definedName name="XRefPaste26" localSheetId="8" hidden="1">[29]Lead!#REF!</definedName>
    <definedName name="XRefPaste26" localSheetId="7" hidden="1">[29]Lead!#REF!</definedName>
    <definedName name="XRefPaste26" localSheetId="0" hidden="1">[29]Lead!#REF!</definedName>
    <definedName name="XRefPaste26" hidden="1">[29]Lead!#REF!</definedName>
    <definedName name="XRefPaste26Row" localSheetId="8" hidden="1">[29]XREF!#REF!</definedName>
    <definedName name="XRefPaste26Row" localSheetId="7" hidden="1">[29]XREF!#REF!</definedName>
    <definedName name="XRefPaste26Row" localSheetId="0" hidden="1">[29]XREF!#REF!</definedName>
    <definedName name="XRefPaste26Row" hidden="1">[29]XREF!#REF!</definedName>
    <definedName name="XRefPaste27" localSheetId="8" hidden="1">[29]Lead!#REF!</definedName>
    <definedName name="XRefPaste27" localSheetId="7" hidden="1">[29]Lead!#REF!</definedName>
    <definedName name="XRefPaste27" localSheetId="0" hidden="1">[29]Lead!#REF!</definedName>
    <definedName name="XRefPaste27" hidden="1">[29]Lead!#REF!</definedName>
    <definedName name="XRefPaste27Row" localSheetId="8" hidden="1">[29]XREF!#REF!</definedName>
    <definedName name="XRefPaste27Row" localSheetId="7" hidden="1">[29]XREF!#REF!</definedName>
    <definedName name="XRefPaste27Row" localSheetId="0" hidden="1">[29]XREF!#REF!</definedName>
    <definedName name="XRefPaste27Row" hidden="1">[29]XREF!#REF!</definedName>
    <definedName name="XRefPaste28Row" localSheetId="8" hidden="1">#REF!</definedName>
    <definedName name="XRefPaste28Row" localSheetId="7" hidden="1">#REF!</definedName>
    <definedName name="XRefPaste28Row" localSheetId="0" hidden="1">#REF!</definedName>
    <definedName name="XRefPaste28Row" hidden="1">#REF!</definedName>
    <definedName name="XRefPaste29Row" localSheetId="8" hidden="1">#REF!</definedName>
    <definedName name="XRefPaste29Row" localSheetId="7" hidden="1">#REF!</definedName>
    <definedName name="XRefPaste29Row" localSheetId="0" hidden="1">#REF!</definedName>
    <definedName name="XRefPaste29Row" hidden="1">#REF!</definedName>
    <definedName name="XRefPaste2Row" localSheetId="8" hidden="1">#REF!</definedName>
    <definedName name="XRefPaste2Row" localSheetId="7" hidden="1">#REF!</definedName>
    <definedName name="XRefPaste2Row" localSheetId="0" hidden="1">#REF!</definedName>
    <definedName name="XRefPaste2Row" hidden="1">#REF!</definedName>
    <definedName name="XRefPaste30" localSheetId="8" hidden="1">#REF!</definedName>
    <definedName name="XRefPaste30" localSheetId="7" hidden="1">#REF!</definedName>
    <definedName name="XRefPaste30" localSheetId="0" hidden="1">#REF!</definedName>
    <definedName name="XRefPaste30" hidden="1">#REF!</definedName>
    <definedName name="XRefPaste30Row" localSheetId="8" hidden="1">#REF!</definedName>
    <definedName name="XRefPaste30Row" localSheetId="7" hidden="1">#REF!</definedName>
    <definedName name="XRefPaste30Row" localSheetId="0" hidden="1">#REF!</definedName>
    <definedName name="XRefPaste30Row" hidden="1">#REF!</definedName>
    <definedName name="XRefPaste31Row" localSheetId="8" hidden="1">#REF!</definedName>
    <definedName name="XRefPaste31Row" localSheetId="7" hidden="1">#REF!</definedName>
    <definedName name="XRefPaste31Row" localSheetId="0" hidden="1">#REF!</definedName>
    <definedName name="XRefPaste31Row" hidden="1">#REF!</definedName>
    <definedName name="XRefPaste32Row" localSheetId="8" hidden="1">#REF!</definedName>
    <definedName name="XRefPaste32Row" localSheetId="7" hidden="1">#REF!</definedName>
    <definedName name="XRefPaste32Row" localSheetId="0" hidden="1">#REF!</definedName>
    <definedName name="XRefPaste32Row" hidden="1">#REF!</definedName>
    <definedName name="XRefPaste33Row" localSheetId="8" hidden="1">#REF!</definedName>
    <definedName name="XRefPaste33Row" localSheetId="7" hidden="1">#REF!</definedName>
    <definedName name="XRefPaste33Row" localSheetId="0" hidden="1">#REF!</definedName>
    <definedName name="XRefPaste33Row" hidden="1">#REF!</definedName>
    <definedName name="XRefPaste4" localSheetId="8" hidden="1">#REF!</definedName>
    <definedName name="XRefPaste4" localSheetId="7" hidden="1">#REF!</definedName>
    <definedName name="XRefPaste4" localSheetId="0" hidden="1">#REF!</definedName>
    <definedName name="XRefPaste4" hidden="1">#REF!</definedName>
    <definedName name="XRefPaste4Row" localSheetId="8" hidden="1">[36]XREF!#REF!</definedName>
    <definedName name="XRefPaste4Row" localSheetId="7" hidden="1">[36]XREF!#REF!</definedName>
    <definedName name="XRefPaste4Row" localSheetId="0" hidden="1">[36]XREF!#REF!</definedName>
    <definedName name="XRefPaste4Row" hidden="1">[36]XREF!#REF!</definedName>
    <definedName name="XRefPaste5" localSheetId="8" hidden="1">#REF!</definedName>
    <definedName name="XRefPaste5" localSheetId="7" hidden="1">#REF!</definedName>
    <definedName name="XRefPaste5" localSheetId="0" hidden="1">#REF!</definedName>
    <definedName name="XRefPaste5" hidden="1">#REF!</definedName>
    <definedName name="XRefPaste6" localSheetId="8" hidden="1">#REF!</definedName>
    <definedName name="XRefPaste6" localSheetId="7" hidden="1">#REF!</definedName>
    <definedName name="XRefPaste6" localSheetId="0" hidden="1">#REF!</definedName>
    <definedName name="XRefPaste6" hidden="1">#REF!</definedName>
    <definedName name="XRefPaste6Row" hidden="1">[30]XREF!$A$6:$IV$6</definedName>
    <definedName name="XRefPaste7" localSheetId="8" hidden="1">'[37]Movimentação Metro'!#REF!</definedName>
    <definedName name="XRefPaste7" localSheetId="7" hidden="1">'[37]Movimentação Metro'!#REF!</definedName>
    <definedName name="XRefPaste7" localSheetId="0" hidden="1">'[37]Movimentação Metro'!#REF!</definedName>
    <definedName name="XRefPaste7" hidden="1">'[37]Movimentação Metro'!#REF!</definedName>
    <definedName name="XRefPaste8" hidden="1">'[20]Mov. Aplic. Financeira 31.10.05'!$C$49</definedName>
    <definedName name="XRefPaste8Row" hidden="1">[20]XREF!$A$3:$IV$3</definedName>
    <definedName name="XRefPaste9" hidden="1">'[20]Mov. Aplic. Financeira 31.10.05'!$F$23</definedName>
    <definedName name="XRefPaste9Row" hidden="1">[20]XREF!$A$6:$IV$6</definedName>
    <definedName name="XRefPasteRangeCount" hidden="1">3</definedName>
    <definedName name="z" hidden="1">[16]Lead!A1</definedName>
    <definedName name="Z_70ACAE61_1F25_11D3_B062_00104BC637D4_.wvu.Cols" hidden="1">[15]análise!$E$1:$G$65536</definedName>
    <definedName name="Z_70ACAE61_1F25_11D3_B062_00104BC637D4_.wvu.PrintArea" hidden="1">[15]análise!$A$1:$AU$45</definedName>
    <definedName name="Z_70ACAE61_1F25_11D3_B062_00104BC637D4_.wvu.PrintTitles" hidden="1">[15]análise!$A$1:$IV$3</definedName>
    <definedName name="Z_FAB890B6_A7DF_49B5_8B84_7933F7804438_.wvu.PrintArea" localSheetId="8" hidden="1">#REF!</definedName>
    <definedName name="Z_FAB890B6_A7DF_49B5_8B84_7933F7804438_.wvu.PrintArea" localSheetId="7" hidden="1">#REF!</definedName>
    <definedName name="Z_FAB890B6_A7DF_49B5_8B84_7933F7804438_.wvu.PrintArea" localSheetId="0" hidden="1">#REF!</definedName>
    <definedName name="Z_FAB890B6_A7DF_49B5_8B84_7933F7804438_.wvu.PrintArea"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8" i="33" l="1"/>
  <c r="D54" i="35"/>
  <c r="D53" i="35"/>
  <c r="D67" i="33"/>
  <c r="AA7" i="36" l="1"/>
  <c r="R7" i="36"/>
  <c r="AJ7" i="35"/>
  <c r="AA7" i="35"/>
  <c r="AC7" i="34"/>
  <c r="AJ7" i="33"/>
  <c r="AA7" i="33"/>
  <c r="Q60" i="36"/>
  <c r="Q7" i="36"/>
  <c r="D59" i="34"/>
  <c r="D58" i="34"/>
  <c r="D57" i="34"/>
  <c r="D43" i="34"/>
  <c r="D42" i="34"/>
  <c r="D41" i="34"/>
  <c r="AB65" i="34" l="1"/>
  <c r="AB52" i="34"/>
  <c r="D52" i="35" l="1"/>
  <c r="AB7" i="35"/>
  <c r="AB7" i="34"/>
  <c r="D66" i="33"/>
  <c r="Z7" i="33"/>
  <c r="D39" i="34"/>
  <c r="D55" i="34"/>
  <c r="D51" i="35"/>
  <c r="P60" i="36" l="1"/>
  <c r="P7" i="36"/>
  <c r="Y7" i="35"/>
  <c r="AA7" i="34"/>
  <c r="D65" i="33"/>
  <c r="Y7" i="33"/>
  <c r="D77" i="36"/>
  <c r="D74" i="36"/>
  <c r="D50" i="35"/>
  <c r="S7" i="36"/>
  <c r="D64" i="33"/>
  <c r="X7" i="35"/>
  <c r="Y7" i="34"/>
  <c r="X7" i="33"/>
  <c r="D63" i="33"/>
  <c r="D62" i="33"/>
  <c r="D61" i="33"/>
  <c r="D48" i="35"/>
  <c r="D49" i="35"/>
  <c r="D47" i="35"/>
  <c r="Z7" i="36" l="1"/>
  <c r="O7" i="36"/>
  <c r="AI7" i="35"/>
  <c r="W7" i="35"/>
  <c r="Z7" i="34"/>
  <c r="AI7" i="33"/>
  <c r="W7" i="33"/>
  <c r="H36" i="34"/>
  <c r="G36" i="34"/>
  <c r="F36" i="34"/>
  <c r="D46" i="35" l="1"/>
  <c r="D60" i="33"/>
  <c r="Z7" i="35" l="1"/>
  <c r="X7" i="34"/>
  <c r="AB7" i="33"/>
  <c r="D45" i="35"/>
  <c r="D44" i="35"/>
  <c r="D43" i="35"/>
  <c r="N7" i="36" l="1"/>
  <c r="U7" i="35" l="1"/>
  <c r="W7" i="34"/>
  <c r="D59" i="33"/>
  <c r="V7" i="33"/>
  <c r="D134" i="38"/>
  <c r="D135" i="38"/>
  <c r="D133" i="38"/>
  <c r="D139" i="38"/>
  <c r="D138" i="38"/>
  <c r="D137" i="38"/>
  <c r="E137" i="38"/>
  <c r="D151" i="38"/>
  <c r="D150" i="38"/>
  <c r="E92" i="38"/>
  <c r="D96" i="38"/>
  <c r="D95" i="38"/>
  <c r="D94" i="38"/>
  <c r="D93" i="38"/>
  <c r="D92" i="38"/>
  <c r="D147" i="38"/>
  <c r="D146" i="38"/>
  <c r="D145" i="38"/>
  <c r="D110" i="36"/>
  <c r="D109" i="36"/>
  <c r="D149" i="38"/>
  <c r="D143" i="38"/>
  <c r="D142" i="38"/>
  <c r="D36" i="36" l="1"/>
  <c r="C19" i="32"/>
  <c r="D4" i="38"/>
  <c r="G120" i="38"/>
  <c r="F120" i="38"/>
  <c r="E120" i="38"/>
  <c r="E90" i="38"/>
  <c r="E89" i="38"/>
  <c r="E87" i="38"/>
  <c r="E86" i="38"/>
  <c r="E84" i="38"/>
  <c r="E83" i="38"/>
  <c r="E81" i="38"/>
  <c r="E80" i="38"/>
  <c r="E78" i="38"/>
  <c r="E77" i="38"/>
  <c r="E75" i="38"/>
  <c r="E74" i="38"/>
  <c r="E72" i="38"/>
  <c r="E71" i="38"/>
  <c r="E69" i="38"/>
  <c r="E68" i="38"/>
  <c r="E66" i="38"/>
  <c r="E65" i="38"/>
  <c r="E63" i="38"/>
  <c r="E62" i="38"/>
  <c r="E60" i="38"/>
  <c r="E59" i="38"/>
  <c r="E57" i="38"/>
  <c r="E56" i="38"/>
  <c r="E54" i="38"/>
  <c r="E53" i="38"/>
  <c r="E51" i="38"/>
  <c r="E50" i="38"/>
  <c r="E48" i="38"/>
  <c r="E47" i="38"/>
  <c r="E45" i="38"/>
  <c r="E44" i="38"/>
  <c r="E42" i="38"/>
  <c r="E41" i="38"/>
  <c r="E28" i="38"/>
  <c r="E27" i="38"/>
  <c r="E25" i="38"/>
  <c r="E24" i="38"/>
  <c r="E22" i="38"/>
  <c r="E21" i="38"/>
  <c r="E19" i="38"/>
  <c r="E18" i="38"/>
  <c r="E16" i="38"/>
  <c r="E15" i="38"/>
  <c r="E13" i="38"/>
  <c r="E12" i="38"/>
  <c r="E10" i="38"/>
  <c r="E9" i="38"/>
  <c r="F119" i="38"/>
  <c r="E119" i="38"/>
  <c r="F99" i="38"/>
  <c r="E99" i="38"/>
  <c r="I40" i="38"/>
  <c r="H40" i="38"/>
  <c r="G40" i="38"/>
  <c r="F40" i="38"/>
  <c r="E40" i="38"/>
  <c r="F31" i="38"/>
  <c r="E31" i="38"/>
  <c r="J8" i="38"/>
  <c r="I8" i="38"/>
  <c r="H8" i="38"/>
  <c r="G8" i="38"/>
  <c r="F8" i="38"/>
  <c r="E8" i="38"/>
  <c r="D130" i="38"/>
  <c r="D129" i="38"/>
  <c r="D128" i="38"/>
  <c r="D127" i="38"/>
  <c r="D124" i="38"/>
  <c r="D123" i="38"/>
  <c r="D122" i="38"/>
  <c r="D121" i="38"/>
  <c r="D120" i="38"/>
  <c r="D119" i="38"/>
  <c r="D116" i="38"/>
  <c r="D115" i="38"/>
  <c r="D114" i="38"/>
  <c r="D113" i="38"/>
  <c r="D112" i="38"/>
  <c r="D111" i="38"/>
  <c r="D110" i="38"/>
  <c r="D109" i="38"/>
  <c r="D108" i="38"/>
  <c r="D107" i="38"/>
  <c r="D106" i="38"/>
  <c r="D105" i="38"/>
  <c r="D104" i="38"/>
  <c r="D103" i="38"/>
  <c r="D102" i="38"/>
  <c r="D101" i="38"/>
  <c r="D100" i="38"/>
  <c r="D99" i="38"/>
  <c r="D89" i="38"/>
  <c r="D86" i="38"/>
  <c r="D83" i="38"/>
  <c r="D80" i="38"/>
  <c r="D77" i="38"/>
  <c r="D74" i="38"/>
  <c r="D71" i="38"/>
  <c r="D68" i="38"/>
  <c r="D65" i="38"/>
  <c r="D62" i="38"/>
  <c r="D59" i="38"/>
  <c r="D56" i="38"/>
  <c r="D53" i="38"/>
  <c r="D50" i="38"/>
  <c r="D47" i="38"/>
  <c r="D44" i="38"/>
  <c r="D41" i="38"/>
  <c r="D40" i="38"/>
  <c r="D38" i="38"/>
  <c r="D37" i="38"/>
  <c r="D36" i="38"/>
  <c r="D35" i="38"/>
  <c r="D34" i="38"/>
  <c r="D33" i="38"/>
  <c r="D32" i="38"/>
  <c r="D31" i="38"/>
  <c r="D27" i="38"/>
  <c r="D24" i="38"/>
  <c r="D21" i="38"/>
  <c r="D18" i="38"/>
  <c r="D15" i="38"/>
  <c r="D12" i="38"/>
  <c r="D9" i="38"/>
  <c r="D8" i="38"/>
  <c r="H28" i="38"/>
  <c r="H27" i="38"/>
  <c r="H25" i="38"/>
  <c r="H24" i="38"/>
  <c r="H22" i="38"/>
  <c r="H21" i="38"/>
  <c r="H19" i="38"/>
  <c r="H18" i="38"/>
  <c r="H16" i="38"/>
  <c r="H15" i="38"/>
  <c r="H13" i="38"/>
  <c r="H12" i="38"/>
  <c r="H10" i="38"/>
  <c r="H9" i="38"/>
  <c r="D108" i="36"/>
  <c r="D35" i="36"/>
  <c r="D34" i="36"/>
  <c r="D33" i="36"/>
  <c r="D41" i="36"/>
  <c r="D40" i="36"/>
  <c r="D39" i="36"/>
  <c r="D38" i="36"/>
  <c r="D37" i="36"/>
  <c r="D13" i="36" l="1"/>
  <c r="D12" i="36"/>
  <c r="D105" i="36"/>
  <c r="D104" i="36"/>
  <c r="D43" i="36"/>
  <c r="D42" i="36"/>
  <c r="D32" i="36"/>
  <c r="D31" i="36"/>
  <c r="D30" i="36"/>
  <c r="D29" i="36"/>
  <c r="D28" i="36"/>
  <c r="D27" i="36"/>
  <c r="D26" i="36"/>
  <c r="D25" i="36"/>
  <c r="D24" i="36"/>
  <c r="D23" i="36"/>
  <c r="D22" i="36"/>
  <c r="D21" i="36"/>
  <c r="D20" i="36"/>
  <c r="D19" i="36"/>
  <c r="D18" i="36"/>
  <c r="D17" i="36"/>
  <c r="D106" i="36"/>
  <c r="D85" i="36"/>
  <c r="D84" i="36"/>
  <c r="D61" i="36"/>
  <c r="M60" i="36"/>
  <c r="K60" i="36"/>
  <c r="D60" i="36"/>
  <c r="D59" i="36"/>
  <c r="D57" i="36"/>
  <c r="D76" i="36" l="1"/>
  <c r="D75" i="36"/>
  <c r="D73" i="36"/>
  <c r="D72" i="36"/>
  <c r="D71" i="36"/>
  <c r="D70" i="36"/>
  <c r="D69" i="36"/>
  <c r="D68" i="36"/>
  <c r="D67" i="36"/>
  <c r="D66" i="36"/>
  <c r="D65" i="36"/>
  <c r="D58" i="36"/>
  <c r="D56" i="36"/>
  <c r="D55" i="36"/>
  <c r="D54" i="36"/>
  <c r="D53" i="36"/>
  <c r="D52" i="36"/>
  <c r="D51" i="36"/>
  <c r="D50" i="36"/>
  <c r="D49" i="36"/>
  <c r="D48" i="36"/>
  <c r="D102" i="36" l="1"/>
  <c r="D101" i="36"/>
  <c r="D100" i="36"/>
  <c r="D99" i="36"/>
  <c r="D98" i="36"/>
  <c r="D97" i="36"/>
  <c r="D107" i="36"/>
  <c r="D96" i="36"/>
  <c r="D83" i="36" l="1"/>
  <c r="D82" i="36"/>
  <c r="D81" i="36"/>
  <c r="D80" i="36"/>
  <c r="D87" i="36"/>
  <c r="D58" i="33" l="1"/>
  <c r="M7" i="36"/>
  <c r="V7" i="35"/>
  <c r="V7" i="34"/>
  <c r="U7" i="33"/>
  <c r="AH7" i="35"/>
  <c r="AG7" i="35"/>
  <c r="AF7" i="35"/>
  <c r="AE7" i="35"/>
  <c r="AD7" i="35"/>
  <c r="AH7" i="33"/>
  <c r="AG7" i="33"/>
  <c r="AF7" i="33"/>
  <c r="AE7" i="33"/>
  <c r="AD7" i="33"/>
  <c r="D42" i="35"/>
  <c r="D41" i="35"/>
  <c r="D40" i="35"/>
  <c r="D39" i="35"/>
  <c r="D38" i="35"/>
  <c r="D37" i="35"/>
  <c r="D36" i="35"/>
  <c r="D35" i="35"/>
  <c r="D34" i="35"/>
  <c r="D33" i="35"/>
  <c r="D57" i="33" l="1"/>
  <c r="D56" i="33"/>
  <c r="D55" i="33" l="1"/>
  <c r="B8" i="32" l="1"/>
  <c r="D4" i="35"/>
  <c r="U7" i="34"/>
  <c r="Y7" i="36" l="1"/>
  <c r="E7" i="36"/>
  <c r="D33" i="29" l="1"/>
  <c r="D32" i="29"/>
  <c r="D30" i="29"/>
  <c r="D29" i="29"/>
  <c r="D28" i="29"/>
  <c r="D27" i="29"/>
  <c r="D26" i="29"/>
  <c r="D25" i="29"/>
  <c r="D24" i="29"/>
  <c r="D23" i="29"/>
  <c r="D22" i="29"/>
  <c r="D21" i="29"/>
  <c r="D20" i="29"/>
  <c r="D19" i="29"/>
  <c r="D18" i="29"/>
  <c r="D17" i="29"/>
  <c r="D16" i="29"/>
  <c r="D15" i="29"/>
  <c r="D14" i="29"/>
  <c r="D13" i="29"/>
  <c r="D12" i="29"/>
  <c r="D11" i="29"/>
  <c r="D10" i="29"/>
  <c r="D9" i="29"/>
  <c r="D7" i="29"/>
  <c r="D61" i="30"/>
  <c r="D59" i="30"/>
  <c r="D58" i="30"/>
  <c r="D57" i="30"/>
  <c r="D56" i="30"/>
  <c r="D55" i="30"/>
  <c r="D54" i="30"/>
  <c r="D53" i="30"/>
  <c r="D52" i="30"/>
  <c r="D51" i="30"/>
  <c r="D50" i="30"/>
  <c r="D49" i="30"/>
  <c r="D48" i="30"/>
  <c r="D47" i="30"/>
  <c r="D46" i="30"/>
  <c r="D45" i="30"/>
  <c r="D44" i="30"/>
  <c r="D43" i="30"/>
  <c r="D42" i="30"/>
  <c r="D41" i="30"/>
  <c r="D40" i="30"/>
  <c r="D39" i="30"/>
  <c r="D38" i="30"/>
  <c r="D37" i="30"/>
  <c r="D36" i="30"/>
  <c r="D35" i="30"/>
  <c r="D34" i="30"/>
  <c r="D33" i="30"/>
  <c r="D32" i="30"/>
  <c r="D31" i="30"/>
  <c r="D30" i="30"/>
  <c r="D29" i="30"/>
  <c r="D28" i="30"/>
  <c r="D27" i="30"/>
  <c r="D26" i="30"/>
  <c r="D25" i="30"/>
  <c r="D24" i="30"/>
  <c r="D23" i="30"/>
  <c r="D22" i="30"/>
  <c r="D21" i="30"/>
  <c r="D20" i="30"/>
  <c r="D19" i="30"/>
  <c r="D18" i="30"/>
  <c r="D17" i="30"/>
  <c r="D16" i="30"/>
  <c r="D15" i="30"/>
  <c r="D14" i="30"/>
  <c r="D13" i="30"/>
  <c r="D12" i="30"/>
  <c r="D11" i="30"/>
  <c r="D10" i="30"/>
  <c r="D9" i="30"/>
  <c r="D7" i="30"/>
  <c r="D6" i="30"/>
  <c r="D48" i="14"/>
  <c r="D47" i="14"/>
  <c r="D45" i="14"/>
  <c r="D44" i="14"/>
  <c r="D42" i="14"/>
  <c r="D41" i="14"/>
  <c r="D39" i="14"/>
  <c r="D38" i="14"/>
  <c r="D37" i="14"/>
  <c r="D35" i="14"/>
  <c r="D33" i="14"/>
  <c r="D32" i="14"/>
  <c r="D31" i="14"/>
  <c r="D30" i="14"/>
  <c r="D29" i="14"/>
  <c r="D27" i="14"/>
  <c r="D26" i="14"/>
  <c r="D24" i="14"/>
  <c r="D23" i="14"/>
  <c r="D22" i="14"/>
  <c r="D21" i="14"/>
  <c r="D20" i="14"/>
  <c r="D19" i="14"/>
  <c r="D18" i="14"/>
  <c r="D17" i="14"/>
  <c r="D16" i="14"/>
  <c r="D15" i="14"/>
  <c r="D14" i="14"/>
  <c r="D12" i="14"/>
  <c r="D11" i="14"/>
  <c r="D10" i="14"/>
  <c r="D9" i="14"/>
  <c r="D7" i="14"/>
  <c r="D6" i="14"/>
  <c r="D95" i="36"/>
  <c r="D94" i="36"/>
  <c r="D93" i="36"/>
  <c r="D92" i="36"/>
  <c r="D91" i="36"/>
  <c r="D90" i="36"/>
  <c r="D89" i="36"/>
  <c r="D79" i="36"/>
  <c r="D78" i="36"/>
  <c r="D47" i="36"/>
  <c r="D45" i="36"/>
  <c r="D16" i="36"/>
  <c r="D15" i="36"/>
  <c r="D14" i="36"/>
  <c r="D11" i="36"/>
  <c r="D10" i="36"/>
  <c r="D8" i="36"/>
  <c r="D7" i="36"/>
  <c r="D31" i="35"/>
  <c r="D29" i="35"/>
  <c r="D28" i="35"/>
  <c r="D27" i="35"/>
  <c r="D26" i="35"/>
  <c r="D25" i="35"/>
  <c r="D24" i="35"/>
  <c r="D23" i="35"/>
  <c r="D22" i="35"/>
  <c r="D21" i="35"/>
  <c r="D20" i="35"/>
  <c r="D19" i="35"/>
  <c r="D18" i="35"/>
  <c r="D17" i="35"/>
  <c r="D16" i="35"/>
  <c r="D15" i="35"/>
  <c r="D14" i="35"/>
  <c r="D13" i="35"/>
  <c r="D12" i="35"/>
  <c r="D11" i="35"/>
  <c r="D10" i="35"/>
  <c r="D9" i="35"/>
  <c r="D7" i="35"/>
  <c r="D72" i="34"/>
  <c r="D71" i="34"/>
  <c r="D70" i="34"/>
  <c r="D69" i="34"/>
  <c r="D68" i="34"/>
  <c r="D67" i="34"/>
  <c r="D66" i="34"/>
  <c r="D65" i="34"/>
  <c r="D64" i="34"/>
  <c r="D63" i="34"/>
  <c r="D62" i="34"/>
  <c r="D61" i="34"/>
  <c r="D60" i="34"/>
  <c r="D56" i="34"/>
  <c r="D54" i="34"/>
  <c r="D53" i="34"/>
  <c r="D52" i="34"/>
  <c r="D51" i="34"/>
  <c r="D50" i="34"/>
  <c r="D49" i="34"/>
  <c r="D48" i="34"/>
  <c r="D47" i="34"/>
  <c r="D46" i="34"/>
  <c r="D45" i="34"/>
  <c r="D44" i="34"/>
  <c r="D40" i="34"/>
  <c r="D38" i="34"/>
  <c r="D37" i="34"/>
  <c r="D36" i="34"/>
  <c r="D35" i="34"/>
  <c r="D34" i="34"/>
  <c r="D33" i="34"/>
  <c r="D32" i="34"/>
  <c r="D31" i="34"/>
  <c r="D30" i="34"/>
  <c r="D29" i="34"/>
  <c r="D28" i="34"/>
  <c r="D27" i="34"/>
  <c r="D26" i="34"/>
  <c r="D25" i="34"/>
  <c r="D24" i="34"/>
  <c r="D23" i="34"/>
  <c r="D22" i="34"/>
  <c r="D21" i="34"/>
  <c r="D20" i="34"/>
  <c r="D19" i="34"/>
  <c r="D18" i="34"/>
  <c r="D17" i="34"/>
  <c r="D16" i="34"/>
  <c r="D15" i="34"/>
  <c r="D14" i="34"/>
  <c r="D13" i="34"/>
  <c r="D12" i="34"/>
  <c r="D11" i="34"/>
  <c r="D10" i="34"/>
  <c r="D9" i="34"/>
  <c r="D7" i="34"/>
  <c r="H6" i="32"/>
  <c r="D4" i="33"/>
  <c r="D4" i="34"/>
  <c r="D4" i="36"/>
  <c r="D4" i="14"/>
  <c r="D4" i="29"/>
  <c r="D4" i="30"/>
  <c r="D6" i="34" l="1"/>
  <c r="C14" i="31"/>
  <c r="C12" i="31"/>
  <c r="C10" i="31"/>
  <c r="B8" i="31"/>
  <c r="E7" i="34"/>
  <c r="F7" i="34"/>
  <c r="G7" i="34"/>
  <c r="H7" i="34"/>
  <c r="I7" i="34"/>
  <c r="J7" i="34"/>
  <c r="K7" i="34"/>
  <c r="L7" i="34"/>
  <c r="M7" i="34"/>
  <c r="N7" i="34"/>
  <c r="O7" i="34"/>
  <c r="P7" i="34"/>
  <c r="Q7" i="34"/>
  <c r="R7" i="34"/>
  <c r="S7" i="34"/>
  <c r="T7" i="34"/>
  <c r="E7" i="35"/>
  <c r="F7" i="35"/>
  <c r="G7" i="35"/>
  <c r="H7" i="35"/>
  <c r="I7" i="35"/>
  <c r="J7" i="35"/>
  <c r="K7" i="35"/>
  <c r="L7" i="35"/>
  <c r="M7" i="35"/>
  <c r="N7" i="35"/>
  <c r="O7" i="35"/>
  <c r="P7" i="35"/>
  <c r="Q7" i="35"/>
  <c r="R7" i="35"/>
  <c r="S7" i="35"/>
  <c r="T7" i="35"/>
  <c r="F7" i="36"/>
  <c r="G7" i="36"/>
  <c r="H7" i="36"/>
  <c r="I7" i="36"/>
  <c r="J7" i="36"/>
  <c r="K7" i="36"/>
  <c r="L7" i="36"/>
  <c r="U7" i="36"/>
  <c r="V7" i="36"/>
  <c r="W7" i="36"/>
  <c r="X7" i="36"/>
  <c r="E7" i="14"/>
  <c r="F7" i="14"/>
  <c r="G7" i="14"/>
  <c r="H7" i="14"/>
  <c r="I7" i="14"/>
  <c r="J7" i="14"/>
  <c r="K7" i="14"/>
  <c r="L7" i="14"/>
  <c r="M7" i="14"/>
  <c r="N7" i="14"/>
  <c r="O7" i="14"/>
  <c r="P7" i="14"/>
  <c r="Q7" i="14"/>
  <c r="R7" i="14"/>
  <c r="S7" i="14"/>
  <c r="T7" i="14"/>
  <c r="E7" i="30"/>
  <c r="F7" i="30"/>
  <c r="G7" i="30"/>
  <c r="H7" i="30"/>
  <c r="I7" i="30"/>
  <c r="J7" i="30"/>
  <c r="K7" i="30"/>
  <c r="L7" i="30"/>
  <c r="M7" i="30"/>
  <c r="N7" i="30"/>
  <c r="O7" i="30"/>
  <c r="P7" i="30"/>
  <c r="Q7" i="30"/>
  <c r="R7" i="30"/>
  <c r="S7" i="30"/>
  <c r="T7" i="30"/>
  <c r="G7" i="29"/>
  <c r="H7" i="29"/>
  <c r="I7" i="29"/>
  <c r="J7" i="29"/>
  <c r="K7" i="29"/>
  <c r="L7" i="29"/>
  <c r="M7" i="29"/>
  <c r="N7" i="29"/>
  <c r="O7" i="29"/>
  <c r="P7" i="29"/>
  <c r="Q7" i="29"/>
  <c r="R7" i="29"/>
  <c r="S7" i="29"/>
  <c r="T7" i="29"/>
  <c r="U7" i="29"/>
  <c r="V7" i="29"/>
  <c r="E7" i="33"/>
  <c r="F7" i="33"/>
  <c r="G7" i="33"/>
  <c r="H7" i="33"/>
  <c r="I7" i="33"/>
  <c r="J7" i="33"/>
  <c r="K7" i="33"/>
  <c r="L7" i="33"/>
  <c r="M7" i="33"/>
  <c r="N7" i="33"/>
  <c r="O7" i="33"/>
  <c r="P7" i="33"/>
  <c r="Q7" i="33"/>
  <c r="R7" i="33"/>
  <c r="S7" i="33"/>
  <c r="T7" i="33"/>
  <c r="B21" i="32"/>
  <c r="C16" i="32"/>
  <c r="C14" i="32"/>
  <c r="C12" i="32"/>
  <c r="C10" i="32"/>
  <c r="D54" i="33" l="1"/>
  <c r="D53" i="33"/>
  <c r="D52" i="33"/>
  <c r="D51" i="33"/>
  <c r="D50" i="33"/>
  <c r="D49" i="33"/>
  <c r="D48" i="33"/>
  <c r="D47" i="33"/>
  <c r="D45" i="33"/>
  <c r="D44" i="33"/>
  <c r="D42" i="33"/>
  <c r="D41" i="33"/>
  <c r="D39" i="33"/>
  <c r="D38" i="33"/>
  <c r="D37" i="33"/>
  <c r="D35" i="33"/>
  <c r="D33" i="33"/>
  <c r="D32" i="33"/>
  <c r="D31" i="33"/>
  <c r="D30" i="33"/>
  <c r="D29" i="33"/>
  <c r="D27" i="33"/>
  <c r="D26" i="33"/>
  <c r="D24" i="33"/>
  <c r="D23" i="33"/>
  <c r="D22" i="33"/>
  <c r="D21" i="33"/>
  <c r="D20" i="33"/>
  <c r="D19" i="33"/>
  <c r="D18" i="33"/>
  <c r="D17" i="33"/>
  <c r="D16" i="33"/>
  <c r="D15" i="33"/>
  <c r="D14" i="33"/>
  <c r="D12" i="33"/>
  <c r="D11" i="33"/>
  <c r="D10" i="33"/>
  <c r="D9" i="33"/>
  <c r="D7" i="33"/>
  <c r="D6" i="33"/>
  <c r="E29" i="29" l="1"/>
  <c r="F29" i="29"/>
  <c r="G29" i="29"/>
  <c r="H29" i="29"/>
  <c r="I29" i="29"/>
  <c r="J29" i="29"/>
  <c r="K29" i="29"/>
  <c r="L29" i="29"/>
  <c r="M29" i="29"/>
  <c r="N29" i="29"/>
  <c r="O29" i="29"/>
  <c r="P29" i="29"/>
  <c r="Q29" i="29"/>
  <c r="R29" i="29"/>
  <c r="S29" i="29"/>
  <c r="T29" i="29"/>
  <c r="U29" i="29"/>
  <c r="V29" i="29"/>
  <c r="W29" i="29"/>
  <c r="X29" i="29"/>
  <c r="AD11" i="14" l="1"/>
  <c r="AD10" i="14"/>
  <c r="AD12" i="14" s="1"/>
  <c r="AD30" i="29" l="1"/>
  <c r="AD27" i="29"/>
  <c r="AD21" i="29"/>
  <c r="AD16" i="29"/>
  <c r="AD15" i="29"/>
  <c r="AD14" i="29"/>
  <c r="AD13" i="29"/>
  <c r="AD12" i="29"/>
  <c r="AD11" i="29"/>
  <c r="AD10" i="29"/>
  <c r="X9" i="29"/>
  <c r="X18" i="29" s="1"/>
  <c r="AD34" i="14"/>
  <c r="AD23" i="14"/>
  <c r="AD22" i="14"/>
  <c r="AD21" i="14"/>
  <c r="AD20" i="14"/>
  <c r="AD19" i="14"/>
  <c r="AD18" i="14"/>
  <c r="AD17" i="14"/>
  <c r="AD16" i="14"/>
  <c r="AD15" i="14"/>
  <c r="AD29" i="29" s="1"/>
  <c r="AC23" i="14"/>
  <c r="AC22" i="14"/>
  <c r="AC21" i="14"/>
  <c r="AC20" i="14"/>
  <c r="AC19" i="14"/>
  <c r="AC18" i="14"/>
  <c r="AC17" i="14"/>
  <c r="AC16" i="14"/>
  <c r="AC15" i="14"/>
  <c r="AC29" i="29" s="1"/>
  <c r="AC11" i="14"/>
  <c r="AC10" i="14"/>
  <c r="X34" i="14"/>
  <c r="X24" i="14"/>
  <c r="X12" i="14"/>
  <c r="X19" i="29" s="1"/>
  <c r="X26" i="29" l="1"/>
  <c r="X25" i="29"/>
  <c r="X23" i="29"/>
  <c r="AD19" i="29"/>
  <c r="AD24" i="14"/>
  <c r="X26" i="14"/>
  <c r="AD26" i="29" l="1"/>
  <c r="AD25" i="29"/>
  <c r="X27" i="14"/>
  <c r="X37" i="14"/>
  <c r="X41" i="14" s="1"/>
  <c r="X42" i="14" s="1"/>
  <c r="X44" i="14"/>
  <c r="X45" i="14" s="1"/>
  <c r="AD26" i="14"/>
  <c r="AD27" i="14" l="1"/>
  <c r="AD44" i="14"/>
  <c r="AD45" i="14" s="1"/>
  <c r="AD37" i="14"/>
  <c r="AD41" i="14" l="1"/>
  <c r="W34" i="14"/>
  <c r="W24" i="14"/>
  <c r="W12" i="14"/>
  <c r="W26" i="14" s="1"/>
  <c r="W26" i="29" l="1"/>
  <c r="W25" i="29"/>
  <c r="AD42" i="14"/>
  <c r="W44" i="14"/>
  <c r="W45" i="14" s="1"/>
  <c r="W37" i="14"/>
  <c r="W41" i="14" s="1"/>
  <c r="W42" i="14" s="1"/>
  <c r="W27" i="14"/>
  <c r="W19" i="29"/>
  <c r="W9" i="29"/>
  <c r="W18" i="29" s="1"/>
  <c r="W23" i="29" l="1"/>
  <c r="V12" i="14"/>
  <c r="U12" i="14"/>
  <c r="U19" i="29" s="1"/>
  <c r="T12" i="14"/>
  <c r="T19" i="29" s="1"/>
  <c r="S12" i="14"/>
  <c r="S19" i="29" s="1"/>
  <c r="R12" i="14"/>
  <c r="R19" i="29" s="1"/>
  <c r="Q12" i="14"/>
  <c r="Q19" i="29" s="1"/>
  <c r="V24" i="14"/>
  <c r="U24" i="14"/>
  <c r="T24" i="14"/>
  <c r="S24" i="14"/>
  <c r="R24" i="14"/>
  <c r="Q24" i="14"/>
  <c r="V34" i="14"/>
  <c r="U34" i="14"/>
  <c r="T34" i="14"/>
  <c r="S34" i="14"/>
  <c r="R34" i="14"/>
  <c r="Q34" i="14"/>
  <c r="AC34" i="14"/>
  <c r="AC24" i="14"/>
  <c r="AC12" i="14"/>
  <c r="V19" i="29"/>
  <c r="V9" i="29"/>
  <c r="V23" i="29" s="1"/>
  <c r="U9" i="29"/>
  <c r="T9" i="29"/>
  <c r="T18" i="29" s="1"/>
  <c r="S9" i="29"/>
  <c r="S18" i="29" s="1"/>
  <c r="R9" i="29"/>
  <c r="R23" i="29" s="1"/>
  <c r="Q9" i="29"/>
  <c r="Q18" i="29" s="1"/>
  <c r="AC30" i="29"/>
  <c r="AC27" i="29"/>
  <c r="AC21" i="29"/>
  <c r="AC16" i="29"/>
  <c r="AC15" i="29"/>
  <c r="AC14" i="29"/>
  <c r="AC13" i="29"/>
  <c r="AC12" i="29"/>
  <c r="AC11" i="29"/>
  <c r="AC10" i="29"/>
  <c r="V26" i="29" l="1"/>
  <c r="V25" i="29"/>
  <c r="AC25" i="29"/>
  <c r="AC26" i="29"/>
  <c r="R26" i="29"/>
  <c r="R25" i="29"/>
  <c r="S26" i="29"/>
  <c r="S25" i="29"/>
  <c r="T25" i="29"/>
  <c r="T26" i="29"/>
  <c r="Q26" i="29"/>
  <c r="Q25" i="29"/>
  <c r="U25" i="29"/>
  <c r="U26" i="29"/>
  <c r="U26" i="14"/>
  <c r="U44" i="14" s="1"/>
  <c r="U45" i="14" s="1"/>
  <c r="V26" i="14"/>
  <c r="V27" i="14" s="1"/>
  <c r="R26" i="14"/>
  <c r="R27" i="14" s="1"/>
  <c r="Q26" i="14"/>
  <c r="Q44" i="14" s="1"/>
  <c r="Q45" i="14" s="1"/>
  <c r="U18" i="29"/>
  <c r="AD9" i="29"/>
  <c r="AC26" i="14"/>
  <c r="AC44" i="14" s="1"/>
  <c r="AC45" i="14" s="1"/>
  <c r="R18" i="29"/>
  <c r="V18" i="29"/>
  <c r="S23" i="29"/>
  <c r="T23" i="29"/>
  <c r="AC19" i="29"/>
  <c r="Q23" i="29"/>
  <c r="U23" i="29"/>
  <c r="AC9" i="29"/>
  <c r="AC18" i="29" s="1"/>
  <c r="Q37" i="14"/>
  <c r="Q41" i="14" s="1"/>
  <c r="Q42" i="14" s="1"/>
  <c r="S26" i="14"/>
  <c r="S44" i="14" s="1"/>
  <c r="S45" i="14" s="1"/>
  <c r="T26" i="14"/>
  <c r="R37" i="14" l="1"/>
  <c r="R41" i="14" s="1"/>
  <c r="R42" i="14" s="1"/>
  <c r="R44" i="14"/>
  <c r="R45" i="14" s="1"/>
  <c r="U27" i="14"/>
  <c r="U37" i="14"/>
  <c r="U41" i="14" s="1"/>
  <c r="U42" i="14" s="1"/>
  <c r="V44" i="14"/>
  <c r="V45" i="14" s="1"/>
  <c r="V37" i="14"/>
  <c r="V41" i="14" s="1"/>
  <c r="V42" i="14" s="1"/>
  <c r="AC27" i="14"/>
  <c r="Q27" i="14"/>
  <c r="AD18" i="29"/>
  <c r="AD23" i="29"/>
  <c r="AC37" i="14"/>
  <c r="AC41" i="14" s="1"/>
  <c r="AC42" i="14" s="1"/>
  <c r="S37" i="14"/>
  <c r="S41" i="14" s="1"/>
  <c r="S42" i="14" s="1"/>
  <c r="AC23" i="29"/>
  <c r="S27" i="14"/>
  <c r="T27" i="14"/>
  <c r="T44" i="14"/>
  <c r="T45" i="14" s="1"/>
  <c r="T37" i="14"/>
  <c r="T41" i="14" s="1"/>
  <c r="T42" i="14" s="1"/>
  <c r="P12" i="14" l="1"/>
  <c r="Z10" i="14" l="1"/>
  <c r="AA10" i="14"/>
  <c r="AB10" i="14"/>
  <c r="AB27" i="29" l="1"/>
  <c r="AA27" i="29"/>
  <c r="Z27" i="29"/>
  <c r="Z10" i="29" l="1"/>
  <c r="AA10" i="29"/>
  <c r="AB10" i="29"/>
  <c r="Z11" i="29"/>
  <c r="AA11" i="29"/>
  <c r="AB11" i="29"/>
  <c r="Z12" i="29"/>
  <c r="AA12" i="29"/>
  <c r="AB12" i="29"/>
  <c r="Z13" i="29"/>
  <c r="AA13" i="29"/>
  <c r="AB13" i="29"/>
  <c r="Z14" i="29"/>
  <c r="AA14" i="29"/>
  <c r="AB14" i="29"/>
  <c r="Z15" i="29"/>
  <c r="AA15" i="29"/>
  <c r="AB15" i="29"/>
  <c r="Z16" i="29"/>
  <c r="AA16" i="29"/>
  <c r="AB16" i="29"/>
  <c r="Z21" i="29"/>
  <c r="AA21" i="29"/>
  <c r="AB21" i="29"/>
  <c r="Z30" i="29"/>
  <c r="AA30" i="29"/>
  <c r="AB30" i="29"/>
  <c r="E9" i="29"/>
  <c r="F9" i="29"/>
  <c r="G9" i="29"/>
  <c r="H9" i="29"/>
  <c r="I9" i="29"/>
  <c r="I18" i="29" s="1"/>
  <c r="J9" i="29"/>
  <c r="J23" i="29" s="1"/>
  <c r="K9" i="29"/>
  <c r="K23" i="29" s="1"/>
  <c r="L9" i="29"/>
  <c r="L23" i="29" s="1"/>
  <c r="M9" i="29"/>
  <c r="M18" i="29" s="1"/>
  <c r="N9" i="29"/>
  <c r="N23" i="29" s="1"/>
  <c r="O9" i="29"/>
  <c r="O23" i="29" s="1"/>
  <c r="P9" i="29"/>
  <c r="P23" i="29" s="1"/>
  <c r="H23" i="29" l="1"/>
  <c r="E18" i="29"/>
  <c r="G23" i="29"/>
  <c r="F23" i="29"/>
  <c r="L18" i="29"/>
  <c r="K18" i="29"/>
  <c r="P18" i="29"/>
  <c r="H18" i="29"/>
  <c r="O18" i="29"/>
  <c r="G18" i="29"/>
  <c r="AB9" i="29"/>
  <c r="AB18" i="29" s="1"/>
  <c r="I23" i="29"/>
  <c r="N18" i="29"/>
  <c r="J18" i="29"/>
  <c r="F18" i="29"/>
  <c r="M23" i="29"/>
  <c r="E23" i="29"/>
  <c r="AA9" i="29"/>
  <c r="AA18" i="29" s="1"/>
  <c r="Z9" i="29"/>
  <c r="Z23" i="29" s="1"/>
  <c r="AA23" i="29" l="1"/>
  <c r="AB23" i="29"/>
  <c r="Z18" i="29"/>
  <c r="AB33" i="14" l="1"/>
  <c r="AB32" i="14"/>
  <c r="AB31" i="14"/>
  <c r="AA33" i="14"/>
  <c r="AA32" i="14"/>
  <c r="AA31" i="14"/>
  <c r="AB19" i="14"/>
  <c r="Z30" i="14"/>
  <c r="Z32" i="14" l="1"/>
  <c r="F34" i="14"/>
  <c r="AB39" i="14"/>
  <c r="Z31" i="14"/>
  <c r="Z33" i="14"/>
  <c r="M12" i="14"/>
  <c r="M19" i="29" s="1"/>
  <c r="AB16" i="14"/>
  <c r="Z17" i="14"/>
  <c r="Z21" i="14"/>
  <c r="AB20" i="14"/>
  <c r="AB23" i="14"/>
  <c r="AA35" i="14"/>
  <c r="E34" i="14"/>
  <c r="J34" i="14"/>
  <c r="N12" i="14"/>
  <c r="N19" i="29" s="1"/>
  <c r="G34" i="14"/>
  <c r="H34" i="14"/>
  <c r="Z35" i="14"/>
  <c r="AB18" i="14"/>
  <c r="AB21" i="14"/>
  <c r="I34" i="14"/>
  <c r="K34" i="14"/>
  <c r="AB30" i="14"/>
  <c r="AB34" i="14" s="1"/>
  <c r="M34" i="14"/>
  <c r="N34" i="14"/>
  <c r="O34" i="14"/>
  <c r="P34" i="14"/>
  <c r="AB22" i="14"/>
  <c r="AB15" i="14"/>
  <c r="AB29" i="29" s="1"/>
  <c r="AB17" i="14"/>
  <c r="L34" i="14"/>
  <c r="J24" i="14"/>
  <c r="N24" i="14"/>
  <c r="Z18" i="14"/>
  <c r="Z22" i="14"/>
  <c r="Z19" i="14"/>
  <c r="Z23" i="14"/>
  <c r="AA38" i="14"/>
  <c r="Z11" i="14"/>
  <c r="Z16" i="14"/>
  <c r="Z20" i="14"/>
  <c r="Z38" i="14"/>
  <c r="AA15" i="14"/>
  <c r="AA29" i="29" s="1"/>
  <c r="AA19" i="14"/>
  <c r="AA23" i="14"/>
  <c r="AA39" i="14"/>
  <c r="Z39" i="14"/>
  <c r="AB38" i="14"/>
  <c r="AA16" i="14"/>
  <c r="AA20" i="14"/>
  <c r="AA30" i="14"/>
  <c r="AA11" i="14"/>
  <c r="AA17" i="14"/>
  <c r="AA21" i="14"/>
  <c r="AB11" i="14"/>
  <c r="Z15" i="14"/>
  <c r="Z29" i="29" s="1"/>
  <c r="AA18" i="14"/>
  <c r="AA22" i="14"/>
  <c r="AB35" i="14"/>
  <c r="I24" i="14"/>
  <c r="M24" i="14"/>
  <c r="I12" i="14"/>
  <c r="M25" i="29" l="1"/>
  <c r="M26" i="29"/>
  <c r="J26" i="29"/>
  <c r="J25" i="29"/>
  <c r="I25" i="29"/>
  <c r="I26" i="29"/>
  <c r="N26" i="29"/>
  <c r="N25" i="29"/>
  <c r="I26" i="14"/>
  <c r="I44" i="14" s="1"/>
  <c r="I19" i="29"/>
  <c r="N26" i="14"/>
  <c r="N44" i="14" s="1"/>
  <c r="M26" i="14"/>
  <c r="M44" i="14" s="1"/>
  <c r="Z34" i="14"/>
  <c r="AA34" i="14"/>
  <c r="Z24" i="14" l="1"/>
  <c r="Z12" i="14"/>
  <c r="Z19" i="29" s="1"/>
  <c r="P24" i="14"/>
  <c r="O24" i="14"/>
  <c r="L24" i="14"/>
  <c r="K24" i="14"/>
  <c r="H24" i="14"/>
  <c r="G24" i="14"/>
  <c r="F24" i="14"/>
  <c r="E24" i="14"/>
  <c r="O12" i="14"/>
  <c r="O19" i="29" s="1"/>
  <c r="L12" i="14"/>
  <c r="L19" i="29" s="1"/>
  <c r="K12" i="14"/>
  <c r="K19" i="29" s="1"/>
  <c r="J12" i="14"/>
  <c r="H12" i="14"/>
  <c r="G12" i="14"/>
  <c r="F12" i="14"/>
  <c r="E12" i="14"/>
  <c r="L26" i="29" l="1"/>
  <c r="L25" i="29"/>
  <c r="H26" i="29"/>
  <c r="H25" i="29"/>
  <c r="O26" i="29"/>
  <c r="O25" i="29"/>
  <c r="G26" i="29"/>
  <c r="G25" i="29"/>
  <c r="K26" i="29"/>
  <c r="K25" i="29"/>
  <c r="P25" i="29"/>
  <c r="P26" i="29"/>
  <c r="E25" i="29"/>
  <c r="E26" i="29"/>
  <c r="F26" i="29"/>
  <c r="F25" i="29"/>
  <c r="Z25" i="29"/>
  <c r="Z26" i="29"/>
  <c r="G26" i="14"/>
  <c r="G44" i="14" s="1"/>
  <c r="G19" i="29"/>
  <c r="H26" i="14"/>
  <c r="H44" i="14" s="1"/>
  <c r="H19" i="29"/>
  <c r="E26" i="14"/>
  <c r="E44" i="14" s="1"/>
  <c r="E19" i="29"/>
  <c r="J26" i="14"/>
  <c r="J44" i="14" s="1"/>
  <c r="J19" i="29"/>
  <c r="F26" i="14"/>
  <c r="F44" i="14" s="1"/>
  <c r="F19" i="29"/>
  <c r="K26" i="14"/>
  <c r="K44" i="14" s="1"/>
  <c r="L26" i="14"/>
  <c r="L44" i="14" s="1"/>
  <c r="O26" i="14"/>
  <c r="O44" i="14" s="1"/>
  <c r="Z26" i="14"/>
  <c r="Z44" i="14" s="1"/>
  <c r="M37" i="14"/>
  <c r="M41" i="14" s="1"/>
  <c r="M42" i="14" s="1"/>
  <c r="M45" i="14"/>
  <c r="F27" i="14"/>
  <c r="M27" i="14"/>
  <c r="G27" i="14" l="1"/>
  <c r="H37" i="14"/>
  <c r="H41" i="14" s="1"/>
  <c r="H42" i="14" s="1"/>
  <c r="K27" i="14"/>
  <c r="E27" i="14"/>
  <c r="L37" i="14"/>
  <c r="L41" i="14" s="1"/>
  <c r="L42" i="14" s="1"/>
  <c r="J27" i="14"/>
  <c r="O27" i="14"/>
  <c r="Z27" i="14"/>
  <c r="F37" i="14"/>
  <c r="F41" i="14" s="1"/>
  <c r="F42" i="14" s="1"/>
  <c r="F45" i="14"/>
  <c r="Z37" i="14"/>
  <c r="Z41" i="14" s="1"/>
  <c r="Z42" i="14" s="1"/>
  <c r="G45" i="14"/>
  <c r="N37" i="14"/>
  <c r="N41" i="14" s="1"/>
  <c r="N42" i="14" s="1"/>
  <c r="N45" i="14"/>
  <c r="H27" i="14"/>
  <c r="I37" i="14"/>
  <c r="I41" i="14" s="1"/>
  <c r="I42" i="14" s="1"/>
  <c r="I45" i="14"/>
  <c r="J37" i="14"/>
  <c r="J41" i="14" s="1"/>
  <c r="J42" i="14" s="1"/>
  <c r="J45" i="14"/>
  <c r="O37" i="14"/>
  <c r="O41" i="14" s="1"/>
  <c r="O42" i="14" s="1"/>
  <c r="O45" i="14"/>
  <c r="L27" i="14"/>
  <c r="L45" i="14"/>
  <c r="K37" i="14"/>
  <c r="K41" i="14" s="1"/>
  <c r="K42" i="14" s="1"/>
  <c r="K45" i="14"/>
  <c r="Z45" i="14"/>
  <c r="H45" i="14"/>
  <c r="N27" i="14"/>
  <c r="I27" i="14"/>
  <c r="G37" i="14"/>
  <c r="G41" i="14" s="1"/>
  <c r="G42" i="14" s="1"/>
  <c r="E37" i="14"/>
  <c r="E41" i="14" s="1"/>
  <c r="E42" i="14" s="1"/>
  <c r="E45" i="14"/>
  <c r="AA12" i="14" l="1"/>
  <c r="AA19" i="29" s="1"/>
  <c r="AA24" i="14"/>
  <c r="AA26" i="29" l="1"/>
  <c r="AA25" i="29"/>
  <c r="AA26" i="14"/>
  <c r="AA44" i="14" s="1"/>
  <c r="AA27" i="14" l="1"/>
  <c r="AA45" i="14"/>
  <c r="AA37" i="14"/>
  <c r="AA41" i="14" s="1"/>
  <c r="AA42" i="14" s="1"/>
  <c r="AB24" i="14" l="1"/>
  <c r="AB26" i="29" l="1"/>
  <c r="AB25" i="29"/>
  <c r="AB12" i="14"/>
  <c r="P26" i="14" l="1"/>
  <c r="P44" i="14" s="1"/>
  <c r="P45" i="14" s="1"/>
  <c r="P19" i="29"/>
  <c r="AB26" i="14"/>
  <c r="AB44" i="14" s="1"/>
  <c r="AB45" i="14" s="1"/>
  <c r="AB19" i="29"/>
  <c r="AB37" i="14" l="1"/>
  <c r="AB41" i="14" s="1"/>
  <c r="AB42" i="14" s="1"/>
  <c r="AB27" i="14"/>
  <c r="P27" i="14"/>
  <c r="P37" i="14"/>
  <c r="P41" i="14" s="1"/>
  <c r="P42" i="14" s="1"/>
</calcChain>
</file>

<file path=xl/sharedStrings.xml><?xml version="1.0" encoding="utf-8"?>
<sst xmlns="http://schemas.openxmlformats.org/spreadsheetml/2006/main" count="1201" uniqueCount="755">
  <si>
    <t xml:space="preserve"> (R$ 000)</t>
  </si>
  <si>
    <t xml:space="preserve">Combustível de aviação </t>
  </si>
  <si>
    <t xml:space="preserve">Tarifas aeroportuárias </t>
  </si>
  <si>
    <t xml:space="preserve">Comerciais e publicidade </t>
  </si>
  <si>
    <t xml:space="preserve">Material de manutenção e reparo </t>
  </si>
  <si>
    <t xml:space="preserve">Depreciação e amortização </t>
  </si>
  <si>
    <t>Outras receitas</t>
  </si>
  <si>
    <t>Margem EBIT</t>
  </si>
  <si>
    <t>Resultado Financeiro</t>
  </si>
  <si>
    <t xml:space="preserve">Receita financeira </t>
  </si>
  <si>
    <t xml:space="preserve">Despesas financeiras </t>
  </si>
  <si>
    <t xml:space="preserve">Instrumentos financeiros derivativos </t>
  </si>
  <si>
    <r>
      <t>Variações monetárias e cambiais, líquida</t>
    </r>
    <r>
      <rPr>
        <sz val="8"/>
        <rFont val="Arial"/>
        <family val="2"/>
      </rPr>
      <t xml:space="preserve"> </t>
    </r>
  </si>
  <si>
    <t>Imposto de renda e contribuição social</t>
  </si>
  <si>
    <t xml:space="preserve">Imposto de renda e contribuição social diferidos </t>
  </si>
  <si>
    <t>Margem líquida</t>
  </si>
  <si>
    <t xml:space="preserve">Receitas de transporte de passageiros (em milhões de reais) </t>
  </si>
  <si>
    <t xml:space="preserve">Assento-quilômetro oferecido (ASKs) (milhões) </t>
  </si>
  <si>
    <t xml:space="preserve">Taxa de ocupação (%) </t>
  </si>
  <si>
    <t xml:space="preserve">Número de decolagens </t>
  </si>
  <si>
    <t xml:space="preserve">Horas-bloco </t>
  </si>
  <si>
    <t xml:space="preserve">Tarifa média (em reais) </t>
  </si>
  <si>
    <t xml:space="preserve">Etapa média (em Km) </t>
  </si>
  <si>
    <t>Dados Operacionais</t>
  </si>
  <si>
    <t>EBITDAR</t>
  </si>
  <si>
    <t>2014</t>
  </si>
  <si>
    <t>Margem EBITDAR</t>
  </si>
  <si>
    <t>2015</t>
  </si>
  <si>
    <t>Resultado de transações relacionadas, net</t>
  </si>
  <si>
    <t>2016</t>
  </si>
  <si>
    <t>Transporte de passageiros</t>
  </si>
  <si>
    <t>Total receita líquida</t>
  </si>
  <si>
    <t>Receita líquida</t>
  </si>
  <si>
    <t xml:space="preserve">Custos dos serviços prestados </t>
  </si>
  <si>
    <t>Salários e benefícios</t>
  </si>
  <si>
    <t>Arrendamento mercantil de aeronaves e outros</t>
  </si>
  <si>
    <t>Prestação de serviços de tráfego</t>
  </si>
  <si>
    <t>Outras despesas operacionais, líquidas</t>
  </si>
  <si>
    <t>Total custos dos serviços prestados</t>
  </si>
  <si>
    <t>Prejuízo líquido do exercício</t>
  </si>
  <si>
    <t>Lucro (prejuízo) antes do IR e contribuição social</t>
  </si>
  <si>
    <t>Lucro / (prejuízo) operacional</t>
  </si>
  <si>
    <t>1T14</t>
  </si>
  <si>
    <t>2T14</t>
  </si>
  <si>
    <t>DRE</t>
  </si>
  <si>
    <t>Receita de passageiros por ASK (centavos) (PRASK)</t>
  </si>
  <si>
    <t>Receita operacional por ASK (centavos) (RASK)</t>
  </si>
  <si>
    <t>CASK (centavos)</t>
  </si>
  <si>
    <t>CASK ex-fuel (centavos)</t>
  </si>
  <si>
    <t>Aeronaves operacionais final do período</t>
  </si>
  <si>
    <t>Preço médio / litro</t>
  </si>
  <si>
    <t>Combustível de aviação  (milhares litros)</t>
  </si>
  <si>
    <t>Doméstico</t>
  </si>
  <si>
    <t>Internacional</t>
  </si>
  <si>
    <t>Passageiros pagantes transportados por quilômetros voados (RPK) (milhões)</t>
  </si>
  <si>
    <t>Balanço</t>
  </si>
  <si>
    <t>Ativo</t>
  </si>
  <si>
    <t>Circulante</t>
  </si>
  <si>
    <t>Caixa e equivalentes de caixa</t>
  </si>
  <si>
    <t>Aplicações financeiras</t>
  </si>
  <si>
    <t>Aplicações financeiras vinculadas</t>
  </si>
  <si>
    <t>Contas a receber, líquido</t>
  </si>
  <si>
    <t>Estoques</t>
  </si>
  <si>
    <t>Tributos a recuperar</t>
  </si>
  <si>
    <t>Instrumentos financeiros derivativos</t>
  </si>
  <si>
    <t>Despesas antecipadas</t>
  </si>
  <si>
    <t>Outros ativos</t>
  </si>
  <si>
    <t>Ativo não circulante</t>
  </si>
  <si>
    <t>Partes relacionadas</t>
  </si>
  <si>
    <t>Aplicações financeiras de longo prazo</t>
  </si>
  <si>
    <t>Depósitos em garantia e reservas de manutenção</t>
  </si>
  <si>
    <t>Imobilizado</t>
  </si>
  <si>
    <t>Intangível</t>
  </si>
  <si>
    <t>Passivo</t>
  </si>
  <si>
    <t>Passivo circulante</t>
  </si>
  <si>
    <t>Empréstimos e financiamentos</t>
  </si>
  <si>
    <t>Fornecedores</t>
  </si>
  <si>
    <t>Transportes a executar</t>
  </si>
  <si>
    <t>Salários, provisões e encargos sociais</t>
  </si>
  <si>
    <t>Prêmios de seguros a pagar</t>
  </si>
  <si>
    <t>Tributos a recolher</t>
  </si>
  <si>
    <t>Programa de recuperação fiscal</t>
  </si>
  <si>
    <t>Passivos financeiros a valor justo por meio do resultado</t>
  </si>
  <si>
    <t>Outros passivos circulantes</t>
  </si>
  <si>
    <t>Não circulante</t>
  </si>
  <si>
    <t>Imposto de renda e contribuição social diferidos</t>
  </si>
  <si>
    <t>Provisões para riscos tributários, cíveis e trabalhistas</t>
  </si>
  <si>
    <t xml:space="preserve">Provisão para devolução de aeronaves e motores </t>
  </si>
  <si>
    <t>Outros passivos não circulantes</t>
  </si>
  <si>
    <t>Patrimônio líquido</t>
  </si>
  <si>
    <t>Capital social</t>
  </si>
  <si>
    <t>Reserva de capital</t>
  </si>
  <si>
    <t>Outros resultados abrangentes</t>
  </si>
  <si>
    <t>Prejuízo acumulado</t>
  </si>
  <si>
    <t>Funcionários</t>
  </si>
  <si>
    <t>Partes Relacionadas</t>
  </si>
  <si>
    <t xml:space="preserve"> (R$000)</t>
  </si>
  <si>
    <t>Ações em tesouraria</t>
  </si>
  <si>
    <t>1T18</t>
  </si>
  <si>
    <t>¹ Ajustado pelas novas normas contábeis, incluindo o IFRS 15, que acarreta em um novo padrão de reconhecimento de receita.</t>
  </si>
  <si>
    <t>2017¹</t>
  </si>
  <si>
    <t>2T18</t>
  </si>
  <si>
    <t>Ativos disponíveis para a venda</t>
  </si>
  <si>
    <r>
      <t>2T18</t>
    </r>
    <r>
      <rPr>
        <b/>
        <vertAlign val="superscript"/>
        <sz val="10"/>
        <color theme="0"/>
        <rFont val="Arial"/>
        <family val="2"/>
      </rPr>
      <t>2</t>
    </r>
  </si>
  <si>
    <t>3T18</t>
  </si>
  <si>
    <t>4T18</t>
  </si>
  <si>
    <t>Fornecedores risco sacado</t>
  </si>
  <si>
    <t>2018²</t>
  </si>
  <si>
    <t>EBITDA</t>
  </si>
  <si>
    <t>Margem EBITDA</t>
  </si>
  <si>
    <t>Subarrendamento de aeronaves a receber</t>
  </si>
  <si>
    <t>Direito de uso - arrendamentos</t>
  </si>
  <si>
    <t>Direito de uso - manutenção de aeronaves</t>
  </si>
  <si>
    <t>2T18¹</t>
  </si>
  <si>
    <t>2018¹</t>
  </si>
  <si>
    <t>Passageiros (milhares)</t>
  </si>
  <si>
    <t>Impostos a recuperar</t>
  </si>
  <si>
    <t>Provisões</t>
  </si>
  <si>
    <t>2017</t>
  </si>
  <si>
    <t>1T18¹</t>
  </si>
  <si>
    <t>3T18¹</t>
  </si>
  <si>
    <t>4T18¹</t>
  </si>
  <si>
    <t>1T19²</t>
  </si>
  <si>
    <t>2T19²</t>
  </si>
  <si>
    <t>3T19²</t>
  </si>
  <si>
    <t>4T19²</t>
  </si>
  <si>
    <t>2019²</t>
  </si>
  <si>
    <t>¹ 2018 ajustado por itens não recorrentes relacionados com a perda na venda de aeronaves de R$226,3 milhões.</t>
  </si>
  <si>
    <t>² 2019 ajustado por itens não recorrentes de R$3,2 bilhões, principalmente devido ao impairment associado ao subarrendamento dos E1s.</t>
  </si>
  <si>
    <t>1T20³</t>
  </si>
  <si>
    <t>Impostos de renda diferido</t>
  </si>
  <si>
    <t xml:space="preserve">Yield por passageiro/quilômetro (centavos) </t>
  </si>
  <si>
    <t>Meio Ambiente</t>
  </si>
  <si>
    <t>Combustível</t>
  </si>
  <si>
    <t>Combustível consumido por ASK (Kg / ASK, milhares)</t>
  </si>
  <si>
    <t>Combustível consumido (GJ x 1000)</t>
  </si>
  <si>
    <t>Frota</t>
  </si>
  <si>
    <t xml:space="preserve">Idade média da frota operacional </t>
  </si>
  <si>
    <t>Social</t>
  </si>
  <si>
    <t>Relações Trabalhistas</t>
  </si>
  <si>
    <t>% de Rotatividade mensal de funcionários</t>
  </si>
  <si>
    <t>% de funcionários cobertos por acordos de negociação coletiva</t>
  </si>
  <si>
    <t>Número e duração de greves e bloqueios (# dias)</t>
  </si>
  <si>
    <t>Montante de multas e acordos legais e regulamentares associado a práticas anticoncorrenciais</t>
  </si>
  <si>
    <t>Governança</t>
  </si>
  <si>
    <t>Administração</t>
  </si>
  <si>
    <t>% de Conselheiros Independentes</t>
  </si>
  <si>
    <t>% de Participação de mulheres no conselho de administração</t>
  </si>
  <si>
    <t>Idade média dos membros do Conselho de Administração</t>
  </si>
  <si>
    <t xml:space="preserve">% de Frequência da diretoria em reuniões </t>
  </si>
  <si>
    <t>Tamanho do Conselho de Administração</t>
  </si>
  <si>
    <t>% de Participação de mulheres em cargo de gestão</t>
  </si>
  <si>
    <t>Comportamento do Cliente e da Empresa</t>
  </si>
  <si>
    <t>2T20⁴</t>
  </si>
  <si>
    <t>Aeronaves operacionais de passageiros no final do período</t>
  </si>
  <si>
    <t>Reembolso a clientes</t>
  </si>
  <si>
    <t>Accounts payable</t>
  </si>
  <si>
    <t>Adiantamentos para aumento de capital</t>
  </si>
  <si>
    <t>⁴ Ajustado para eventos não recorrentes de R$203,6milhões no 2T20 registrados em outras despesas, composto por indenizações, custos de acomodação de passageiros e taxas de consultoria, resultantes da crise de COVID-19.</t>
  </si>
  <si>
    <t xml:space="preserve">Voluntários </t>
  </si>
  <si>
    <t>4T21⁹</t>
  </si>
  <si>
    <t>4T21</t>
  </si>
  <si>
    <t>Income statement</t>
  </si>
  <si>
    <t xml:space="preserve">Operating revenue </t>
  </si>
  <si>
    <t>Passenger revenue</t>
  </si>
  <si>
    <t>Other revenue</t>
  </si>
  <si>
    <t xml:space="preserve">Total Operating revenue </t>
  </si>
  <si>
    <t>Operating expenses</t>
  </si>
  <si>
    <t>Aircraft fuel</t>
  </si>
  <si>
    <t>Salaries, wages and benefits</t>
  </si>
  <si>
    <t>Aircraft and other rent</t>
  </si>
  <si>
    <t>Landing fees</t>
  </si>
  <si>
    <t>Traffic and customer servicing</t>
  </si>
  <si>
    <t>Sales and marketing</t>
  </si>
  <si>
    <t>Comerciais e marketing</t>
  </si>
  <si>
    <t>Maintenance materials and repairs</t>
  </si>
  <si>
    <t>Depreciation and amortization</t>
  </si>
  <si>
    <t>Other operating expenses</t>
  </si>
  <si>
    <t>Total Operating expenses</t>
  </si>
  <si>
    <t>Income (loss) for the period</t>
  </si>
  <si>
    <t xml:space="preserve">EBIT Margin </t>
  </si>
  <si>
    <t xml:space="preserve">Financial result </t>
  </si>
  <si>
    <t xml:space="preserve">Financial income </t>
  </si>
  <si>
    <t xml:space="preserve">Financial expense </t>
  </si>
  <si>
    <t xml:space="preserve">Derivative financial instruments </t>
  </si>
  <si>
    <t xml:space="preserve">Foreign currency exchange, net </t>
  </si>
  <si>
    <t>Related parties result</t>
  </si>
  <si>
    <t>Loss before income tax</t>
  </si>
  <si>
    <t>Income tax and social contribution</t>
  </si>
  <si>
    <t>Deferred income tax and social contribution</t>
  </si>
  <si>
    <t>Net Margin</t>
  </si>
  <si>
    <t>¹ 2018 adjusted for non-recurring items related to aircraft sale losses totaling R$226.3 million.</t>
  </si>
  <si>
    <t xml:space="preserve">² 2019 adjusted for non-recurring items totaling R$3.2 billion mostly due to an impairment charge associated with the sublease of E1s. </t>
  </si>
  <si>
    <t xml:space="preserve">³ Adjusted for non-recurring items totaling R$14.8 million in 1Q20. </t>
  </si>
  <si>
    <t>⁴ Adjusted for non-recurring items totaling R$203.6 million in 2Q20 recorded under other expenses consisting of severance payments, passenger accommodation costs, and consulting fees, resulting from the COVID-19 crisis.</t>
  </si>
  <si>
    <t xml:space="preserve">⁵ Adjusted for non-recurring gains  totaling R$424.1 million in 3Q20 related to the remeasurement of the lease liability to reflect the new lease terms renegotiated with lessors, and other expenses related to the restructuring of our fleet in relation to the COVID-19 pandemic. </t>
  </si>
  <si>
    <t>⁸ Adjusted for non-recurring loss totaling R$31.8 million in 1Q21 recorded under other operating expenses consisting of obligations related to aircraft redeliveries (R$ 29.6 million), along with other expenditures related to the restructuring of Azul in relation to the COVID-10 pandemic.</t>
  </si>
  <si>
    <t>⁹ Operating expenses were adjusted for non-recurring items recorded under other expenses netting R$1.7 million in 2Q21 from COVID-19 related aircraft redeliveries expenses and revised non-cash provisions partially offset by the reversal of an impairment loss of E1s that have permanently returned to the fleet as dedicated freighters.</t>
  </si>
  <si>
    <t>Português</t>
  </si>
  <si>
    <r>
      <t>3T20</t>
    </r>
    <r>
      <rPr>
        <b/>
        <sz val="10"/>
        <color theme="0"/>
        <rFont val="Calibri"/>
        <family val="2"/>
      </rPr>
      <t>⁵</t>
    </r>
  </si>
  <si>
    <r>
      <t>4T20</t>
    </r>
    <r>
      <rPr>
        <b/>
        <sz val="10"/>
        <color theme="0"/>
        <rFont val="Calibri"/>
        <family val="2"/>
      </rPr>
      <t>⁶</t>
    </r>
  </si>
  <si>
    <r>
      <t>1T21</t>
    </r>
    <r>
      <rPr>
        <b/>
        <sz val="10"/>
        <color theme="0"/>
        <rFont val="Calibri"/>
        <family val="2"/>
      </rPr>
      <t>⁸</t>
    </r>
  </si>
  <si>
    <r>
      <t>2T21</t>
    </r>
    <r>
      <rPr>
        <b/>
        <sz val="10"/>
        <color theme="0"/>
        <rFont val="Calibri"/>
        <family val="2"/>
      </rPr>
      <t>⁹</t>
    </r>
  </si>
  <si>
    <r>
      <t>3T21¹</t>
    </r>
    <r>
      <rPr>
        <b/>
        <sz val="10"/>
        <color theme="0"/>
        <rFont val="Calibri"/>
        <family val="2"/>
      </rPr>
      <t>⁰</t>
    </r>
  </si>
  <si>
    <t>+55 11 4831 2880</t>
  </si>
  <si>
    <t>invest@voeazul.com.br</t>
  </si>
  <si>
    <t>IFRS 16</t>
  </si>
  <si>
    <t>2014 - 2018 IAS 17</t>
  </si>
  <si>
    <t>Balance Sheet</t>
  </si>
  <si>
    <t>Assets</t>
  </si>
  <si>
    <t>Current assets</t>
  </si>
  <si>
    <t xml:space="preserve">  Cash and cash equivalents </t>
  </si>
  <si>
    <t xml:space="preserve">  Short-term investments </t>
  </si>
  <si>
    <t xml:space="preserve">  Restricted investments </t>
  </si>
  <si>
    <t xml:space="preserve">  Trade and other receivables </t>
  </si>
  <si>
    <t>Sublease receivables</t>
  </si>
  <si>
    <t xml:space="preserve">  Inventories </t>
  </si>
  <si>
    <t xml:space="preserve">  Security deposits and maintenance reserves</t>
  </si>
  <si>
    <t xml:space="preserve">  Assets held for sale</t>
  </si>
  <si>
    <t xml:space="preserve">  Taxes recoverable</t>
  </si>
  <si>
    <t xml:space="preserve">  Derivative financial instruments</t>
  </si>
  <si>
    <t xml:space="preserve">  Prepaid expenses</t>
  </si>
  <si>
    <t xml:space="preserve">  Other current assets</t>
  </si>
  <si>
    <t>Non-current assets</t>
  </si>
  <si>
    <t xml:space="preserve">  Long-term investments</t>
  </si>
  <si>
    <t xml:space="preserve">  Security deposits and maintenance reserves </t>
  </si>
  <si>
    <t xml:space="preserve">  Prepaid expenses </t>
  </si>
  <si>
    <t xml:space="preserve">  Deferred income taxes</t>
  </si>
  <si>
    <t xml:space="preserve">  Other non-current assets</t>
  </si>
  <si>
    <t>Right of use assets - leased aircraft and other assets</t>
  </si>
  <si>
    <t>Right of use assets - maintenance of leased aircraft</t>
  </si>
  <si>
    <t xml:space="preserve">  Property and equipment </t>
  </si>
  <si>
    <t xml:space="preserve">  Intangible assets </t>
  </si>
  <si>
    <t>Liabilities and equity</t>
  </si>
  <si>
    <t>Current liabilities</t>
  </si>
  <si>
    <t xml:space="preserve">  Loans and financing</t>
  </si>
  <si>
    <t xml:space="preserve">  Accounts payable</t>
  </si>
  <si>
    <t xml:space="preserve">  Air traffic liability </t>
  </si>
  <si>
    <t xml:space="preserve">  Salaries, wages and benefits </t>
  </si>
  <si>
    <t xml:space="preserve">  Insurance premiums payable</t>
  </si>
  <si>
    <t xml:space="preserve">  Taxes payable</t>
  </si>
  <si>
    <t xml:space="preserve">  Federal tax installment payment program</t>
  </si>
  <si>
    <t xml:space="preserve">  Reimbursement to clients</t>
  </si>
  <si>
    <t xml:space="preserve">  Provisions</t>
  </si>
  <si>
    <t xml:space="preserve">  Other current liabilities</t>
  </si>
  <si>
    <t>Non-current liabilities</t>
  </si>
  <si>
    <t>Loans and financing</t>
  </si>
  <si>
    <t>Reimbursement to clients</t>
  </si>
  <si>
    <t>Derivative financial instruments</t>
  </si>
  <si>
    <t>Deferred income taxes</t>
  </si>
  <si>
    <t>Federal tax installment payment program</t>
  </si>
  <si>
    <t>Provision</t>
  </si>
  <si>
    <t>Other non-current liabilities</t>
  </si>
  <si>
    <t>Equity</t>
  </si>
  <si>
    <t xml:space="preserve"> Issued capital </t>
  </si>
  <si>
    <t>Advance for future capital increase</t>
  </si>
  <si>
    <t xml:space="preserve"> Capital reserve </t>
  </si>
  <si>
    <t xml:space="preserve"> Treasury shares</t>
  </si>
  <si>
    <t xml:space="preserve"> Accumulated other comprehensive income (loss) </t>
  </si>
  <si>
    <t xml:space="preserve"> Accumulated losses</t>
  </si>
  <si>
    <t>Operating Data</t>
  </si>
  <si>
    <t xml:space="preserve">Passenger revenue (in R$ millions) </t>
  </si>
  <si>
    <t xml:space="preserve">Operating passenger aircraft at end of period </t>
  </si>
  <si>
    <t xml:space="preserve">Available seat kilometers (ASKs) (millions) </t>
  </si>
  <si>
    <t>Domestic</t>
  </si>
  <si>
    <t>International</t>
  </si>
  <si>
    <t>Revenue passenger kilometers (RPKs) (million)</t>
  </si>
  <si>
    <t xml:space="preserve">Load Factor (%) </t>
  </si>
  <si>
    <t xml:space="preserve">Passenger revenue per ASK (real cents) (PRASK) </t>
  </si>
  <si>
    <t xml:space="preserve">Operating revenue per ASK (real cents) (RASK) </t>
  </si>
  <si>
    <t>Yield (real cents)</t>
  </si>
  <si>
    <t>Departures total</t>
  </si>
  <si>
    <t>Block Hours</t>
  </si>
  <si>
    <t>Average fare (R$)</t>
  </si>
  <si>
    <t>Stage Length (KM)</t>
  </si>
  <si>
    <t>CASK (real cents)</t>
  </si>
  <si>
    <t>CASK ex-fuel (real cents)</t>
  </si>
  <si>
    <t>Full time Employees</t>
  </si>
  <si>
    <t>Fuel liters consumed (thousands)</t>
  </si>
  <si>
    <t>Average fuel cost per liter</t>
  </si>
  <si>
    <t>Passengers Total (thousands)</t>
  </si>
  <si>
    <t>Environmental</t>
  </si>
  <si>
    <t>Fuel</t>
  </si>
  <si>
    <t>Total fuel consumed per ASK (GJ / ASK, million)</t>
  </si>
  <si>
    <t>Total fuel consumed (GJ x 1000)</t>
  </si>
  <si>
    <t>Fleet</t>
  </si>
  <si>
    <t>Average age of operating fleet</t>
  </si>
  <si>
    <t>Labor Relations</t>
  </si>
  <si>
    <t>Employee monthly turnover (%)</t>
  </si>
  <si>
    <t xml:space="preserve">% of employee covered under collective bargaining agreements </t>
  </si>
  <si>
    <t>Number and duration of strikes and lockout (# days)</t>
  </si>
  <si>
    <t>Volunteers</t>
  </si>
  <si>
    <t>Customer &amp; Company Behavior</t>
  </si>
  <si>
    <t>Amount of legal and regulatory fines and settlements 
associated with anti-competitive practices</t>
  </si>
  <si>
    <t>Governance</t>
  </si>
  <si>
    <t>Management</t>
  </si>
  <si>
    <t>Independent directors (%)</t>
  </si>
  <si>
    <t>Percent of board members that are women</t>
  </si>
  <si>
    <t>Board of directors average age</t>
  </si>
  <si>
    <t>Director meeting attendance (%)</t>
  </si>
  <si>
    <t>Board size</t>
  </si>
  <si>
    <t>Participation of woman in leadership positions (%)</t>
  </si>
  <si>
    <t xml:space="preserve">Variações monetárias e cambiais, líquida </t>
  </si>
  <si>
    <t>2 Ajustado para efeitos não-recorrentes totalizando R$283,3 milhoes detalhados no release de resultados do 2T18</t>
  </si>
  <si>
    <t>EBITDAR Margin</t>
  </si>
  <si>
    <t>¹ Adjusted for new accounting standards, including the new revenue recognition standard, IFRS 15.</t>
  </si>
  <si>
    <t>2 Adjusted for non-recurring items totalling R$283.3 million. For more information, please refer to Azul's 2Q18 earnings release.</t>
  </si>
  <si>
    <t>Balance sheet</t>
  </si>
  <si>
    <t xml:space="preserve">  Related Parties</t>
  </si>
  <si>
    <t xml:space="preserve">  Related parties</t>
  </si>
  <si>
    <t xml:space="preserve">  Accounts payable - forfaiting</t>
  </si>
  <si>
    <t xml:space="preserve">  Financial liabilities at fair value through profit and loss</t>
  </si>
  <si>
    <t xml:space="preserve"> Loans and financing</t>
  </si>
  <si>
    <t xml:space="preserve"> Derivative financial instruments</t>
  </si>
  <si>
    <t xml:space="preserve"> Deferred income taxes</t>
  </si>
  <si>
    <t xml:space="preserve"> Federal tax installment payment program</t>
  </si>
  <si>
    <t xml:space="preserve"> Provision for tax, civil and labor risk</t>
  </si>
  <si>
    <t xml:space="preserve"> Provision for legal claims</t>
  </si>
  <si>
    <t xml:space="preserve">Operating aircraft at end of period </t>
  </si>
  <si>
    <t>Full time employees</t>
  </si>
  <si>
    <t>4T17</t>
  </si>
  <si>
    <t>1T19</t>
  </si>
  <si>
    <t>2T19</t>
  </si>
  <si>
    <t>3T19</t>
  </si>
  <si>
    <t>4T19</t>
  </si>
  <si>
    <t>1T20</t>
  </si>
  <si>
    <t>2T20</t>
  </si>
  <si>
    <t>3T20</t>
  </si>
  <si>
    <t>4T20</t>
  </si>
  <si>
    <t>1T21</t>
  </si>
  <si>
    <t>2T21</t>
  </si>
  <si>
    <t>3T21</t>
  </si>
  <si>
    <r>
      <t>2020</t>
    </r>
    <r>
      <rPr>
        <b/>
        <sz val="10"/>
        <color theme="0"/>
        <rFont val="Calibri"/>
        <family val="2"/>
      </rPr>
      <t>⁷</t>
    </r>
  </si>
  <si>
    <t>1S2018</t>
  </si>
  <si>
    <t>1S2019</t>
  </si>
  <si>
    <t>9M19</t>
  </si>
  <si>
    <t>1S2020</t>
  </si>
  <si>
    <t>9M20</t>
  </si>
  <si>
    <t>1S21</t>
  </si>
  <si>
    <t>9M21</t>
  </si>
  <si>
    <t>3T14</t>
  </si>
  <si>
    <t>4T14</t>
  </si>
  <si>
    <t>1T15</t>
  </si>
  <si>
    <t>2T15</t>
  </si>
  <si>
    <t>3T15</t>
  </si>
  <si>
    <t>4T15</t>
  </si>
  <si>
    <t>1T16</t>
  </si>
  <si>
    <t>2T16</t>
  </si>
  <si>
    <t>3T16</t>
  </si>
  <si>
    <t>4T16</t>
  </si>
  <si>
    <t>1T17¹</t>
  </si>
  <si>
    <t>2T17¹</t>
  </si>
  <si>
    <t>3T17¹</t>
  </si>
  <si>
    <t>4T17¹</t>
  </si>
  <si>
    <t>⁸ Ajustado para refletir perdas não recorrentes de R$31,8 milhões registrados em outras despesas operacionais consistindo em obrigações relacionadas a devolução de aeronaves (R$29,6 milhões) e outros gastos relacionados à reestruturação da Azul devido ao impacto da pandemia do COVID-19.</t>
  </si>
  <si>
    <t>⁹ Ajustado para refletir itens não recorrentes registrados em outras despesas no valor de R$1,7 milhões no 2T21, relacionadas a devoluções de aeronaves parcialmente compensadas pela reversão de impairment de E1s  devolvidos à frota como cargueiros dedicados e R$203,6 milhões no 2T20 resultante da Crise do COVID-19.</t>
  </si>
  <si>
    <t>¹⁰ Despesas operacionais ajustadas para itens não recorrentes no valor líquido de R$63,1 milhões no 3T21 relacionados à devolução de aeronaves e revisão de provisões não-caixa devidas ao COVID-19, Despesas operacionais do 2T21 e do 3T19 ajustadas para itens não recorrentes no valor de R$1,7 milhão e R$24.6 milhões, respectivamente. O resultado financeiro exclui despesas com debêntures conversíveis dado que o preço das ações ao final do trimestre ter sido superior ao preço de exercício.</t>
  </si>
  <si>
    <t>³ Ajustado para itens não recorrentes totalizando R$14,8 milhões no 1T20.</t>
  </si>
  <si>
    <t xml:space="preserve">⁵ Ajustado para ganhos não recorrentes de R$424,1 milhões no 3T20 relacionado com a remensuração do passivo de arrendamento devido renegociação de termos contratuais de arrendamento de aeronaves, além de outras despesas relacionadas à reestruturação de nossa frota em função da pandemia de COVID-19.  </t>
  </si>
  <si>
    <t>⁶ Ajustado para perdas não recorrentes totalizando R$143,2 milhões em 4Q20 registrado em receitas de passageiros (R$49,1 millhões), depreciação e amortização (R$47,0 milhões) e outras despesas (R$47,1 millhões) consistindo em despesas adicionais em relação a pandemia do COVID-19. Os resultados financeiros excluem as despesas com debentures conversíveis.</t>
  </si>
  <si>
    <t xml:space="preserve">⁷ Ajustado para refletir ganhos líquidos não recorrentes totalizando R$62,5 milhões em 2020 registrado em receitas de passageiros (R$49,1 milhões), depreciação e amortização (R$79,2 milhões), manutenção, materiais e reparos (R$ 14,8) e ganhos líquidos em outras despesas (R$205,6 milhões) consistindo principalmente na remensuração do passivo de arrendamento devido renegociação de termos contratuais de arrendamento de aeronaves no 3T20, entre outras despesas referentes a pandemia do COVID-19. O resultado financeiro exclui as despesas com debentures conversíveis. </t>
  </si>
  <si>
    <t xml:space="preserve">¹⁰ Operating expenses were adjusted for non-recurring items recorded under other expenses netting R$63.1 million in 3Q21 from COVID-19 related aircraft redeliveries expenses and revised non-cash provisions. Financial results adjusted for convertible debentures expenses given stock price at the end of the quarter was higher than strike price. </t>
  </si>
  <si>
    <t>3T21¹⁰</t>
  </si>
  <si>
    <t>4T21¹¹</t>
  </si>
  <si>
    <t xml:space="preserve">¹¹Adjusted for non-recurring items totaling a net gain of R$104.5 million in 4Q21 from the partial reversal of the E1 impairment and other aircraft related items, partially offset by revised non-cash provisions and other expenses. </t>
  </si>
  <si>
    <t xml:space="preserve">¹¹Ajustados para itens não recorrentes totalizando um ganho líquido de R$104,5 milhões no 4T21 referente à reversão parcial da perda do impairment de E1s e outros itens relacionados, parcialmente compensados pela revisão de provisões não monetárias e outras despesas. </t>
  </si>
  <si>
    <t>English</t>
  </si>
  <si>
    <t>1T22</t>
  </si>
  <si>
    <t>1T22¹²</t>
  </si>
  <si>
    <t>¹²Operating results were adjusted for non-recurring items totaling R$220.5 million in 1Q22.</t>
  </si>
  <si>
    <t>¹²Os resultados operacionais foram ajustados para itens não recorrentes totalizando R$220,5 milhões no 1T22.</t>
  </si>
  <si>
    <t>Denúncias registradas</t>
  </si>
  <si>
    <t>% Denúncias qualificadas para apuração</t>
  </si>
  <si>
    <t>% Denúncias anônimas</t>
  </si>
  <si>
    <t>Registered complaints</t>
  </si>
  <si>
    <t>% Complaints qualified for investigation</t>
  </si>
  <si>
    <t>Anonymous complaints</t>
  </si>
  <si>
    <t>'</t>
  </si>
  <si>
    <t>Valor (R$ Bi)</t>
  </si>
  <si>
    <t>Domésticos</t>
  </si>
  <si>
    <t>Internacionais</t>
  </si>
  <si>
    <t>Domésticos (R$ Bi)</t>
  </si>
  <si>
    <t>Internacionais (R$ Bi)</t>
  </si>
  <si>
    <t>Total amount (R$ B)</t>
  </si>
  <si>
    <t>Total amount  - Domestic (R$ B)</t>
  </si>
  <si>
    <t>Total amount - International (R$ B)</t>
  </si>
  <si>
    <t>Total</t>
  </si>
  <si>
    <t>Admitidos</t>
  </si>
  <si>
    <t>-</t>
  </si>
  <si>
    <t xml:space="preserve">Gênero e Diversidade: </t>
  </si>
  <si>
    <t>Hired</t>
  </si>
  <si>
    <t>% Internal recruitment</t>
  </si>
  <si>
    <t>% Age Group - Up to 21 years</t>
  </si>
  <si>
    <t xml:space="preserve">Gender and Diversity: </t>
  </si>
  <si>
    <t>% Women in top leadership</t>
  </si>
  <si>
    <t>% Women in revenue-generating areas</t>
  </si>
  <si>
    <t>% Women in science, technology, engineering and mathematics</t>
  </si>
  <si>
    <t>% Pay gap between men and women</t>
  </si>
  <si>
    <t>% Difference in total remuneration between men and women</t>
  </si>
  <si>
    <t>% Masculino</t>
  </si>
  <si>
    <t>% Male</t>
  </si>
  <si>
    <t>% Feminino</t>
  </si>
  <si>
    <t>% Female</t>
  </si>
  <si>
    <t>% Mulheres em posição de Gestão(Liderança)</t>
  </si>
  <si>
    <t>% Women in management position (Leadership)</t>
  </si>
  <si>
    <t>% Mulheres no primeiro nível de Gestão (Liderança)</t>
  </si>
  <si>
    <t>% Women in first management level (leadership)</t>
  </si>
  <si>
    <t>% Mulheres na alta liderança</t>
  </si>
  <si>
    <t>% Mulheres em áreas que geram receita</t>
  </si>
  <si>
    <t>% Mulheres em áreas de Ciência, tecnologia, engenharia e matemática</t>
  </si>
  <si>
    <t>% Negros ou Pardos</t>
  </si>
  <si>
    <t>% Black or Brown</t>
  </si>
  <si>
    <t>% Diferença salarial entre homens e mulheres</t>
  </si>
  <si>
    <t>% Diferença na remuneração total entre homens e mulheres</t>
  </si>
  <si>
    <t>% Aproveitamento interno</t>
  </si>
  <si>
    <t>% Faixa Etaria - Até 21 Anos</t>
  </si>
  <si>
    <t>% Faixa Etaria - De 22 a 28 Anos</t>
  </si>
  <si>
    <t>% Age Group - from 22 to 28 years old</t>
  </si>
  <si>
    <t>% Faixa Etaria - De 29 a 35 Anos</t>
  </si>
  <si>
    <t>% Age Group - from 29 to 35 years old</t>
  </si>
  <si>
    <t>% Faixa Etaria - De 35 a 42 Anos</t>
  </si>
  <si>
    <t>% Age Group - From 35 to 42 years old</t>
  </si>
  <si>
    <t>% Faixa Etaria - Acima de 43 Anos</t>
  </si>
  <si>
    <t>% Age bracket - over 43 years old</t>
  </si>
  <si>
    <t xml:space="preserve"> % Rotatividade voluntária</t>
  </si>
  <si>
    <t xml:space="preserve"> % Voluntary turnover</t>
  </si>
  <si>
    <t>Social Investments</t>
  </si>
  <si>
    <t>Investimento Social</t>
  </si>
  <si>
    <t>NOx emissions for passenger transport (g/ask)</t>
  </si>
  <si>
    <t>NOx emissions for cargo transport (g/tkt)</t>
  </si>
  <si>
    <t>Total waste recycled/ reused (ton)</t>
  </si>
  <si>
    <t>Total waste disposed (ton)</t>
  </si>
  <si>
    <t>Waste landfilled (ton)</t>
  </si>
  <si>
    <t>Waste incinerated with energy recovery (ton)</t>
  </si>
  <si>
    <t>Waste incinerated without energy recovery (ton)</t>
  </si>
  <si>
    <t>Waste otherwise disposed (ton)</t>
  </si>
  <si>
    <t>Water consumption (Hangar VCP) - municipal water supplies (mm³)</t>
  </si>
  <si>
    <t>Water consumption (UNIAZUL) - municipal water supplies (mm³)</t>
  </si>
  <si>
    <t>Water consumption (Hangar PLU) - municipal water supplies (mm³)</t>
  </si>
  <si>
    <t>Water consumption (ALMOX - LOGAZUL) - municipal water supplies (mm³)</t>
  </si>
  <si>
    <t>Number of environmental notices of violation significant (&gt;USD $ 10,000)</t>
  </si>
  <si>
    <t>Emissões de Nox por transporte de passageiros (g/ask)</t>
  </si>
  <si>
    <t>Emissões de Nox por transporte de carga (g/tkt)</t>
  </si>
  <si>
    <t>Total de resíduos reciclaveis ou reutilizados (ton)</t>
  </si>
  <si>
    <t>Total de resíduos descartados (ton)</t>
  </si>
  <si>
    <t>Residuos  descartados em aterro (ton)</t>
  </si>
  <si>
    <t>Resíduos incinerados com recuperação de energia  - coprocessamento (ton)</t>
  </si>
  <si>
    <t>Resíduos incinerados sem recuperação de energia  (ton)</t>
  </si>
  <si>
    <t xml:space="preserve">Resíduos descartados de outra forma (ton) </t>
  </si>
  <si>
    <t>Consumo de água (Hangar VCP) - fornecimento municipal (mm³)</t>
  </si>
  <si>
    <t>Consumo de água (UNIAZUL) - fornecimento municipal (mm³)</t>
  </si>
  <si>
    <t>Consumo de água (Hangar PLU) - fornecimento municipal (mm³)</t>
  </si>
  <si>
    <t>Consumo de água (ALMOX-LOGAZUL) - fornecimento municipal (mm³)</t>
  </si>
  <si>
    <t>Número de infrações ambientais significantes (&gt;USF $ 10,000)</t>
  </si>
  <si>
    <t>²We have a partnership with eureciclo Seal, a brazilian initiative that promotes the development of recycling chain and encourages circular economy. It is achieved through environmental compensation of packaging, by the recycling of equivalment material and direct remuneration of Recycling Cooperatives. Our target is to compensate the environmental impact of post-consumption waste generated by our flight service. Azul is engaged in this initiative for recycle the on board snacks packaging in 2021.</t>
  </si>
  <si>
    <t>²Temos parceria com o Selo eureciclo, iniciativa brasileira que promove o desenvolvimento da cadeia de reciclagem e incentiva a economia circular. Ela é alcançada por meio da compensação ambiental de embalagens, pela reciclagem de material equivalente e remuneração direta das Cooperativas de Reciclagem. Nossa meta é compensar o impacto ambiental dos resíduos pós-consumo gerados pelo nosso serviço de voo. A Azul está engajada nesta iniciativa para reciclar as embalagens dos snacks de bordo em 2021.</t>
  </si>
  <si>
    <t xml:space="preserve">¹Azul has three own restaurants opperated by third parties with the committment to reduce food lost and waste. Their practices are available in: https://www.stopfoodwasteday.com/en/about.html. </t>
  </si>
  <si>
    <t>³2021: Litro Luz: BRL 80.000,00 | Operação Sorriso: BRL 125.000,00 |  Centro de Pesquisa e Difusão da Arte Imaginário (Tapera das Artes): R$ 50.000,00 | FEAC: BRL 59.680,00 | Um Teto para meu País: BRL 52.000,00 | Apoio Pontual ao Instituto Ayrton Senna para o Mc Dia Feliz - BRL 9.996,00</t>
  </si>
  <si>
    <t>Support for Social Partners (R$)³</t>
  </si>
  <si>
    <t>Apoio aos parceiros sociais (R$)³</t>
  </si>
  <si>
    <t>⁴Main Categories: Fuel; Aircraft leasing; Airport authorities; Aviation products and services; Benefits; Insurance; IT products and services; Catering services; Transportation; Advertising agencies. Mostly located in the Southeast and Northeast regions of Brazil</t>
  </si>
  <si>
    <t>⁴Principais Categorias: Combustível; Arrendamento de aeronaves;  Autoridades aeroportuárias; Produtos e serviços aeronáuticos; Benefícios; Seguro; Produtos e serviços de tecnologia da informação; Serviços de catering; Transporte; Agências de publicidade. Localizados, em sua maioria, nas regiões Sudeste e Nordeste do Brasil</t>
  </si>
  <si>
    <t>Suppliers⁴</t>
  </si>
  <si>
    <t>Fornecedores⁴</t>
  </si>
  <si>
    <t>Combustível por ASK (L / ASK, 100)</t>
  </si>
  <si>
    <t>Fuel /ASK (L / ASK, 100)</t>
  </si>
  <si>
    <t>Combustível /TKT (L)</t>
  </si>
  <si>
    <t>Fuel /TKT (L)</t>
  </si>
  <si>
    <t>¹A Azul possui três restaurantes próprios operados por terceiros, que tem o compromisso de reduzir a perda e o desperdício de alimentos servidos. Suas práticas estão disponíveis em: https://www.stopfoodwasteday.com/en/about.html.</t>
  </si>
  <si>
    <t>Embalagens de papel e madeira (fibra)</t>
  </si>
  <si>
    <t>Embalagens de metal (ex: aluminio ou aço) (ton)</t>
  </si>
  <si>
    <t>Embalagens de Vidro</t>
  </si>
  <si>
    <t>Peso Total (tonnes) das embalagens plásticas</t>
  </si>
  <si>
    <t>Porcentagem de embalagens plásticas recicláveis ​​(como % do peso total de todas as embalagens plásticas)</t>
  </si>
  <si>
    <t>Wood/Paper fiber packaging (ton)</t>
  </si>
  <si>
    <t>Metal (e.g. aluminum or steel) packaging (ton)</t>
  </si>
  <si>
    <t>Glass packaging (ton)</t>
  </si>
  <si>
    <t>Total weight (tonnes) of all plastic packaging</t>
  </si>
  <si>
    <t>Percentage of recyclable plastic packaging (as a % of the total weight of all plastic packaging)</t>
  </si>
  <si>
    <t xml:space="preserve">Total non renewable energy consumption </t>
  </si>
  <si>
    <t xml:space="preserve">Total renewable energy consumption </t>
  </si>
  <si>
    <t xml:space="preserve">Consumo total de energia não renovável </t>
  </si>
  <si>
    <t xml:space="preserve">Consumo total de energia renovável </t>
  </si>
  <si>
    <t>⁵Valores referentes as embalagens servidas para alimentação dos passegeiros em voo</t>
  </si>
  <si>
    <t>⁵Values related to the meals served to the passengers in flight</t>
  </si>
  <si>
    <t>Gênero</t>
  </si>
  <si>
    <t>Colaboradores por categoria e gênero</t>
  </si>
  <si>
    <t>Horas de treinamento por categoria</t>
  </si>
  <si>
    <t>Airports</t>
  </si>
  <si>
    <t>Aeroportos</t>
  </si>
  <si>
    <t xml:space="preserve">Homem </t>
  </si>
  <si>
    <t>Mulher</t>
  </si>
  <si>
    <t>null</t>
  </si>
  <si>
    <t>Call Center</t>
  </si>
  <si>
    <t>Flight Attendant</t>
  </si>
  <si>
    <t>Comissários</t>
  </si>
  <si>
    <t>Maintenance</t>
  </si>
  <si>
    <t>Manutenção</t>
  </si>
  <si>
    <t>Pilots</t>
  </si>
  <si>
    <t>Pilotos</t>
  </si>
  <si>
    <t>Other</t>
  </si>
  <si>
    <t>Outros</t>
  </si>
  <si>
    <t>Number of deaths from work-related accidents</t>
  </si>
  <si>
    <t>Número de óbitos em decorrência de acidentes relacionadas ao trabalho</t>
  </si>
  <si>
    <t>Rate of deaths from work-related accidents</t>
  </si>
  <si>
    <t>Taxa de óbitos em decorrência de acidentes relacionadas ao trabalho</t>
  </si>
  <si>
    <t>Number of work-related accidents of high consequence (excluding deaths)</t>
  </si>
  <si>
    <t>Número de acidentes relacionadas ao trabalho de alta consequência (excluindo mortes)</t>
  </si>
  <si>
    <t>Rate of work-related accidents of high consequence (excluding deaths)</t>
  </si>
  <si>
    <t>Taxa de acidentes relacionadas ao trabalho de alta consequência (excluindo mortes)</t>
  </si>
  <si>
    <t>0,29</t>
  </si>
  <si>
    <t>1,20</t>
  </si>
  <si>
    <t>Number of work-related accidents</t>
  </si>
  <si>
    <t>Número de acidentes relacionadas ao trabalho</t>
  </si>
  <si>
    <t>Work-related accident rate (frequency rate) - LTIFR</t>
  </si>
  <si>
    <t>Taxa de acidentes relacionadas ao trabalho (taxa de frequência) - LTIFR</t>
  </si>
  <si>
    <t>1,69</t>
  </si>
  <si>
    <t>5,99</t>
  </si>
  <si>
    <t>Number of hours worked*</t>
  </si>
  <si>
    <t>Número de horas trabalhadas*</t>
  </si>
  <si>
    <t>23.635.425,00</t>
  </si>
  <si>
    <t>20.865.766,88</t>
  </si>
  <si>
    <t>Participação Gênero</t>
  </si>
  <si>
    <t xml:space="preserve"> Participação Faixa Etária (-30 anos)</t>
  </si>
  <si>
    <t>Participação Faixa Etária (30 a 50 anos)</t>
  </si>
  <si>
    <t>Participação Faixa Etária (+ 50 anos)</t>
  </si>
  <si>
    <t>Director</t>
  </si>
  <si>
    <t>Diretor</t>
  </si>
  <si>
    <t>General Manager / Sr</t>
  </si>
  <si>
    <t>Gerente Geral / Sr</t>
  </si>
  <si>
    <t>Manager</t>
  </si>
  <si>
    <t>Gerente</t>
  </si>
  <si>
    <t>Airport Manager</t>
  </si>
  <si>
    <t>Gerente Aeroporto</t>
  </si>
  <si>
    <t>Specialist / Supervisor / Coordinator</t>
  </si>
  <si>
    <t>Especialista/ Supervisor/ Coordenador</t>
  </si>
  <si>
    <t>Senior Analyst</t>
  </si>
  <si>
    <t>Analista Senior</t>
  </si>
  <si>
    <t>Full Analyst</t>
  </si>
  <si>
    <t>Analista Pleno</t>
  </si>
  <si>
    <t>Analyst Jr</t>
  </si>
  <si>
    <t>Analista Jr</t>
  </si>
  <si>
    <t>Auxiliary/Assistant</t>
  </si>
  <si>
    <t>Auxiliar/Assistente</t>
  </si>
  <si>
    <t>Operational</t>
  </si>
  <si>
    <t>Operacional</t>
  </si>
  <si>
    <t>Cargas</t>
  </si>
  <si>
    <t>Airport</t>
  </si>
  <si>
    <t>Aeroporto</t>
  </si>
  <si>
    <t>Flight Attendants</t>
  </si>
  <si>
    <t>Portador de Deficiência</t>
  </si>
  <si>
    <t>General Manager/Sr</t>
  </si>
  <si>
    <t>Gerente Geral/ Sr</t>
  </si>
  <si>
    <t>Specialist/ Supervisor/ Coordinator</t>
  </si>
  <si>
    <t>Analyst Sr</t>
  </si>
  <si>
    <t>Analista Sr</t>
  </si>
  <si>
    <t>Analyst PI</t>
  </si>
  <si>
    <t>Analista PI</t>
  </si>
  <si>
    <t>Auxiliary/ Assistant</t>
  </si>
  <si>
    <t>Auxiliar/ Assistente</t>
  </si>
  <si>
    <t>Assistant</t>
  </si>
  <si>
    <t>Razão 2020</t>
  </si>
  <si>
    <t>Razão 2021</t>
  </si>
  <si>
    <t>Job Category</t>
  </si>
  <si>
    <t>Categoria funcional</t>
  </si>
  <si>
    <t>Razão entre a remuneração de mulheres e homens</t>
  </si>
  <si>
    <t>Salário base</t>
  </si>
  <si>
    <t>Remuneração</t>
  </si>
  <si>
    <t>0,24</t>
  </si>
  <si>
    <t>0,14</t>
  </si>
  <si>
    <t>General Manager/ Sr</t>
  </si>
  <si>
    <t>0,35</t>
  </si>
  <si>
    <t>0,30</t>
  </si>
  <si>
    <t>0,34</t>
  </si>
  <si>
    <t>0,33</t>
  </si>
  <si>
    <t>0,39</t>
  </si>
  <si>
    <t>0,40</t>
  </si>
  <si>
    <t>Total employees hired</t>
  </si>
  <si>
    <t>Total de empregados contratados</t>
  </si>
  <si>
    <t>Positions filled by internal candidates</t>
  </si>
  <si>
    <t>Posições ocupadas por candidatos internos</t>
  </si>
  <si>
    <t>Average cost of hiring</t>
  </si>
  <si>
    <t>Custo médio de contratação</t>
  </si>
  <si>
    <t>R$</t>
  </si>
  <si>
    <t>Gender</t>
  </si>
  <si>
    <t>Employees by category and gender</t>
  </si>
  <si>
    <t>Training hours by category</t>
  </si>
  <si>
    <t>Percentage of Employees by Gender</t>
  </si>
  <si>
    <t>Percentage Age Group (-30 years)</t>
  </si>
  <si>
    <t>Participation Age Group (30 to 50 years)</t>
  </si>
  <si>
    <t>Participation Age Group (+ 50 years)</t>
  </si>
  <si>
    <t>Disabled People</t>
  </si>
  <si>
    <t>Ratio 2020</t>
  </si>
  <si>
    <t>Ratio 2021</t>
  </si>
  <si>
    <t>Black People</t>
  </si>
  <si>
    <t>Negros</t>
  </si>
  <si>
    <t xml:space="preserve">Man </t>
  </si>
  <si>
    <t>Woman</t>
  </si>
  <si>
    <t>Ratio between women's and men's compensation</t>
  </si>
  <si>
    <t>Base Compensation</t>
  </si>
  <si>
    <t>Compensation</t>
  </si>
  <si>
    <t>Média De Horas De Capacitação Por Ano E Por Empregado</t>
  </si>
  <si>
    <t>Average Hours Of Training Per Year And Per Employee</t>
  </si>
  <si>
    <t>Occupational Health And Safety</t>
  </si>
  <si>
    <t>Saúde E Segurança Ocupacional</t>
  </si>
  <si>
    <t>Gender Diversity</t>
  </si>
  <si>
    <t>Diversidade De Gênero</t>
  </si>
  <si>
    <t>Diversity - Other Minority Groups</t>
  </si>
  <si>
    <t>Diversidade - Outros Grupos Minoritários</t>
  </si>
  <si>
    <t>Ratio Between Base Compensation And Compensation Of Men And Women</t>
  </si>
  <si>
    <t>Razão Entre Salário Base E Remuneração De Homens E Mulheres</t>
  </si>
  <si>
    <t xml:space="preserve">Hiring New Employees </t>
  </si>
  <si>
    <t xml:space="preserve">Contratação De Novos Funcionários </t>
  </si>
  <si>
    <t xml:space="preserve">Total And Voluntary Turnover Rates </t>
  </si>
  <si>
    <t xml:space="preserve">Taxas De Rotatividade Total E Voluntária </t>
  </si>
  <si>
    <t>Waste¹ ²</t>
  </si>
  <si>
    <t>Resíduos¹ ²</t>
  </si>
  <si>
    <t>Other Air Emissions</t>
  </si>
  <si>
    <t>Outras Emissões Atmosféricas</t>
  </si>
  <si>
    <t>Water</t>
  </si>
  <si>
    <t>Água</t>
  </si>
  <si>
    <t>Energy</t>
  </si>
  <si>
    <t>Energia</t>
  </si>
  <si>
    <t>Materiais de Embalagem (serviço de bordo)⁵</t>
  </si>
  <si>
    <t>Conformidade Ambiental</t>
  </si>
  <si>
    <t>Environmental Compliance</t>
  </si>
  <si>
    <t>Packaging Materials (on-board service)⁵</t>
  </si>
  <si>
    <t>61,0</t>
  </si>
  <si>
    <t>57,0</t>
  </si>
  <si>
    <t>52,8</t>
  </si>
  <si>
    <t>54,4</t>
  </si>
  <si>
    <t>64,0</t>
  </si>
  <si>
    <t>Nps annual</t>
  </si>
  <si>
    <t xml:space="preserve">Nps anual </t>
  </si>
  <si>
    <t>NPS ¹</t>
  </si>
  <si>
    <t>¹ The company did not receive any complaints from regulatory bodies in fiscal 2021</t>
  </si>
  <si>
    <t>¹ A empresa não recebeu nenhuma reclamação de órgãos regulatórios no ano fiscal de 2021</t>
  </si>
  <si>
    <t>Confidential Channel ⁶</t>
  </si>
  <si>
    <t>Canal Confidencial ⁶</t>
  </si>
  <si>
    <t>⁶ Não tivemos nenhum caso de corrupção no ano de 2021</t>
  </si>
  <si>
    <t>⁶ We had no corruption cases in the year 2021</t>
  </si>
  <si>
    <t>Pesquisa de Clima</t>
  </si>
  <si>
    <t>Índice de favorabilidade geral</t>
  </si>
  <si>
    <t>Overall favorable score</t>
  </si>
  <si>
    <t>Participação</t>
  </si>
  <si>
    <t>Participation</t>
  </si>
  <si>
    <t>Crewmember satisfaction survey</t>
  </si>
  <si>
    <t>⁷All social and environmental indicators cover 100% of the Company's operations, except when mentioned otherwise</t>
  </si>
  <si>
    <t>Indicadores Ambientais, Sociais e de Governança ⁷</t>
  </si>
  <si>
    <t>ESG Key Indicators  ⁷</t>
  </si>
  <si>
    <t>⁷Todos os indicadores sociais e ambientais cobrem 100% das operações da empresa, exceto quando mencionado de outra forma</t>
  </si>
  <si>
    <t xml:space="preserve">ton de CO2 eq/RPK </t>
  </si>
  <si>
    <t xml:space="preserve">ton de CO2 eq/ASK </t>
  </si>
  <si>
    <t xml:space="preserve">ton CO2 eq/RPK </t>
  </si>
  <si>
    <t>ton CO2 eq/ASK</t>
  </si>
  <si>
    <t>122,17</t>
  </si>
  <si>
    <t>114,62</t>
  </si>
  <si>
    <t>108,4</t>
  </si>
  <si>
    <t>101,63</t>
  </si>
  <si>
    <t>101,8</t>
  </si>
  <si>
    <t>100,63</t>
  </si>
  <si>
    <t>97,74</t>
  </si>
  <si>
    <t>97,4</t>
  </si>
  <si>
    <t>94,1</t>
  </si>
  <si>
    <t>89,2</t>
  </si>
  <si>
    <t>84,8</t>
  </si>
  <si>
    <t>81,4</t>
  </si>
  <si>
    <t>78,9</t>
  </si>
  <si>
    <t>74,6</t>
  </si>
  <si>
    <t>Difference between men and women employees (%)</t>
  </si>
  <si>
    <t>Diferença entre homens e mulheres empregados (%)</t>
  </si>
  <si>
    <t>Mean gender pay gap</t>
  </si>
  <si>
    <t>Median gender pay gap</t>
  </si>
  <si>
    <t>Mean bonus gap</t>
  </si>
  <si>
    <t>Median bonus gap</t>
  </si>
  <si>
    <t>Diferença média de bônus</t>
  </si>
  <si>
    <t>Diferença mediana do bônus</t>
  </si>
  <si>
    <t>Diferença salarial média entre os gêneros</t>
  </si>
  <si>
    <t>Diferença salarial mediana entre os genêros</t>
  </si>
  <si>
    <t>Greenhouse gas (GHG) emissions intensity ² ³</t>
  </si>
  <si>
    <t>Intensidade de emissões de gases de efeito estufa (GEE) ² ³</t>
  </si>
  <si>
    <t>2024 Target</t>
  </si>
  <si>
    <t>Target 2024</t>
  </si>
  <si>
    <t>Meta 2024</t>
  </si>
  <si>
    <t>² In 2019 we established our goal for scope 1 emissions in terms of magnitude (gCO2e/RPK). Currently, we are at 100.63 gCO2e/RPK (2022), which represents 88% of the target for 2024 (97,736 gCO2e/RPK). As an absolute goal, we have our net Zero commitment, signed by the SBTi to bring our emissions to zero in 2045, variable salary to the C-level is one of the Initiatives that will contribute to reaching the target.</t>
  </si>
  <si>
    <t>² Em 2019, estabelecemos nossa meta para as emissões de escopo 1 em termos de magnitude (gCO2e/RPK). Atualmente, estamos em 100,63 gCO2e/RPK (2022), o que representa 88% da meta para 2024 (97.736 gCO2e/RPK). Como meta absoluta, temos nosso compromisso Net Zero, assinado pelo SBTi para reduzirmos nossas emissões a zero em 2045, o salário variável para os executivos é uma das Iniciativas que contribuirão para atingir a meta.</t>
  </si>
  <si>
    <t>³ Plan to achieve the target: This target should be achieved thanks to our young fleet, since we have the youngest fleet in Brazil, with an average age of 6.6 years. We ended 2020 with 62 new generation aircraft, representing 66% of our seat supply. In addition to having the youngest fleet in the market, some strategic decisions for greater fuel conservation measures are being constantly evaluated and implemented, such as: aircraft weight minimization, electrification of GPU's, use of ACU's (Air Conditioning Units), EFB's (Electronic Flight Bags), minimization of the use of reverse landing and route optimization.</t>
  </si>
  <si>
    <t>³ Plano para atingir a meta: Esta meta deve ser alcançada graças à nossa frota mais jovem, uma vez que temos a frota mais jovem do Brasil, com uma média de idade de 6,6 anos. Terminamos 2020 com 62 aeronaves de nova geração, representando 66% da nossa oferta de assentos. Além de termos a frota mais jovem do mercado, algumas decisões estratégicas para uma maior economia de combustível estão sendo constantemente avaliadas e implementadas, tais como: minimização do peso da aeronave, eletrificação das GPU's, uso de ACU's (Air Conditioning Units), EFB's (Electronic Flight Bags), minimização do uso de aterrissagem reversa e otimização de rotas.</t>
  </si>
  <si>
    <t>Investimento Social e Doações</t>
  </si>
  <si>
    <t>Social Investment and Donations</t>
  </si>
  <si>
    <t>Doações</t>
  </si>
  <si>
    <t>Donations</t>
  </si>
  <si>
    <t>R$3.394.444,02</t>
  </si>
  <si>
    <t>R$ 376.676.00</t>
  </si>
  <si>
    <t>Investimento em Instituições Sociais</t>
  </si>
  <si>
    <t>Investment in Social Institutions</t>
  </si>
  <si>
    <t>Taxa de rotatividade total</t>
  </si>
  <si>
    <t xml:space="preserve">Taxas de rotatividade voluntária </t>
  </si>
  <si>
    <t>Total turnover rate</t>
  </si>
  <si>
    <t>Voluntary turnover rate</t>
  </si>
  <si>
    <t>2T22</t>
  </si>
  <si>
    <t>¹³Financial results adjusted for convertible debentures expenses</t>
  </si>
  <si>
    <t>¹³O resultado financeiro exclui despesas com debêntures conversíveis</t>
  </si>
  <si>
    <t>2T22¹³</t>
  </si>
  <si>
    <t>¹³Operating results were adjusted for non-recurring items</t>
  </si>
  <si>
    <t>¹³Os resultados operacionais foram ajustados para itens não recorrentes</t>
  </si>
  <si>
    <t>3T22</t>
  </si>
  <si>
    <t>3T22¹⁴</t>
  </si>
  <si>
    <t>¹⁴ Operating results were adjusted in 3Q22 for non-recurring items recorded under other expenses netting R$52.6 million.</t>
  </si>
  <si>
    <t xml:space="preserve">¹⁴ Os resultados operacionais foram ajustados no 3T22 para itens não recorrentes registrados em outras despesas líquidas de R$52,6 milhões. </t>
  </si>
  <si>
    <t>4T22</t>
  </si>
  <si>
    <t xml:space="preserve">¹⁵ Operating results were adjusted for non-recurring items totaling a net gain of  R$567.0 million in 4Q22 mainly from the partial reversal of the E1 impairment and other aircraft related items. </t>
  </si>
  <si>
    <t>4T22¹⁵</t>
  </si>
  <si>
    <t>¹⁵ Os resultados operacionais foram ajustados para itens não recorrentes totalizando um ganho líquido de R$567,0 milhões no 4T22, principalmente devido a reversão parcial do impairment do E1 e de outros itens relacionados às aeronaves</t>
  </si>
  <si>
    <t>¹⁶ Os resultados operacionais em 2021 foram ajustados para itens não recorrentes totalizando um ganho líquido de R$7,8 milhões.</t>
  </si>
  <si>
    <t>¹⁶ Operating results in 2021 were adjusted for non-recurring items totaling a net gain of R$7.8 million.</t>
  </si>
  <si>
    <t>¹⁷ Operating results were adjusted for non-recurring items totaling a net gain of R$293.9 million in 2022 from the partial reversal of the impairment loss of E1s and other aircraft related items, partially offset by revised non-cash provisions and other expenses.</t>
  </si>
  <si>
    <t>¹⁷ Resultados operacionais ajustados para itens não recorrentes totalizando um ganho líquido de R$293,9 milhões em 2022 referente à reversão parcial da perda do impairment de E1s e outros itens relacionados, parcialmente compensados pela revisão de provisões não monetárias e outras despesas.</t>
  </si>
  <si>
    <t>2021¹⁶</t>
  </si>
  <si>
    <t>2022¹⁷</t>
  </si>
  <si>
    <t>1T23</t>
  </si>
  <si>
    <t>⁶ Adjusted for non-recurring loss  totaling R$143.2 million in 4Q20 recorded under passenger revenue (R$49.1 million), depreciation and amortization (R$47.0 million) and other expenses (R$47.1 million) consisting of other additional expenses in relation to the COVID-19 pandemic. The financial results excludes the convertible debentures expenses.</t>
  </si>
  <si>
    <t>1T23¹⁸</t>
  </si>
  <si>
    <t>¹⁸ Operating results and EBITDA were adjusted for non-recurring items totaling a net loss of R$294.4 million, mainly due to the fleet adjustments related to our comprehensive restructuring plan, in addition to advisors fees and other related expenses, and a one-time adjustment related to an engine maintenance agreement, terminated in 1Q23 and expected to be reinstated before year-end, when this amount should be reversed.</t>
  </si>
  <si>
    <t>¹⁸ Os resultados operacionais e EBITDA foram ajustados para itens não recorrentes totalizando um prejuízo líquido de R$294,4 milhões, principalmente devido aos ajustes de frota relacionados ao nosso abrangente plano de reestruturação, além de honorários de consultores e outras despesas relacionadas, e um ajuste único relacionado a um contrato de manutenção de motores, rescindido no 1T23 e que deverá ser restabelecido antes do final do ano, quando esse valor deverá ser revertido.</t>
  </si>
  <si>
    <t>⁷ Adjusted for non-recurring net gains totaling R$62.5 million in 2020 recorded under passenger revenue (R$49.1 million), depreciation and amortization (R$79.2 million), maintenance, materials and repairs (R$ 14.8) and other expenses net gains (R$205.6 million) consisting mainly of the remeasurement of the lease liability to reflect the new lease terms negotiated with lessors in 3Q20 and other non recurring items in relation to the COVID-19 pandemic. The financial results excludes the convertible debentures expenses.</t>
  </si>
  <si>
    <t>% Negros ou Pardos em posição de Gestão(Liderança)</t>
  </si>
  <si>
    <t>% Black or Brown in management position (Leadership)</t>
  </si>
  <si>
    <t>% Absenteísmo</t>
  </si>
  <si>
    <t>% Absenteeism</t>
  </si>
  <si>
    <t>2T23¹⁹</t>
  </si>
  <si>
    <t>2T23</t>
  </si>
  <si>
    <t>¹⁹ Operating results and EBITDA were adjusted for non-recurring items totaling a net loss of R$228.5 million, mainly due to the fleet adjustments and redelivery items related to our permanent restructuring plan totaling R$200.0 million, in addition to advisors fees and other related expenses totaling R$90.7 million.</t>
  </si>
  <si>
    <t>¹⁹ Os resultados operacionais e EBITDA foram ajustados para itens não recorrentes totalizando um prejuízo líquido de R$228,5 milhões, principalmente devido aos ajustes de frota e itens de reentrega relacionados ao nosso plano de reestruturação permanente, totalizando R$200,0 milhões, além de honorários de consultores e outras despesas relacionadas, totalizando R$90,7 milhões.</t>
  </si>
  <si>
    <t>Instrumentos conversíveis</t>
  </si>
  <si>
    <t>Convertible instruments</t>
  </si>
  <si>
    <t xml:space="preserve">  Convertible instruments</t>
  </si>
  <si>
    <t>3T23²⁰</t>
  </si>
  <si>
    <t>²⁰ Operating results were adjusted for non-recurring items totaling R$290.6 million related to the capital optimization plan in addition to other restructuring-related expenses.</t>
  </si>
  <si>
    <t>3T23</t>
  </si>
  <si>
    <t>Arrendamento</t>
  </si>
  <si>
    <t>Arrendamento - Notes</t>
  </si>
  <si>
    <t>Arrendamento - Equity</t>
  </si>
  <si>
    <t xml:space="preserve">  Leases</t>
  </si>
  <si>
    <t>Lease notes</t>
  </si>
  <si>
    <t>Lease equity</t>
  </si>
  <si>
    <t>2Q22</t>
  </si>
  <si>
    <t>4T23²¹</t>
  </si>
  <si>
    <t>4T23</t>
  </si>
  <si>
    <t>²⁰ Os resultados operacionais foram ajustados para itens não recorrentes totalizando R$290,6 milhões relacionados ao plano de otimização de capital, além de outras despesas relacionadas à reestruturação.</t>
  </si>
  <si>
    <t>2023²²</t>
  </si>
  <si>
    <t xml:space="preserve">²¹ Operating results were adjusted for non-recurring items totaling R$363.2 million mainly due to a change in the accounting policy of loyalty bonus points dated back to the inception of the program; final fees related to our capital optimization plan; and adjustments in fleet and parts inventory derived from our lessor negotiations, including the earlier than expected retirement of the Airbus A350 and the termination of sublease agreements with a corresponding reintegration of aircraft in our fleet. </t>
  </si>
  <si>
    <t>²¹ Os resultados operacionais foram ajustados para itens não recorrentes totalizando R$363,2 milhões principalmente devido a uma mudança na política contábil de reconhecimento de pontos bônus do programa de fidelidade desde a criação do programa; cobranças finais relacionadas ao nosso plano de otimização de capital; e ajustes na frota e estoque de peças decorrentes de nossas negociações com lessores, incluindo a saída prematura do Airbus A350 e o término de acordos de subarrendamento com uma reintegração correspondente de aeronaves na nossa frota.</t>
  </si>
  <si>
    <t>²² Os resultados operacionais foram ajustados para itens não recorrentes totalizando R$1.176,7,2 milhões principalmente devido a uma mudança na política contábil de reconhecimento de pontos bônus do programa de fidelidade desde a criação do programa, cobranças relacionadas ao nosso plano de otimização de capital, ajustes na frota e estoque de peças decorrentes de nossas negociações com lessores e o término de acordos de subarrendamento com uma reintegração correspondente de aeronaves na nossa frota, além de honorários de consultores e outras despesas.</t>
  </si>
  <si>
    <t xml:space="preserve">²² Operating results were adjusted for non-recurring items totaling R$1,176.7 milion mainly due to a change in the accounting policy of loyalty bonus points dated back to the inception of the program, fees related to our capital optimization plan,  adjustments in fleet and parts inventory derived from our lessor negotiations and the termination of sublease agreements with a corresponding reintegration of aircraft in our fleet  in addition to advisors fees and other related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</si>
</sst>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3">
    <numFmt numFmtId="6" formatCode="&quot;R$&quot;\ #,##0;[Red]\-&quot;R$&quot;\ #,##0"/>
    <numFmt numFmtId="8" formatCode="&quot;R$&quot;\ #,##0.00;[Red]\-&quot;R$&quot;\ #,##0.00"/>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R$&quot;* #,##0.00_-;\-&quot;R$&quot;* #,##0.00_-;_-&quot;R$&quot;* &quot;-&quot;??_-;_-@_-"/>
    <numFmt numFmtId="173" formatCode="_(&quot;R$&quot;* #,##0.00_);_(&quot;R$&quot;* \(#,##0.00\);_(&quot;R$&quot;* &quot;-&quot;??_);_(@_)"/>
    <numFmt numFmtId="174" formatCode="_-* #,##0_-;\-* #,##0_-;_-* &quot;-&quot;??_-;_-@_-"/>
    <numFmt numFmtId="175" formatCode="#,##0\ \ ;\(#,##0\)\ ;\—\ \ \ \ "/>
    <numFmt numFmtId="176" formatCode="_(&quot;R$ &quot;* #,##0.00_);_(&quot;R$ &quot;* \(#,##0.00\);_(&quot;R$ &quot;* &quot;-&quot;??_);_(@_)"/>
    <numFmt numFmtId="177" formatCode="h:mm;@"/>
    <numFmt numFmtId="178" formatCode="_(* #,##0_);_(* \(#,##0\);_(* &quot;-&quot;??_);_(@_)"/>
    <numFmt numFmtId="179" formatCode="0.0000"/>
    <numFmt numFmtId="180" formatCode="General_)"/>
    <numFmt numFmtId="181" formatCode="_ * #,##0.00_)_k_r_ ;_ * \(#,##0.00\)_k_r_ ;_ * &quot;-&quot;??_)_k_r_ ;_ @_ "/>
    <numFmt numFmtId="182" formatCode="0.0\p;\(0.0\)\p"/>
    <numFmt numFmtId="183" formatCode="0.000_)"/>
    <numFmt numFmtId="184" formatCode="&quot;\&quot;#,##0.00;[Red]\-&quot;\&quot;#,##0.00"/>
    <numFmt numFmtId="185" formatCode="#,##0.0_);[Red]\(#,##0.0\)"/>
    <numFmt numFmtId="186" formatCode="#,##0_);[Red]\(#,##0\);"/>
    <numFmt numFmtId="187" formatCode="#,##0.0000_);[Red]\(#,##0.00000\)"/>
    <numFmt numFmtId="188" formatCode="&quot;$&quot;#,##0_);[Red]\(&quot;$&quot;#,##0\);"/>
    <numFmt numFmtId="189" formatCode="0.00_)"/>
    <numFmt numFmtId="190" formatCode=";;;"/>
    <numFmt numFmtId="191" formatCode="0.00000000"/>
    <numFmt numFmtId="192" formatCode="#,##0.00&quot;F&quot;_);\(#,##0.00&quot;F&quot;\)"/>
    <numFmt numFmtId="193" formatCode="0\ 000\ 000\ 000"/>
    <numFmt numFmtId="194" formatCode="_ * #,##0_ ;_ * \-#,##0_ ;_ * &quot;-&quot;_ ;_ @_ "/>
    <numFmt numFmtId="195" formatCode="_ * #,##0.00_ ;_ * \-#,##0.00_ ;_ * &quot;-&quot;??_ ;_ @_ "/>
    <numFmt numFmtId="196" formatCode="\$#,##0\ ;\(\$#,##0\)"/>
    <numFmt numFmtId="197" formatCode="_(&quot;N$&quot;* #,##0_);_(&quot;N$&quot;* \(#,##0\);_(&quot;N$&quot;* &quot;-&quot;_);_(@_)"/>
    <numFmt numFmtId="198" formatCode="_(&quot;N$&quot;* #,##0.00_);_(&quot;N$&quot;* \(#,##0.00\);_(&quot;N$&quot;* &quot;-&quot;??_);_(@_)"/>
    <numFmt numFmtId="199" formatCode="0.000"/>
    <numFmt numFmtId="200" formatCode="0.000000000"/>
    <numFmt numFmtId="201" formatCode="0_)%;[Red]\(0\)%"/>
    <numFmt numFmtId="202" formatCode="0%_);\(0%\)"/>
    <numFmt numFmtId="203" formatCode="0.0\ %;[Red]\(0.0\)%"/>
    <numFmt numFmtId="204" formatCode="0.00\ %;[Red]\(0.00\)%"/>
    <numFmt numFmtId="205" formatCode="%#,#00"/>
    <numFmt numFmtId="206" formatCode="#.##000"/>
    <numFmt numFmtId="207" formatCode="#,##0,_);[Red]\(#,##0,\)"/>
    <numFmt numFmtId="208" formatCode="&quot;£¤&quot;#,##0.00"/>
    <numFmt numFmtId="209" formatCode="&quot;£&quot;#,##0;\-&quot;£&quot;#,##0"/>
    <numFmt numFmtId="210" formatCode="#,##0;\(#,##0\)"/>
    <numFmt numFmtId="211" formatCode="0.0%;\(0.0\)%"/>
    <numFmt numFmtId="212" formatCode="#,"/>
    <numFmt numFmtId="213" formatCode="0000"/>
    <numFmt numFmtId="214" formatCode="00"/>
    <numFmt numFmtId="215" formatCode="000"/>
    <numFmt numFmtId="216" formatCode="_-&quot;£&quot;* #,##0_-;\-&quot;£&quot;* #,##0_-;_-&quot;£&quot;* &quot;-&quot;_-;_-@_-"/>
    <numFmt numFmtId="217" formatCode="_-&quot;£&quot;* #,##0.00_-;\-&quot;£&quot;* #,##0.00_-;_-&quot;£&quot;* &quot;-&quot;??_-;_-@_-"/>
    <numFmt numFmtId="218" formatCode="_-&quot;\&quot;* #,##0_-;&quot;\&quot;\-&quot;\&quot;* #,##0_-;_-&quot;\&quot;* &quot;-&quot;_-;_-@_-"/>
    <numFmt numFmtId="219" formatCode="_-&quot;\&quot;* #,##0.00_-;&quot;\&quot;\-&quot;\&quot;* #,##0.00_-;_-&quot;\&quot;* &quot;-&quot;??_-;_-@_-"/>
    <numFmt numFmtId="220" formatCode="_ &quot;￥&quot;* #,##0_ ;_ &quot;￥&quot;* \-#,##0_ ;_ &quot;￥&quot;* &quot;-&quot;_ ;_ @_ "/>
    <numFmt numFmtId="221" formatCode="_ &quot;￥&quot;* #,##0.00_ ;_ &quot;￥&quot;* \-#,##0.00_ ;_ &quot;￥&quot;* &quot;-&quot;??_ ;_ @_ "/>
    <numFmt numFmtId="222" formatCode="_-* #,##0_-;&quot;\&quot;\-* #,##0_-;_-* &quot;-&quot;_-;_-@_-"/>
    <numFmt numFmtId="223" formatCode="_-* #,##0.00_-;&quot;\&quot;\-* #,##0.00_-;_-* &quot;-&quot;??_-;_-@_-"/>
    <numFmt numFmtId="224" formatCode="0.0%"/>
    <numFmt numFmtId="225" formatCode="_(&quot;$&quot;* #,##0_);_(&quot;$&quot;* \(#,##0\);_(&quot;$&quot;* &quot;-&quot;??_);_(@_)"/>
    <numFmt numFmtId="226" formatCode="#,##0;\-#,##0;&quot;-&quot;"/>
    <numFmt numFmtId="227" formatCode="[$-409]mmm\-yy;@"/>
    <numFmt numFmtId="228" formatCode="&quot;$&quot;#,##0\ ;\(&quot;$&quot;#,##0\)"/>
    <numFmt numFmtId="229" formatCode="_(&quot;$&quot;* #,##0_);_(&quot;$&quot;* \(#,##0\);_(&quot;$&quot;* &quot;-&quot;??_);_(* @_)"/>
    <numFmt numFmtId="230" formatCode="_-* #,##0.0_-;\-* #,##0.0_-;_-* &quot;-&quot;??_-;_-@_-"/>
    <numFmt numFmtId="231" formatCode="_ &quot;?&quot;* #,##0_ ;_ &quot;?&quot;* \-#,##0_ ;_ &quot;?&quot;* &quot;-&quot;_ ;_ @_ "/>
    <numFmt numFmtId="232" formatCode="&quot;Sim&quot;;&quot;Sim&quot;;&quot;Não&quot;"/>
    <numFmt numFmtId="233" formatCode="_(* #,##0.0000_);_(* \(#,##0.0000\);_(* &quot;-&quot;??_);_(@_)"/>
    <numFmt numFmtId="234" formatCode="_-[$R$-416]\ * #,##0.00_-;\-[$R$-416]\ * #,##0.00_-;_-[$R$-416]\ * &quot;-&quot;??_-;_-@_-"/>
    <numFmt numFmtId="235" formatCode="_([$€]* #,##0.00_);_([$€]* \(#,##0.00\);_([$€]* &quot;-&quot;??_);_(@_)"/>
    <numFmt numFmtId="236" formatCode="[$R$-416]\ #,##0.00;[Red]\-[$R$-416]\ #,##0.00"/>
    <numFmt numFmtId="237" formatCode="[$-409]d\-mmm\-yy;@"/>
    <numFmt numFmtId="238" formatCode="[$-416]mmm\-yy;@"/>
    <numFmt numFmtId="239" formatCode="dd\-mmm\-yy"/>
    <numFmt numFmtId="240" formatCode="_(* #,##0.0_);_(* \(#,##0.0\);_(* &quot;-&quot;??_);_(@_)"/>
    <numFmt numFmtId="241" formatCode="0.0"/>
  </numFmts>
  <fonts count="170">
    <font>
      <sz val="11"/>
      <color theme="1"/>
      <name val="Calibri"/>
      <family val="2"/>
      <scheme val="minor"/>
    </font>
    <font>
      <sz val="10"/>
      <color theme="1"/>
      <name val="Arial"/>
      <family val="2"/>
    </font>
    <font>
      <b/>
      <sz val="10"/>
      <name val="Arial"/>
      <family val="2"/>
    </font>
    <font>
      <sz val="10"/>
      <name val="Arial"/>
      <family val="2"/>
    </font>
    <font>
      <b/>
      <sz val="9"/>
      <name val="Arial"/>
      <family val="2"/>
    </font>
    <font>
      <sz val="9"/>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indexed="8"/>
      <name val="Calibri"/>
      <family val="2"/>
    </font>
    <font>
      <sz val="11"/>
      <name val="Times New Roman"/>
      <family val="1"/>
    </font>
    <font>
      <sz val="11"/>
      <color theme="1"/>
      <name val="Calibri"/>
      <family val="2"/>
    </font>
    <font>
      <sz val="10"/>
      <color indexed="8"/>
      <name val="匠牥晩††††††††††"/>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color rgb="FF000000"/>
      <name val="Arial"/>
      <family val="2"/>
    </font>
    <font>
      <sz val="10"/>
      <name val="Helv"/>
      <charset val="204"/>
    </font>
    <font>
      <sz val="10"/>
      <name val="Helv"/>
    </font>
    <font>
      <sz val="12"/>
      <name val="Times New Roman"/>
      <family val="1"/>
    </font>
    <font>
      <sz val="10"/>
      <name val="Geneva"/>
    </font>
    <font>
      <b/>
      <i/>
      <sz val="10"/>
      <name val="Book Antiqua"/>
      <family val="1"/>
    </font>
    <font>
      <sz val="9"/>
      <color indexed="10"/>
      <name val="Geneva"/>
      <family val="2"/>
    </font>
    <font>
      <sz val="8"/>
      <color indexed="12"/>
      <name val="Helv"/>
    </font>
    <font>
      <sz val="10"/>
      <name val="Geneva"/>
      <family val="2"/>
    </font>
    <font>
      <sz val="10"/>
      <color indexed="11"/>
      <name val="Arial"/>
      <family val="2"/>
    </font>
    <font>
      <sz val="8"/>
      <name val="Geneva"/>
    </font>
    <font>
      <b/>
      <sz val="12"/>
      <name val="Times New Roman"/>
      <family val="1"/>
    </font>
    <font>
      <sz val="8"/>
      <name val="SwitzerlandLight"/>
    </font>
    <font>
      <sz val="7"/>
      <name val="Times New Roman"/>
      <family val="1"/>
    </font>
    <font>
      <b/>
      <sz val="10"/>
      <name val="MS Sans Serif"/>
      <family val="2"/>
    </font>
    <font>
      <b/>
      <sz val="18"/>
      <color indexed="24"/>
      <name val="Arial"/>
      <family val="2"/>
    </font>
    <font>
      <b/>
      <sz val="12"/>
      <color indexed="24"/>
      <name val="Arial"/>
      <family val="2"/>
    </font>
    <font>
      <u/>
      <sz val="10"/>
      <color indexed="12"/>
      <name val="Arial"/>
      <family val="2"/>
    </font>
    <font>
      <b/>
      <sz val="8"/>
      <name val="Arial"/>
      <family val="2"/>
    </font>
    <font>
      <sz val="11"/>
      <name val="Tms Rmn"/>
      <family val="1"/>
    </font>
    <font>
      <sz val="10"/>
      <name val="Tms Rmn"/>
    </font>
    <font>
      <sz val="8"/>
      <name val="Palatino"/>
      <family val="1"/>
    </font>
    <font>
      <sz val="8"/>
      <name val="Times New Roman"/>
      <family val="1"/>
    </font>
    <font>
      <sz val="12"/>
      <name val="Helv"/>
    </font>
    <font>
      <sz val="10"/>
      <name val="BERNHARD"/>
    </font>
    <font>
      <sz val="10"/>
      <name val="MS Serif"/>
      <family val="1"/>
    </font>
    <font>
      <sz val="10"/>
      <color indexed="8"/>
      <name val="Arial"/>
      <family val="2"/>
    </font>
    <font>
      <sz val="7.5"/>
      <color indexed="12"/>
      <name val="Arial"/>
      <family val="2"/>
    </font>
    <font>
      <sz val="10"/>
      <name val="MS Sans Serif"/>
      <family val="2"/>
    </font>
    <font>
      <sz val="1"/>
      <color indexed="8"/>
      <name val="Courier"/>
      <family val="3"/>
    </font>
    <font>
      <b/>
      <sz val="1"/>
      <color indexed="8"/>
      <name val="Courier"/>
      <family val="3"/>
    </font>
    <font>
      <sz val="10"/>
      <color indexed="16"/>
      <name val="MS Serif"/>
      <family val="1"/>
    </font>
    <font>
      <sz val="10"/>
      <name val="Bookman Old Style"/>
      <family val="1"/>
    </font>
    <font>
      <sz val="8"/>
      <name val="Arial"/>
      <family val="2"/>
    </font>
    <font>
      <sz val="7"/>
      <name val="Palatino"/>
      <family val="1"/>
    </font>
    <font>
      <sz val="11"/>
      <name val="Arial"/>
      <family val="2"/>
    </font>
    <font>
      <b/>
      <sz val="12"/>
      <name val="Arial"/>
      <family val="2"/>
    </font>
    <font>
      <u/>
      <sz val="9.35"/>
      <color theme="10"/>
      <name val="Calibri"/>
      <family val="2"/>
    </font>
    <font>
      <u/>
      <sz val="9"/>
      <color indexed="36"/>
      <name val="Arial"/>
      <family val="2"/>
    </font>
    <font>
      <u/>
      <sz val="9"/>
      <color indexed="12"/>
      <name val="Arial"/>
      <family val="2"/>
    </font>
    <font>
      <sz val="10"/>
      <name val="Courier"/>
      <family val="3"/>
    </font>
    <font>
      <sz val="10"/>
      <name val="Tahoma"/>
      <family val="2"/>
    </font>
    <font>
      <sz val="9"/>
      <color indexed="12"/>
      <name val="Helv"/>
    </font>
    <font>
      <sz val="8"/>
      <color indexed="8"/>
      <name val="Helv"/>
    </font>
    <font>
      <sz val="10"/>
      <color indexed="20"/>
      <name val="Times New Roman"/>
      <family val="1"/>
    </font>
    <font>
      <sz val="7"/>
      <name val="Small Fonts"/>
      <family val="2"/>
    </font>
    <font>
      <sz val="9"/>
      <name val="Helv"/>
    </font>
    <font>
      <sz val="19"/>
      <name val="Helv"/>
    </font>
    <font>
      <sz val="8"/>
      <name val="Courier New"/>
      <family val="3"/>
    </font>
    <font>
      <sz val="8"/>
      <name val="Helv"/>
      <charset val="204"/>
    </font>
    <font>
      <sz val="10"/>
      <name val="Times New Roman"/>
      <family val="1"/>
    </font>
    <font>
      <i/>
      <sz val="10"/>
      <name val="MS Sans Serif"/>
      <family val="2"/>
    </font>
    <font>
      <sz val="10"/>
      <color theme="1"/>
      <name val="Calibri"/>
      <family val="2"/>
      <scheme val="minor"/>
    </font>
    <font>
      <b/>
      <sz val="10"/>
      <name val="Arial CE"/>
      <family val="2"/>
      <charset val="238"/>
    </font>
    <font>
      <sz val="8"/>
      <name val="Helv"/>
    </font>
    <font>
      <sz val="10"/>
      <color indexed="10"/>
      <name val="MS Sans Serif"/>
      <family val="2"/>
    </font>
    <font>
      <b/>
      <sz val="8"/>
      <color indexed="62"/>
      <name val="Verdana"/>
      <family val="2"/>
    </font>
    <font>
      <b/>
      <sz val="12"/>
      <color indexed="8"/>
      <name val="Arial"/>
      <family val="2"/>
    </font>
    <font>
      <b/>
      <i/>
      <sz val="12"/>
      <color indexed="8"/>
      <name val="Arial"/>
      <family val="2"/>
    </font>
    <font>
      <b/>
      <sz val="11"/>
      <color indexed="9"/>
      <name val="Arial"/>
      <family val="2"/>
    </font>
    <font>
      <b/>
      <i/>
      <sz val="11"/>
      <color indexed="9"/>
      <name val="Arial"/>
      <family val="2"/>
    </font>
    <font>
      <sz val="12"/>
      <color indexed="8"/>
      <name val="Arial"/>
      <family val="2"/>
    </font>
    <font>
      <b/>
      <sz val="10"/>
      <color indexed="8"/>
      <name val="Arial"/>
      <family val="2"/>
    </font>
    <font>
      <sz val="10"/>
      <color indexed="56"/>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8"/>
      <name val="Arial Narrow"/>
      <family val="2"/>
    </font>
    <font>
      <b/>
      <sz val="11"/>
      <color indexed="56"/>
      <name val="Arial"/>
      <family val="2"/>
    </font>
    <font>
      <b/>
      <i/>
      <sz val="11"/>
      <color indexed="56"/>
      <name val="Arial"/>
      <family val="2"/>
    </font>
    <font>
      <b/>
      <sz val="11"/>
      <color indexed="18"/>
      <name val="Arial Narrow"/>
      <family val="2"/>
    </font>
    <font>
      <sz val="19"/>
      <color indexed="48"/>
      <name val="Arial"/>
      <family val="2"/>
    </font>
    <font>
      <sz val="12"/>
      <color indexed="14"/>
      <name val="Arial"/>
      <family val="2"/>
    </font>
    <font>
      <sz val="10"/>
      <color indexed="8"/>
      <name val="MS Sans Serif"/>
      <family val="2"/>
    </font>
    <font>
      <b/>
      <sz val="10"/>
      <name val="Tahoma"/>
      <family val="2"/>
    </font>
    <font>
      <b/>
      <sz val="8"/>
      <color indexed="8"/>
      <name val="Helv"/>
    </font>
    <font>
      <b/>
      <sz val="8"/>
      <name val="Times New Roman"/>
      <family val="1"/>
    </font>
    <font>
      <sz val="9"/>
      <name val="Tms Rmn"/>
    </font>
    <font>
      <b/>
      <sz val="10"/>
      <color indexed="10"/>
      <name val="Arial"/>
      <family val="2"/>
    </font>
    <font>
      <b/>
      <sz val="11"/>
      <name val="Times New Roman"/>
      <family val="1"/>
    </font>
    <font>
      <sz val="10"/>
      <color indexed="32"/>
      <name val="Arial"/>
      <family val="2"/>
    </font>
    <font>
      <b/>
      <sz val="10"/>
      <color indexed="10"/>
      <name val="Wingdings"/>
      <charset val="2"/>
    </font>
    <font>
      <sz val="8"/>
      <color indexed="10"/>
      <name val="Arial Narrow"/>
      <family val="2"/>
    </font>
    <font>
      <sz val="10"/>
      <name val="Arial Cyr"/>
      <charset val="204"/>
    </font>
    <font>
      <sz val="10"/>
      <name val="NTHarmonica"/>
    </font>
    <font>
      <sz val="12"/>
      <name val="宋体"/>
      <charset val="134"/>
    </font>
    <font>
      <sz val="12"/>
      <name val="官帕眉"/>
      <charset val="134"/>
    </font>
    <font>
      <sz val="11"/>
      <name val="Book Antiqua"/>
      <family val="1"/>
    </font>
    <font>
      <b/>
      <sz val="9"/>
      <color rgb="FF000000"/>
      <name val="Arial"/>
      <family val="2"/>
    </font>
    <font>
      <b/>
      <sz val="9"/>
      <color theme="1"/>
      <name val="Arial"/>
      <family val="2"/>
    </font>
    <font>
      <sz val="9"/>
      <color theme="1"/>
      <name val="Arial"/>
      <family val="2"/>
    </font>
    <font>
      <i/>
      <sz val="9"/>
      <color rgb="FF000000"/>
      <name val="Arial"/>
      <family val="2"/>
    </font>
    <font>
      <b/>
      <sz val="10"/>
      <color theme="0"/>
      <name val="Arial"/>
      <family val="2"/>
    </font>
    <font>
      <b/>
      <sz val="10"/>
      <color rgb="FF000000"/>
      <name val="Arial"/>
      <family val="2"/>
    </font>
    <font>
      <i/>
      <sz val="8"/>
      <color theme="1"/>
      <name val="Arial"/>
      <family val="2"/>
    </font>
    <font>
      <sz val="10"/>
      <color rgb="FF333333"/>
      <name val="Calibri"/>
      <family val="2"/>
      <scheme val="minor"/>
    </font>
    <font>
      <b/>
      <sz val="9"/>
      <color theme="0"/>
      <name val="Arial"/>
      <family val="2"/>
    </font>
    <font>
      <b/>
      <i/>
      <sz val="16"/>
      <name val="Helv"/>
    </font>
    <font>
      <sz val="13"/>
      <color indexed="8"/>
      <name val="Arial"/>
      <family val="2"/>
    </font>
    <font>
      <sz val="12"/>
      <name val="??"/>
      <charset val="134"/>
    </font>
    <font>
      <sz val="12"/>
      <name val="???"/>
      <charset val="134"/>
    </font>
    <font>
      <sz val="10"/>
      <color indexed="8"/>
      <name val="Calibri"/>
      <family val="2"/>
    </font>
    <font>
      <u/>
      <sz val="9.35"/>
      <color indexed="12"/>
      <name val="Calibri"/>
      <family val="2"/>
    </font>
    <font>
      <sz val="10"/>
      <color indexed="8"/>
      <name val="???††††††††††"/>
    </font>
    <font>
      <sz val="11"/>
      <color indexed="63"/>
      <name val="Calibri"/>
      <family val="2"/>
    </font>
    <font>
      <b/>
      <vertAlign val="superscript"/>
      <sz val="10"/>
      <color theme="0"/>
      <name val="Arial"/>
      <family val="2"/>
    </font>
    <font>
      <b/>
      <sz val="10"/>
      <color theme="1"/>
      <name val="Arial"/>
      <family val="2"/>
    </font>
    <font>
      <sz val="10"/>
      <color rgb="FF000000"/>
      <name val="Arial"/>
      <family val="2"/>
    </font>
    <font>
      <b/>
      <sz val="10"/>
      <color theme="0"/>
      <name val="Calibri"/>
      <family val="2"/>
    </font>
    <font>
      <sz val="10"/>
      <color theme="0"/>
      <name val="Calibri"/>
      <family val="2"/>
      <scheme val="minor"/>
    </font>
    <font>
      <sz val="11"/>
      <color theme="1"/>
      <name val="Arial"/>
      <family val="2"/>
    </font>
    <font>
      <sz val="14"/>
      <color theme="1"/>
      <name val="Arial"/>
      <family val="2"/>
    </font>
    <font>
      <sz val="14"/>
      <color theme="0"/>
      <name val="Arial"/>
      <family val="2"/>
    </font>
    <font>
      <b/>
      <sz val="14"/>
      <color theme="0"/>
      <name val="Arial"/>
      <family val="2"/>
    </font>
    <font>
      <sz val="9"/>
      <color theme="0"/>
      <name val="Arial"/>
      <family val="2"/>
    </font>
    <font>
      <b/>
      <sz val="11"/>
      <color rgb="FFFFFFFF"/>
      <name val="Arial"/>
      <family val="2"/>
    </font>
    <font>
      <b/>
      <sz val="12"/>
      <color rgb="FFFFFFFF"/>
      <name val="Arial"/>
      <family val="2"/>
    </font>
    <font>
      <sz val="12"/>
      <color theme="1"/>
      <name val="Calibri"/>
      <family val="2"/>
      <scheme val="minor"/>
    </font>
    <font>
      <sz val="12"/>
      <color rgb="FF000000"/>
      <name val="Arial"/>
      <family val="2"/>
    </font>
    <font>
      <sz val="10"/>
      <color rgb="FF000000"/>
      <name val="Franklin Gothic Book"/>
      <family val="2"/>
    </font>
    <font>
      <sz val="9"/>
      <color rgb="FF242424"/>
      <name val="Arial"/>
      <family val="2"/>
    </font>
  </fonts>
  <fills count="8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patternFill>
    </fill>
    <fill>
      <patternFill patternType="solid">
        <fgColor indexed="22"/>
        <bgColor indexed="64"/>
      </patternFill>
    </fill>
    <fill>
      <patternFill patternType="gray0625"/>
    </fill>
    <fill>
      <patternFill patternType="solid">
        <fgColor indexed="27"/>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9"/>
        <bgColor indexed="19"/>
      </patternFill>
    </fill>
    <fill>
      <patternFill patternType="solid">
        <fgColor theme="4" tint="0.79998168889431442"/>
        <bgColor indexed="64"/>
      </patternFill>
    </fill>
    <fill>
      <patternFill patternType="solid">
        <fgColor rgb="FF376092"/>
        <bgColor indexed="64"/>
      </patternFill>
    </fill>
    <fill>
      <patternFill patternType="solid">
        <fgColor theme="0" tint="-0.14999847407452621"/>
        <bgColor rgb="FFD8D8D8"/>
      </patternFill>
    </fill>
    <fill>
      <patternFill patternType="solid">
        <fgColor theme="0" tint="-0.14999847407452621"/>
        <bgColor indexed="64"/>
      </patternFill>
    </fill>
  </fills>
  <borders count="349">
    <border>
      <left/>
      <right/>
      <top/>
      <bottom/>
      <diagonal/>
    </border>
    <border>
      <left style="thick">
        <color theme="0"/>
      </left>
      <right style="thick">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style="thick">
        <color indexed="64"/>
      </bottom>
      <diagonal/>
    </border>
    <border>
      <left style="thin">
        <color indexed="64"/>
      </left>
      <right/>
      <top style="thin">
        <color indexed="64"/>
      </top>
      <bottom/>
      <diagonal/>
    </border>
    <border>
      <left/>
      <right/>
      <top/>
      <bottom style="dotted">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bottom style="thin">
        <color indexed="48"/>
      </bottom>
      <diagonal/>
    </border>
    <border>
      <left style="thin">
        <color indexed="41"/>
      </left>
      <right style="thin">
        <color indexed="48"/>
      </right>
      <top style="medium">
        <color indexed="41"/>
      </top>
      <bottom style="thin">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right style="thin">
        <color indexed="64"/>
      </right>
      <top style="thin">
        <color indexed="64"/>
      </top>
      <bottom style="thin">
        <color indexed="64"/>
      </bottom>
      <diagonal/>
    </border>
    <border>
      <left/>
      <right style="thick">
        <color theme="0"/>
      </right>
      <top/>
      <bottom/>
      <diagonal/>
    </border>
    <border>
      <left/>
      <right style="thick">
        <color theme="0"/>
      </right>
      <top/>
      <bottom style="medium">
        <color theme="0" tint="-0.499984740745262"/>
      </bottom>
      <diagonal/>
    </border>
    <border>
      <left/>
      <right/>
      <top style="medium">
        <color auto="1"/>
      </top>
      <bottom style="medium">
        <color auto="1"/>
      </bottom>
      <diagonal/>
    </border>
    <border>
      <left style="thick">
        <color theme="0"/>
      </left>
      <right/>
      <top/>
      <bottom/>
      <diagonal/>
    </border>
    <border>
      <left/>
      <right/>
      <top style="thin">
        <color theme="0" tint="-0.34998626667073579"/>
      </top>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thick">
        <color theme="0"/>
      </right>
      <top style="thin">
        <color theme="0" tint="-0.499984740745262"/>
      </top>
      <bottom/>
      <diagonal/>
    </border>
    <border>
      <left/>
      <right/>
      <top style="thin">
        <color theme="0" tint="-0.499984740745262"/>
      </top>
      <bottom/>
      <diagonal/>
    </border>
    <border>
      <left style="thick">
        <color rgb="FFFFFFFF"/>
      </left>
      <right/>
      <top/>
      <bottom/>
      <diagonal/>
    </border>
    <border>
      <left/>
      <right/>
      <top/>
      <bottom style="thin">
        <color theme="0" tint="-0.34998626667073579"/>
      </bottom>
      <diagonal/>
    </border>
    <border>
      <left/>
      <right/>
      <top/>
      <bottom style="medium">
        <color theme="0" tint="-0.34998626667073579"/>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right/>
      <top/>
      <bottom style="medium">
        <color theme="0" tint="-0.499984740745262"/>
      </bottom>
      <diagonal/>
    </border>
    <border>
      <left style="thick">
        <color theme="0"/>
      </left>
      <right style="thick">
        <color theme="0"/>
      </right>
      <top/>
      <bottom style="thick">
        <color theme="0"/>
      </bottom>
      <diagonal/>
    </border>
    <border>
      <left/>
      <right style="thick">
        <color theme="0"/>
      </right>
      <top/>
      <bottom style="thick">
        <color theme="0"/>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right/>
      <top style="medium">
        <color indexed="22"/>
      </top>
      <bottom style="medium">
        <color indexed="22"/>
      </bottom>
      <diagonal/>
    </border>
    <border>
      <left/>
      <right/>
      <top style="medium">
        <color auto="1"/>
      </top>
      <bottom style="medium">
        <color auto="1"/>
      </bottom>
      <diagonal/>
    </border>
    <border>
      <left/>
      <right/>
      <top style="medium">
        <color indexed="64"/>
      </top>
      <bottom/>
      <diagonal/>
    </border>
    <border>
      <left style="thick">
        <color theme="0"/>
      </left>
      <right/>
      <top/>
      <bottom style="thick">
        <color theme="0"/>
      </bottom>
      <diagonal/>
    </border>
    <border>
      <left/>
      <right/>
      <top style="medium">
        <color theme="0" tint="-0.499984740745262"/>
      </top>
      <bottom/>
      <diagonal/>
    </border>
    <border>
      <left/>
      <right/>
      <top style="thick">
        <color theme="0"/>
      </top>
      <bottom/>
      <diagonal/>
    </border>
    <border>
      <left/>
      <right/>
      <top/>
      <bottom style="thin">
        <color theme="0" tint="-0.499984740745262"/>
      </bottom>
      <diagonal/>
    </border>
    <border>
      <left/>
      <right/>
      <top style="thick">
        <color theme="0"/>
      </top>
      <bottom style="thin">
        <color theme="0" tint="-0.499984740745262"/>
      </bottom>
      <diagonal/>
    </border>
  </borders>
  <cellStyleXfs count="6310">
    <xf numFmtId="227" fontId="0" fillId="0" borderId="0"/>
    <xf numFmtId="43" fontId="6" fillId="0" borderId="0" applyFont="0" applyFill="0" applyBorder="0" applyAlignment="0" applyProtection="0"/>
    <xf numFmtId="9" fontId="6" fillId="0" borderId="0" applyFont="0" applyFill="0" applyBorder="0" applyAlignment="0" applyProtection="0"/>
    <xf numFmtId="227" fontId="7" fillId="0" borderId="0" applyNumberFormat="0" applyFill="0" applyBorder="0" applyAlignment="0" applyProtection="0"/>
    <xf numFmtId="227" fontId="8" fillId="0" borderId="2" applyNumberFormat="0" applyFill="0" applyAlignment="0" applyProtection="0"/>
    <xf numFmtId="227" fontId="9" fillId="0" borderId="3" applyNumberFormat="0" applyFill="0" applyAlignment="0" applyProtection="0"/>
    <xf numFmtId="227" fontId="10" fillId="0" borderId="4" applyNumberFormat="0" applyFill="0" applyAlignment="0" applyProtection="0"/>
    <xf numFmtId="227" fontId="10" fillId="0" borderId="0" applyNumberFormat="0" applyFill="0" applyBorder="0" applyAlignment="0" applyProtection="0"/>
    <xf numFmtId="227" fontId="12" fillId="5" borderId="0" applyNumberFormat="0" applyBorder="0" applyAlignment="0" applyProtection="0"/>
    <xf numFmtId="227" fontId="15" fillId="8" borderId="6" applyNumberFormat="0" applyAlignment="0" applyProtection="0"/>
    <xf numFmtId="227" fontId="16" fillId="8" borderId="5" applyNumberFormat="0" applyAlignment="0" applyProtection="0"/>
    <xf numFmtId="227" fontId="20" fillId="0" borderId="0" applyNumberFormat="0" applyFill="0" applyBorder="0" applyAlignment="0" applyProtection="0"/>
    <xf numFmtId="227" fontId="21" fillId="0" borderId="10" applyNumberFormat="0" applyFill="0" applyAlignment="0" applyProtection="0"/>
    <xf numFmtId="227" fontId="22" fillId="11" borderId="0" applyNumberFormat="0" applyBorder="0" applyAlignment="0" applyProtection="0"/>
    <xf numFmtId="227" fontId="6" fillId="12" borderId="0" applyNumberFormat="0" applyBorder="0" applyAlignment="0" applyProtection="0"/>
    <xf numFmtId="227" fontId="6" fillId="13" borderId="0" applyNumberFormat="0" applyBorder="0" applyAlignment="0" applyProtection="0"/>
    <xf numFmtId="227" fontId="22" fillId="14" borderId="0" applyNumberFormat="0" applyBorder="0" applyAlignment="0" applyProtection="0"/>
    <xf numFmtId="227" fontId="22" fillId="15" borderId="0" applyNumberFormat="0" applyBorder="0" applyAlignment="0" applyProtection="0"/>
    <xf numFmtId="227" fontId="6" fillId="16" borderId="0" applyNumberFormat="0" applyBorder="0" applyAlignment="0" applyProtection="0"/>
    <xf numFmtId="227" fontId="6" fillId="17" borderId="0" applyNumberFormat="0" applyBorder="0" applyAlignment="0" applyProtection="0"/>
    <xf numFmtId="227" fontId="22" fillId="18" borderId="0" applyNumberFormat="0" applyBorder="0" applyAlignment="0" applyProtection="0"/>
    <xf numFmtId="227" fontId="22" fillId="19" borderId="0" applyNumberFormat="0" applyBorder="0" applyAlignment="0" applyProtection="0"/>
    <xf numFmtId="227" fontId="6" fillId="20" borderId="0" applyNumberFormat="0" applyBorder="0" applyAlignment="0" applyProtection="0"/>
    <xf numFmtId="227" fontId="6" fillId="21" borderId="0" applyNumberFormat="0" applyBorder="0" applyAlignment="0" applyProtection="0"/>
    <xf numFmtId="227" fontId="22" fillId="22" borderId="0" applyNumberFormat="0" applyBorder="0" applyAlignment="0" applyProtection="0"/>
    <xf numFmtId="227" fontId="22" fillId="23" borderId="0" applyNumberFormat="0" applyBorder="0" applyAlignment="0" applyProtection="0"/>
    <xf numFmtId="227" fontId="6" fillId="24" borderId="0" applyNumberFormat="0" applyBorder="0" applyAlignment="0" applyProtection="0"/>
    <xf numFmtId="227" fontId="6" fillId="25" borderId="0" applyNumberFormat="0" applyBorder="0" applyAlignment="0" applyProtection="0"/>
    <xf numFmtId="227" fontId="22" fillId="26" borderId="0" applyNumberFormat="0" applyBorder="0" applyAlignment="0" applyProtection="0"/>
    <xf numFmtId="227" fontId="22" fillId="27" borderId="0" applyNumberFormat="0" applyBorder="0" applyAlignment="0" applyProtection="0"/>
    <xf numFmtId="227" fontId="6" fillId="28" borderId="0" applyNumberFormat="0" applyBorder="0" applyAlignment="0" applyProtection="0"/>
    <xf numFmtId="227" fontId="6" fillId="29" borderId="0" applyNumberFormat="0" applyBorder="0" applyAlignment="0" applyProtection="0"/>
    <xf numFmtId="227" fontId="22" fillId="30" borderId="0" applyNumberFormat="0" applyBorder="0" applyAlignment="0" applyProtection="0"/>
    <xf numFmtId="227" fontId="22" fillId="31" borderId="0" applyNumberFormat="0" applyBorder="0" applyAlignment="0" applyProtection="0"/>
    <xf numFmtId="227" fontId="6" fillId="32" borderId="0" applyNumberFormat="0" applyBorder="0" applyAlignment="0" applyProtection="0"/>
    <xf numFmtId="227" fontId="6" fillId="33" borderId="0" applyNumberFormat="0" applyBorder="0" applyAlignment="0" applyProtection="0"/>
    <xf numFmtId="227" fontId="22" fillId="34" borderId="0" applyNumberFormat="0" applyBorder="0" applyAlignment="0" applyProtection="0"/>
    <xf numFmtId="227" fontId="6" fillId="0" borderId="0" applyFont="0" applyFill="0" applyBorder="0" applyAlignment="0" applyProtection="0"/>
    <xf numFmtId="171" fontId="6" fillId="0" borderId="0" applyFont="0" applyFill="0" applyBorder="0" applyAlignment="0" applyProtection="0"/>
    <xf numFmtId="170" fontId="3" fillId="0" borderId="0" applyFont="0" applyFill="0" applyBorder="0" applyAlignment="0" applyProtection="0"/>
    <xf numFmtId="227" fontId="3" fillId="0" borderId="0"/>
    <xf numFmtId="227" fontId="6" fillId="0" borderId="0"/>
    <xf numFmtId="171" fontId="6" fillId="0" borderId="0" applyFont="0" applyFill="0" applyBorder="0" applyAlignment="0" applyProtection="0"/>
    <xf numFmtId="170" fontId="6" fillId="0" borderId="0" applyFont="0" applyFill="0" applyBorder="0" applyAlignment="0" applyProtection="0"/>
    <xf numFmtId="170" fontId="3" fillId="0" borderId="0" applyFont="0" applyFill="0" applyBorder="0" applyAlignment="0" applyProtection="0"/>
    <xf numFmtId="175" fontId="25" fillId="0" borderId="0">
      <alignment horizontal="right"/>
    </xf>
    <xf numFmtId="227" fontId="3" fillId="0" borderId="0">
      <alignment vertical="top"/>
    </xf>
    <xf numFmtId="227" fontId="3" fillId="0" borderId="0">
      <alignment vertical="top"/>
    </xf>
    <xf numFmtId="170" fontId="3" fillId="0" borderId="0" applyFont="0" applyFill="0" applyBorder="0" applyAlignment="0" applyProtection="0"/>
    <xf numFmtId="170" fontId="3" fillId="0" borderId="0" applyFont="0" applyFill="0" applyBorder="0" applyAlignment="0" applyProtection="0"/>
    <xf numFmtId="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9" fontId="6" fillId="0" borderId="0" applyFont="0" applyFill="0" applyBorder="0" applyAlignment="0" applyProtection="0"/>
    <xf numFmtId="227" fontId="6" fillId="0" borderId="0" applyFont="0" applyFill="0" applyBorder="0" applyAlignment="0" applyProtection="0"/>
    <xf numFmtId="227" fontId="3" fillId="0" borderId="0"/>
    <xf numFmtId="227" fontId="6" fillId="0" borderId="0"/>
    <xf numFmtId="171" fontId="6" fillId="0" borderId="0" applyFont="0" applyFill="0" applyBorder="0" applyAlignment="0" applyProtection="0"/>
    <xf numFmtId="170" fontId="6" fillId="0" borderId="0" applyFont="0" applyFill="0" applyBorder="0" applyAlignment="0" applyProtection="0"/>
    <xf numFmtId="9" fontId="3" fillId="0" borderId="0" applyFont="0" applyFill="0" applyBorder="0" applyAlignment="0" applyProtection="0"/>
    <xf numFmtId="171" fontId="3" fillId="0" borderId="0" applyFont="0" applyFill="0" applyBorder="0" applyAlignment="0" applyProtection="0"/>
    <xf numFmtId="227" fontId="6" fillId="0" borderId="0" applyFont="0" applyFill="0" applyBorder="0" applyAlignment="0" applyProtection="0"/>
    <xf numFmtId="227" fontId="3" fillId="0" borderId="0"/>
    <xf numFmtId="227" fontId="6" fillId="0" borderId="0"/>
    <xf numFmtId="227" fontId="3" fillId="0" borderId="0"/>
    <xf numFmtId="170" fontId="3" fillId="0" borderId="0" applyFont="0" applyFill="0" applyBorder="0" applyAlignment="0" applyProtection="0"/>
    <xf numFmtId="227" fontId="3" fillId="0" borderId="0">
      <alignment vertical="top"/>
    </xf>
    <xf numFmtId="227" fontId="6" fillId="0" borderId="0" applyFont="0" applyFill="0" applyBorder="0" applyAlignment="0" applyProtection="0"/>
    <xf numFmtId="171" fontId="6" fillId="0" borderId="0" applyFont="0" applyFill="0" applyBorder="0" applyAlignment="0" applyProtection="0"/>
    <xf numFmtId="170" fontId="6" fillId="0" borderId="0" applyFont="0" applyFill="0" applyBorder="0" applyAlignment="0" applyProtection="0"/>
    <xf numFmtId="9" fontId="3" fillId="0" borderId="0" applyFont="0" applyFill="0" applyBorder="0" applyAlignment="0" applyProtection="0"/>
    <xf numFmtId="171" fontId="3" fillId="0" borderId="0" applyFont="0" applyFill="0" applyBorder="0" applyAlignment="0" applyProtection="0"/>
    <xf numFmtId="227" fontId="3" fillId="0" borderId="0"/>
    <xf numFmtId="227" fontId="3" fillId="0" borderId="0"/>
    <xf numFmtId="227" fontId="3" fillId="0" borderId="0">
      <alignment vertical="top"/>
    </xf>
    <xf numFmtId="227" fontId="3" fillId="0" borderId="0">
      <alignment vertical="top"/>
    </xf>
    <xf numFmtId="227" fontId="6" fillId="0" borderId="0" applyFont="0" applyFill="0" applyBorder="0" applyAlignment="0" applyProtection="0"/>
    <xf numFmtId="171" fontId="6" fillId="0" borderId="0" applyFont="0" applyFill="0" applyBorder="0" applyAlignment="0" applyProtection="0"/>
    <xf numFmtId="170" fontId="6" fillId="0" borderId="0" applyFont="0" applyFill="0" applyBorder="0" applyAlignment="0" applyProtection="0"/>
    <xf numFmtId="9" fontId="3" fillId="0" borderId="0" applyFont="0" applyFill="0" applyBorder="0" applyAlignment="0" applyProtection="0"/>
    <xf numFmtId="171" fontId="3" fillId="0" borderId="0" applyFont="0" applyFill="0" applyBorder="0" applyAlignment="0" applyProtection="0"/>
    <xf numFmtId="227" fontId="6" fillId="0" borderId="0" applyFont="0" applyFill="0" applyBorder="0" applyAlignment="0" applyProtection="0"/>
    <xf numFmtId="171" fontId="6" fillId="0" borderId="0" applyFont="0" applyFill="0" applyBorder="0" applyAlignment="0" applyProtection="0"/>
    <xf numFmtId="170" fontId="6" fillId="0" borderId="0" applyFont="0" applyFill="0" applyBorder="0" applyAlignment="0" applyProtection="0"/>
    <xf numFmtId="9" fontId="3" fillId="0" borderId="0" applyFont="0" applyFill="0" applyBorder="0" applyAlignment="0" applyProtection="0"/>
    <xf numFmtId="171" fontId="3" fillId="0" borderId="0" applyFont="0" applyFill="0" applyBorder="0" applyAlignment="0" applyProtection="0"/>
    <xf numFmtId="227" fontId="6" fillId="0" borderId="0" applyFont="0" applyFill="0" applyBorder="0" applyAlignment="0" applyProtection="0"/>
    <xf numFmtId="227" fontId="3" fillId="0" borderId="0"/>
    <xf numFmtId="227" fontId="3" fillId="0" borderId="0"/>
    <xf numFmtId="227" fontId="6" fillId="0" borderId="0"/>
    <xf numFmtId="227" fontId="6" fillId="0" borderId="0"/>
    <xf numFmtId="227" fontId="6" fillId="0" borderId="0"/>
    <xf numFmtId="227" fontId="6" fillId="0" borderId="0"/>
    <xf numFmtId="227" fontId="6" fillId="0" borderId="0"/>
    <xf numFmtId="227" fontId="3" fillId="0" borderId="0"/>
    <xf numFmtId="227" fontId="3" fillId="0" borderId="0"/>
    <xf numFmtId="227" fontId="6" fillId="0" borderId="0"/>
    <xf numFmtId="227" fontId="6" fillId="0" borderId="0"/>
    <xf numFmtId="227" fontId="6" fillId="0" borderId="0"/>
    <xf numFmtId="227" fontId="3" fillId="0" borderId="0"/>
    <xf numFmtId="227" fontId="3" fillId="0" borderId="0"/>
    <xf numFmtId="227" fontId="6" fillId="0" borderId="0"/>
    <xf numFmtId="227" fontId="6" fillId="0" borderId="0"/>
    <xf numFmtId="227" fontId="3" fillId="0" borderId="0"/>
    <xf numFmtId="227" fontId="6"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6" fillId="0" borderId="0"/>
    <xf numFmtId="227" fontId="6" fillId="0" borderId="0"/>
    <xf numFmtId="227" fontId="6" fillId="0" borderId="0"/>
    <xf numFmtId="227" fontId="3" fillId="0" borderId="0"/>
    <xf numFmtId="227" fontId="3" fillId="0" borderId="0"/>
    <xf numFmtId="227" fontId="6" fillId="0" borderId="0"/>
    <xf numFmtId="227" fontId="6" fillId="0" borderId="0"/>
    <xf numFmtId="227" fontId="3" fillId="0" borderId="0"/>
    <xf numFmtId="227" fontId="3" fillId="0" borderId="0"/>
    <xf numFmtId="227" fontId="3" fillId="0" borderId="0"/>
    <xf numFmtId="227" fontId="3" fillId="0" borderId="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6" fillId="0" borderId="0" applyFont="0" applyFill="0" applyBorder="0" applyAlignment="0" applyProtection="0"/>
    <xf numFmtId="176" fontId="3" fillId="0" borderId="0" applyFont="0" applyFill="0" applyBorder="0" applyAlignment="0" applyProtection="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9" fontId="24" fillId="0" borderId="0" applyFont="0" applyFill="0" applyBorder="0" applyAlignment="0" applyProtection="0"/>
    <xf numFmtId="9" fontId="24" fillId="0" borderId="0" applyFont="0" applyFill="0" applyBorder="0" applyAlignment="0" applyProtection="0"/>
    <xf numFmtId="176" fontId="6" fillId="0" borderId="0" applyFont="0" applyFill="0" applyBorder="0" applyAlignment="0" applyProtection="0"/>
    <xf numFmtId="171" fontId="6" fillId="0" borderId="0" applyFont="0" applyFill="0" applyBorder="0" applyAlignment="0" applyProtection="0"/>
    <xf numFmtId="227" fontId="6" fillId="0" borderId="0"/>
    <xf numFmtId="227" fontId="6" fillId="0" borderId="0"/>
    <xf numFmtId="171" fontId="6" fillId="0" borderId="0" applyFont="0" applyFill="0" applyBorder="0" applyAlignment="0" applyProtection="0"/>
    <xf numFmtId="9" fontId="6" fillId="0" borderId="0" applyFont="0" applyFill="0" applyBorder="0" applyAlignment="0" applyProtection="0"/>
    <xf numFmtId="227" fontId="6" fillId="0" borderId="0"/>
    <xf numFmtId="171" fontId="3" fillId="0" borderId="0" applyFont="0" applyFill="0" applyBorder="0" applyAlignment="0" applyProtection="0"/>
    <xf numFmtId="9" fontId="3" fillId="0" borderId="0" applyFont="0" applyFill="0" applyBorder="0" applyAlignment="0" applyProtection="0"/>
    <xf numFmtId="171" fontId="3" fillId="0" borderId="0" applyFont="0" applyFill="0" applyBorder="0" applyAlignment="0" applyProtection="0"/>
    <xf numFmtId="9" fontId="3" fillId="0" borderId="0" applyFont="0" applyFill="0" applyBorder="0" applyAlignment="0" applyProtection="0"/>
    <xf numFmtId="227" fontId="26" fillId="0" borderId="0"/>
    <xf numFmtId="227" fontId="26" fillId="0" borderId="0"/>
    <xf numFmtId="227" fontId="26" fillId="0" borderId="0"/>
    <xf numFmtId="227" fontId="26" fillId="0" borderId="0"/>
    <xf numFmtId="227" fontId="26" fillId="0" borderId="0"/>
    <xf numFmtId="227" fontId="26" fillId="0" borderId="0"/>
    <xf numFmtId="227" fontId="3" fillId="0" borderId="0">
      <alignment vertical="top"/>
    </xf>
    <xf numFmtId="227" fontId="3" fillId="0" borderId="0">
      <alignment vertical="top"/>
    </xf>
    <xf numFmtId="227" fontId="6" fillId="0" borderId="0" applyFont="0" applyFill="0" applyBorder="0" applyAlignment="0" applyProtection="0"/>
    <xf numFmtId="227" fontId="6" fillId="0" borderId="0"/>
    <xf numFmtId="227" fontId="3" fillId="0" borderId="0">
      <alignment vertical="top"/>
    </xf>
    <xf numFmtId="227" fontId="3" fillId="0" borderId="0">
      <alignment vertical="top"/>
    </xf>
    <xf numFmtId="227" fontId="3" fillId="0" borderId="0">
      <alignment vertical="top"/>
    </xf>
    <xf numFmtId="227" fontId="27" fillId="0" borderId="0"/>
    <xf numFmtId="227" fontId="6" fillId="10" borderId="9" applyNumberFormat="0" applyFont="0" applyAlignment="0" applyProtection="0"/>
    <xf numFmtId="227" fontId="3" fillId="0" borderId="0">
      <alignment vertical="top"/>
    </xf>
    <xf numFmtId="227" fontId="27" fillId="0" borderId="0"/>
    <xf numFmtId="177" fontId="6" fillId="0" borderId="0" applyFont="0" applyFill="0" applyBorder="0" applyAlignment="0" applyProtection="0"/>
    <xf numFmtId="227" fontId="3" fillId="0" borderId="0"/>
    <xf numFmtId="168" fontId="3" fillId="0" borderId="0" applyFont="0" applyFill="0" applyBorder="0" applyAlignment="0" applyProtection="0"/>
    <xf numFmtId="170" fontId="3" fillId="0" borderId="0" applyFont="0" applyFill="0" applyBorder="0" applyAlignment="0" applyProtection="0"/>
    <xf numFmtId="227" fontId="6" fillId="0" borderId="0"/>
    <xf numFmtId="40" fontId="28" fillId="35" borderId="0">
      <alignment horizontal="right"/>
    </xf>
    <xf numFmtId="227" fontId="29" fillId="35" borderId="0">
      <alignment horizontal="right"/>
    </xf>
    <xf numFmtId="227" fontId="30" fillId="35" borderId="12"/>
    <xf numFmtId="227" fontId="30" fillId="0" borderId="0" applyBorder="0">
      <alignment horizontal="centerContinuous"/>
    </xf>
    <xf numFmtId="227" fontId="31" fillId="0" borderId="0" applyBorder="0">
      <alignment horizontal="centerContinuous"/>
    </xf>
    <xf numFmtId="177" fontId="6" fillId="0" borderId="0" applyFont="0" applyFill="0" applyBorder="0" applyAlignment="0" applyProtection="0"/>
    <xf numFmtId="43" fontId="6" fillId="0" borderId="0" applyFont="0" applyFill="0" applyBorder="0" applyAlignment="0" applyProtection="0"/>
    <xf numFmtId="227" fontId="3" fillId="0" borderId="0"/>
    <xf numFmtId="227" fontId="3" fillId="0" borderId="0"/>
    <xf numFmtId="227" fontId="3" fillId="0" borderId="0"/>
    <xf numFmtId="227" fontId="3" fillId="0" borderId="0"/>
    <xf numFmtId="227" fontId="3" fillId="0" borderId="0"/>
    <xf numFmtId="9" fontId="3" fillId="0" borderId="0" applyFont="0" applyFill="0" applyBorder="0" applyAlignment="0" applyProtection="0"/>
    <xf numFmtId="171" fontId="3" fillId="0" borderId="0" applyFont="0" applyFill="0" applyBorder="0" applyAlignment="0" applyProtection="0"/>
    <xf numFmtId="171" fontId="6" fillId="0" borderId="0" applyFont="0" applyFill="0" applyBorder="0" applyAlignment="0" applyProtection="0"/>
    <xf numFmtId="171" fontId="24" fillId="0" borderId="0" applyFont="0" applyFill="0" applyBorder="0" applyAlignment="0" applyProtection="0"/>
    <xf numFmtId="171" fontId="6" fillId="0" borderId="0" applyFont="0" applyFill="0" applyBorder="0" applyAlignment="0" applyProtection="0"/>
    <xf numFmtId="171" fontId="24" fillId="0" borderId="0" applyFont="0" applyFill="0" applyBorder="0" applyAlignment="0" applyProtection="0"/>
    <xf numFmtId="171" fontId="3" fillId="0" borderId="0" applyFont="0" applyFill="0" applyBorder="0" applyAlignment="0" applyProtection="0"/>
    <xf numFmtId="171" fontId="6" fillId="0" borderId="0" applyFont="0" applyFill="0" applyBorder="0" applyAlignment="0" applyProtection="0"/>
    <xf numFmtId="171" fontId="24" fillId="0" borderId="0" applyFont="0" applyFill="0" applyBorder="0" applyAlignment="0" applyProtection="0"/>
    <xf numFmtId="171" fontId="3"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27" fontId="6" fillId="0" borderId="0"/>
    <xf numFmtId="227" fontId="3" fillId="0" borderId="0"/>
    <xf numFmtId="227" fontId="6" fillId="0" borderId="0"/>
    <xf numFmtId="171" fontId="6" fillId="0" borderId="0" applyFont="0" applyFill="0" applyBorder="0" applyAlignment="0" applyProtection="0"/>
    <xf numFmtId="171" fontId="6" fillId="0" borderId="0" applyFont="0" applyFill="0" applyBorder="0" applyAlignment="0" applyProtection="0"/>
    <xf numFmtId="227" fontId="24" fillId="36" borderId="0" applyNumberFormat="0" applyBorder="0" applyAlignment="0" applyProtection="0"/>
    <xf numFmtId="227" fontId="24" fillId="37" borderId="0" applyNumberFormat="0" applyBorder="0" applyAlignment="0" applyProtection="0"/>
    <xf numFmtId="227" fontId="24" fillId="38" borderId="0" applyNumberFormat="0" applyBorder="0" applyAlignment="0" applyProtection="0"/>
    <xf numFmtId="227" fontId="24" fillId="39" borderId="0" applyNumberFormat="0" applyBorder="0" applyAlignment="0" applyProtection="0"/>
    <xf numFmtId="227" fontId="24" fillId="40" borderId="0" applyNumberFormat="0" applyBorder="0" applyAlignment="0" applyProtection="0"/>
    <xf numFmtId="227" fontId="24" fillId="41" borderId="0" applyNumberFormat="0" applyBorder="0" applyAlignment="0" applyProtection="0"/>
    <xf numFmtId="227" fontId="24" fillId="42" borderId="0" applyNumberFormat="0" applyBorder="0" applyAlignment="0" applyProtection="0"/>
    <xf numFmtId="227" fontId="24" fillId="43" borderId="0" applyNumberFormat="0" applyBorder="0" applyAlignment="0" applyProtection="0"/>
    <xf numFmtId="227" fontId="24" fillId="44" borderId="0" applyNumberFormat="0" applyBorder="0" applyAlignment="0" applyProtection="0"/>
    <xf numFmtId="227" fontId="24" fillId="39" borderId="0" applyNumberFormat="0" applyBorder="0" applyAlignment="0" applyProtection="0"/>
    <xf numFmtId="227" fontId="24" fillId="42" borderId="0" applyNumberFormat="0" applyBorder="0" applyAlignment="0" applyProtection="0"/>
    <xf numFmtId="227" fontId="24" fillId="45" borderId="0" applyNumberFormat="0" applyBorder="0" applyAlignment="0" applyProtection="0"/>
    <xf numFmtId="227" fontId="32" fillId="46" borderId="0" applyNumberFormat="0" applyBorder="0" applyAlignment="0" applyProtection="0"/>
    <xf numFmtId="227" fontId="32" fillId="43" borderId="0" applyNumberFormat="0" applyBorder="0" applyAlignment="0" applyProtection="0"/>
    <xf numFmtId="227" fontId="32" fillId="44" borderId="0" applyNumberFormat="0" applyBorder="0" applyAlignment="0" applyProtection="0"/>
    <xf numFmtId="227" fontId="32" fillId="47" borderId="0" applyNumberFormat="0" applyBorder="0" applyAlignment="0" applyProtection="0"/>
    <xf numFmtId="227" fontId="32" fillId="48" borderId="0" applyNumberFormat="0" applyBorder="0" applyAlignment="0" applyProtection="0"/>
    <xf numFmtId="227" fontId="32" fillId="49" borderId="0" applyNumberFormat="0" applyBorder="0" applyAlignment="0" applyProtection="0"/>
    <xf numFmtId="227" fontId="33" fillId="38" borderId="0" applyNumberFormat="0" applyBorder="0" applyAlignment="0" applyProtection="0"/>
    <xf numFmtId="227" fontId="34" fillId="50" borderId="13" applyNumberFormat="0" applyAlignment="0" applyProtection="0"/>
    <xf numFmtId="227" fontId="35" fillId="51" borderId="14" applyNumberFormat="0" applyAlignment="0" applyProtection="0"/>
    <xf numFmtId="227" fontId="36" fillId="0" borderId="15" applyNumberFormat="0" applyFill="0" applyAlignment="0" applyProtection="0"/>
    <xf numFmtId="227" fontId="32" fillId="52" borderId="0" applyNumberFormat="0" applyBorder="0" applyAlignment="0" applyProtection="0"/>
    <xf numFmtId="227" fontId="32" fillId="53" borderId="0" applyNumberFormat="0" applyBorder="0" applyAlignment="0" applyProtection="0"/>
    <xf numFmtId="227" fontId="32" fillId="54" borderId="0" applyNumberFormat="0" applyBorder="0" applyAlignment="0" applyProtection="0"/>
    <xf numFmtId="227" fontId="32" fillId="47" borderId="0" applyNumberFormat="0" applyBorder="0" applyAlignment="0" applyProtection="0"/>
    <xf numFmtId="227" fontId="32" fillId="48" borderId="0" applyNumberFormat="0" applyBorder="0" applyAlignment="0" applyProtection="0"/>
    <xf numFmtId="227" fontId="32" fillId="55" borderId="0" applyNumberFormat="0" applyBorder="0" applyAlignment="0" applyProtection="0"/>
    <xf numFmtId="227" fontId="37" fillId="41" borderId="13" applyNumberFormat="0" applyAlignment="0" applyProtection="0"/>
    <xf numFmtId="227" fontId="38" fillId="37" borderId="0" applyNumberFormat="0" applyBorder="0" applyAlignment="0" applyProtection="0"/>
    <xf numFmtId="227" fontId="39" fillId="56" borderId="0" applyNumberFormat="0" applyBorder="0" applyAlignment="0" applyProtection="0"/>
    <xf numFmtId="227" fontId="24" fillId="57" borderId="11" applyNumberFormat="0" applyFont="0" applyAlignment="0" applyProtection="0"/>
    <xf numFmtId="9" fontId="3" fillId="0" borderId="0" applyFont="0" applyFill="0" applyBorder="0" applyAlignment="0" applyProtection="0"/>
    <xf numFmtId="227" fontId="40" fillId="50" borderId="16" applyNumberFormat="0" applyAlignment="0" applyProtection="0"/>
    <xf numFmtId="171" fontId="3"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227" fontId="41" fillId="0" borderId="0" applyNumberFormat="0" applyFill="0" applyBorder="0" applyAlignment="0" applyProtection="0"/>
    <xf numFmtId="227" fontId="42" fillId="0" borderId="0" applyNumberFormat="0" applyFill="0" applyBorder="0" applyAlignment="0" applyProtection="0"/>
    <xf numFmtId="227" fontId="43" fillId="0" borderId="17" applyNumberFormat="0" applyFill="0" applyAlignment="0" applyProtection="0"/>
    <xf numFmtId="227" fontId="44" fillId="0" borderId="18" applyNumberFormat="0" applyFill="0" applyAlignment="0" applyProtection="0"/>
    <xf numFmtId="227" fontId="45" fillId="0" borderId="19" applyNumberFormat="0" applyFill="0" applyAlignment="0" applyProtection="0"/>
    <xf numFmtId="227" fontId="45" fillId="0" borderId="0" applyNumberFormat="0" applyFill="0" applyBorder="0" applyAlignment="0" applyProtection="0"/>
    <xf numFmtId="227" fontId="46" fillId="0" borderId="0" applyNumberFormat="0" applyFill="0" applyBorder="0" applyAlignment="0" applyProtection="0"/>
    <xf numFmtId="227" fontId="23" fillId="0" borderId="20" applyNumberFormat="0" applyFill="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27" fontId="3" fillId="0" borderId="0"/>
    <xf numFmtId="227" fontId="6"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6" fillId="0" borderId="0"/>
    <xf numFmtId="227" fontId="3" fillId="0" borderId="0"/>
    <xf numFmtId="227" fontId="6" fillId="0" borderId="0"/>
    <xf numFmtId="227" fontId="3" fillId="0" borderId="0"/>
    <xf numFmtId="227" fontId="6" fillId="0" borderId="0"/>
    <xf numFmtId="227" fontId="3" fillId="0" borderId="0"/>
    <xf numFmtId="227" fontId="6" fillId="0" borderId="0"/>
    <xf numFmtId="227" fontId="3" fillId="0" borderId="0"/>
    <xf numFmtId="227" fontId="6" fillId="0" borderId="0"/>
    <xf numFmtId="227" fontId="3" fillId="0" borderId="0"/>
    <xf numFmtId="227" fontId="3" fillId="0" borderId="0"/>
    <xf numFmtId="227" fontId="3"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179" fontId="3" fillId="0" borderId="0"/>
    <xf numFmtId="227" fontId="48" fillId="0" borderId="0"/>
    <xf numFmtId="227" fontId="48" fillId="0" borderId="0"/>
    <xf numFmtId="227" fontId="48" fillId="0" borderId="0"/>
    <xf numFmtId="227" fontId="48" fillId="0" borderId="0"/>
    <xf numFmtId="227" fontId="49" fillId="0" borderId="0"/>
    <xf numFmtId="227" fontId="49" fillId="0" borderId="0"/>
    <xf numFmtId="227" fontId="50" fillId="0" borderId="0" applyFont="0" applyFill="0" applyBorder="0" applyAlignment="0" applyProtection="0"/>
    <xf numFmtId="227" fontId="50" fillId="0" borderId="0" applyFont="0" applyFill="0" applyBorder="0" applyAlignment="0" applyProtection="0"/>
    <xf numFmtId="9" fontId="3" fillId="58" borderId="0"/>
    <xf numFmtId="227" fontId="3" fillId="0" borderId="0"/>
    <xf numFmtId="227" fontId="3" fillId="0" borderId="0">
      <alignment horizontal="left"/>
    </xf>
    <xf numFmtId="227" fontId="51" fillId="0" borderId="0">
      <alignment horizontal="left"/>
    </xf>
    <xf numFmtId="227" fontId="52" fillId="0" borderId="0">
      <alignment horizontal="center"/>
    </xf>
    <xf numFmtId="227" fontId="24" fillId="36" borderId="0" applyNumberFormat="0" applyBorder="0" applyAlignment="0" applyProtection="0"/>
    <xf numFmtId="227" fontId="6" fillId="12" borderId="0" applyNumberFormat="0" applyBorder="0" applyAlignment="0" applyProtection="0"/>
    <xf numFmtId="227" fontId="6" fillId="12" borderId="0" applyNumberFormat="0" applyBorder="0" applyAlignment="0" applyProtection="0"/>
    <xf numFmtId="227" fontId="6" fillId="12" borderId="0" applyNumberFormat="0" applyBorder="0" applyAlignment="0" applyProtection="0"/>
    <xf numFmtId="227" fontId="6" fillId="12" borderId="0" applyNumberFormat="0" applyBorder="0" applyAlignment="0" applyProtection="0"/>
    <xf numFmtId="227" fontId="24" fillId="37" borderId="0" applyNumberFormat="0" applyBorder="0" applyAlignment="0" applyProtection="0"/>
    <xf numFmtId="227" fontId="6" fillId="16" borderId="0" applyNumberFormat="0" applyBorder="0" applyAlignment="0" applyProtection="0"/>
    <xf numFmtId="227" fontId="6" fillId="16" borderId="0" applyNumberFormat="0" applyBorder="0" applyAlignment="0" applyProtection="0"/>
    <xf numFmtId="227" fontId="6" fillId="16" borderId="0" applyNumberFormat="0" applyBorder="0" applyAlignment="0" applyProtection="0"/>
    <xf numFmtId="227" fontId="6" fillId="16" borderId="0" applyNumberFormat="0" applyBorder="0" applyAlignment="0" applyProtection="0"/>
    <xf numFmtId="227" fontId="24" fillId="38" borderId="0" applyNumberFormat="0" applyBorder="0" applyAlignment="0" applyProtection="0"/>
    <xf numFmtId="227" fontId="6" fillId="20" borderId="0" applyNumberFormat="0" applyBorder="0" applyAlignment="0" applyProtection="0"/>
    <xf numFmtId="227" fontId="6" fillId="20" borderId="0" applyNumberFormat="0" applyBorder="0" applyAlignment="0" applyProtection="0"/>
    <xf numFmtId="227" fontId="6" fillId="20" borderId="0" applyNumberFormat="0" applyBorder="0" applyAlignment="0" applyProtection="0"/>
    <xf numFmtId="227" fontId="6" fillId="20" borderId="0" applyNumberFormat="0" applyBorder="0" applyAlignment="0" applyProtection="0"/>
    <xf numFmtId="227" fontId="24" fillId="39" borderId="0" applyNumberFormat="0" applyBorder="0" applyAlignment="0" applyProtection="0"/>
    <xf numFmtId="227" fontId="6" fillId="24" borderId="0" applyNumberFormat="0" applyBorder="0" applyAlignment="0" applyProtection="0"/>
    <xf numFmtId="227" fontId="6" fillId="24" borderId="0" applyNumberFormat="0" applyBorder="0" applyAlignment="0" applyProtection="0"/>
    <xf numFmtId="227" fontId="6" fillId="24" borderId="0" applyNumberFormat="0" applyBorder="0" applyAlignment="0" applyProtection="0"/>
    <xf numFmtId="227" fontId="6" fillId="24" borderId="0" applyNumberFormat="0" applyBorder="0" applyAlignment="0" applyProtection="0"/>
    <xf numFmtId="227" fontId="24" fillId="40" borderId="0" applyNumberFormat="0" applyBorder="0" applyAlignment="0" applyProtection="0"/>
    <xf numFmtId="227" fontId="6" fillId="28" borderId="0" applyNumberFormat="0" applyBorder="0" applyAlignment="0" applyProtection="0"/>
    <xf numFmtId="227" fontId="6" fillId="28" borderId="0" applyNumberFormat="0" applyBorder="0" applyAlignment="0" applyProtection="0"/>
    <xf numFmtId="227" fontId="6" fillId="28" borderId="0" applyNumberFormat="0" applyBorder="0" applyAlignment="0" applyProtection="0"/>
    <xf numFmtId="227" fontId="6" fillId="28" borderId="0" applyNumberFormat="0" applyBorder="0" applyAlignment="0" applyProtection="0"/>
    <xf numFmtId="227" fontId="24" fillId="41" borderId="0" applyNumberFormat="0" applyBorder="0" applyAlignment="0" applyProtection="0"/>
    <xf numFmtId="227" fontId="6" fillId="32" borderId="0" applyNumberFormat="0" applyBorder="0" applyAlignment="0" applyProtection="0"/>
    <xf numFmtId="227" fontId="6" fillId="32" borderId="0" applyNumberFormat="0" applyBorder="0" applyAlignment="0" applyProtection="0"/>
    <xf numFmtId="227" fontId="6" fillId="32" borderId="0" applyNumberFormat="0" applyBorder="0" applyAlignment="0" applyProtection="0"/>
    <xf numFmtId="227" fontId="6" fillId="32" borderId="0" applyNumberFormat="0" applyBorder="0" applyAlignment="0" applyProtection="0"/>
    <xf numFmtId="227" fontId="24" fillId="42" borderId="0" applyNumberFormat="0" applyBorder="0" applyAlignment="0" applyProtection="0"/>
    <xf numFmtId="227" fontId="6" fillId="13" borderId="0" applyNumberFormat="0" applyBorder="0" applyAlignment="0" applyProtection="0"/>
    <xf numFmtId="227" fontId="6" fillId="13" borderId="0" applyNumberFormat="0" applyBorder="0" applyAlignment="0" applyProtection="0"/>
    <xf numFmtId="227" fontId="6" fillId="13" borderId="0" applyNumberFormat="0" applyBorder="0" applyAlignment="0" applyProtection="0"/>
    <xf numFmtId="227" fontId="6" fillId="13" borderId="0" applyNumberFormat="0" applyBorder="0" applyAlignment="0" applyProtection="0"/>
    <xf numFmtId="227" fontId="24" fillId="43" borderId="0" applyNumberFormat="0" applyBorder="0" applyAlignment="0" applyProtection="0"/>
    <xf numFmtId="227" fontId="6" fillId="17" borderId="0" applyNumberFormat="0" applyBorder="0" applyAlignment="0" applyProtection="0"/>
    <xf numFmtId="227" fontId="6" fillId="17" borderId="0" applyNumberFormat="0" applyBorder="0" applyAlignment="0" applyProtection="0"/>
    <xf numFmtId="227" fontId="6" fillId="17" borderId="0" applyNumberFormat="0" applyBorder="0" applyAlignment="0" applyProtection="0"/>
    <xf numFmtId="227" fontId="6" fillId="17" borderId="0" applyNumberFormat="0" applyBorder="0" applyAlignment="0" applyProtection="0"/>
    <xf numFmtId="227" fontId="24" fillId="44" borderId="0" applyNumberFormat="0" applyBorder="0" applyAlignment="0" applyProtection="0"/>
    <xf numFmtId="227" fontId="6" fillId="21" borderId="0" applyNumberFormat="0" applyBorder="0" applyAlignment="0" applyProtection="0"/>
    <xf numFmtId="227" fontId="6" fillId="21" borderId="0" applyNumberFormat="0" applyBorder="0" applyAlignment="0" applyProtection="0"/>
    <xf numFmtId="227" fontId="6" fillId="21" borderId="0" applyNumberFormat="0" applyBorder="0" applyAlignment="0" applyProtection="0"/>
    <xf numFmtId="227" fontId="6" fillId="21" borderId="0" applyNumberFormat="0" applyBorder="0" applyAlignment="0" applyProtection="0"/>
    <xf numFmtId="227" fontId="24" fillId="39" borderId="0" applyNumberFormat="0" applyBorder="0" applyAlignment="0" applyProtection="0"/>
    <xf numFmtId="227" fontId="6" fillId="25" borderId="0" applyNumberFormat="0" applyBorder="0" applyAlignment="0" applyProtection="0"/>
    <xf numFmtId="227" fontId="6" fillId="25" borderId="0" applyNumberFormat="0" applyBorder="0" applyAlignment="0" applyProtection="0"/>
    <xf numFmtId="227" fontId="6" fillId="25" borderId="0" applyNumberFormat="0" applyBorder="0" applyAlignment="0" applyProtection="0"/>
    <xf numFmtId="227" fontId="6" fillId="25" borderId="0" applyNumberFormat="0" applyBorder="0" applyAlignment="0" applyProtection="0"/>
    <xf numFmtId="227" fontId="24" fillId="42" borderId="0" applyNumberFormat="0" applyBorder="0" applyAlignment="0" applyProtection="0"/>
    <xf numFmtId="227" fontId="6" fillId="29" borderId="0" applyNumberFormat="0" applyBorder="0" applyAlignment="0" applyProtection="0"/>
    <xf numFmtId="227" fontId="6" fillId="29" borderId="0" applyNumberFormat="0" applyBorder="0" applyAlignment="0" applyProtection="0"/>
    <xf numFmtId="227" fontId="6" fillId="29" borderId="0" applyNumberFormat="0" applyBorder="0" applyAlignment="0" applyProtection="0"/>
    <xf numFmtId="227" fontId="6" fillId="29" borderId="0" applyNumberFormat="0" applyBorder="0" applyAlignment="0" applyProtection="0"/>
    <xf numFmtId="227" fontId="24" fillId="45" borderId="0" applyNumberFormat="0" applyBorder="0" applyAlignment="0" applyProtection="0"/>
    <xf numFmtId="227" fontId="6" fillId="33" borderId="0" applyNumberFormat="0" applyBorder="0" applyAlignment="0" applyProtection="0"/>
    <xf numFmtId="227" fontId="6" fillId="33" borderId="0" applyNumberFormat="0" applyBorder="0" applyAlignment="0" applyProtection="0"/>
    <xf numFmtId="227" fontId="6" fillId="33" borderId="0" applyNumberFormat="0" applyBorder="0" applyAlignment="0" applyProtection="0"/>
    <xf numFmtId="227" fontId="6" fillId="33" borderId="0" applyNumberFormat="0" applyBorder="0" applyAlignment="0" applyProtection="0"/>
    <xf numFmtId="227" fontId="32" fillId="46" borderId="0" applyNumberFormat="0" applyBorder="0" applyAlignment="0" applyProtection="0"/>
    <xf numFmtId="227" fontId="22" fillId="14" borderId="0" applyNumberFormat="0" applyBorder="0" applyAlignment="0" applyProtection="0"/>
    <xf numFmtId="227" fontId="22" fillId="14" borderId="0" applyNumberFormat="0" applyBorder="0" applyAlignment="0" applyProtection="0"/>
    <xf numFmtId="227" fontId="22" fillId="14" borderId="0" applyNumberFormat="0" applyBorder="0" applyAlignment="0" applyProtection="0"/>
    <xf numFmtId="227" fontId="22" fillId="14" borderId="0" applyNumberFormat="0" applyBorder="0" applyAlignment="0" applyProtection="0"/>
    <xf numFmtId="227" fontId="32" fillId="43" borderId="0" applyNumberFormat="0" applyBorder="0" applyAlignment="0" applyProtection="0"/>
    <xf numFmtId="227" fontId="22" fillId="18" borderId="0" applyNumberFormat="0" applyBorder="0" applyAlignment="0" applyProtection="0"/>
    <xf numFmtId="227" fontId="22" fillId="18" borderId="0" applyNumberFormat="0" applyBorder="0" applyAlignment="0" applyProtection="0"/>
    <xf numFmtId="227" fontId="22" fillId="18" borderId="0" applyNumberFormat="0" applyBorder="0" applyAlignment="0" applyProtection="0"/>
    <xf numFmtId="227" fontId="22" fillId="18" borderId="0" applyNumberFormat="0" applyBorder="0" applyAlignment="0" applyProtection="0"/>
    <xf numFmtId="227" fontId="32" fillId="44" borderId="0" applyNumberFormat="0" applyBorder="0" applyAlignment="0" applyProtection="0"/>
    <xf numFmtId="227" fontId="22" fillId="22" borderId="0" applyNumberFormat="0" applyBorder="0" applyAlignment="0" applyProtection="0"/>
    <xf numFmtId="227" fontId="22" fillId="22" borderId="0" applyNumberFormat="0" applyBorder="0" applyAlignment="0" applyProtection="0"/>
    <xf numFmtId="227" fontId="22" fillId="22" borderId="0" applyNumberFormat="0" applyBorder="0" applyAlignment="0" applyProtection="0"/>
    <xf numFmtId="227" fontId="22" fillId="22" borderId="0" applyNumberFormat="0" applyBorder="0" applyAlignment="0" applyProtection="0"/>
    <xf numFmtId="227" fontId="32" fillId="47" borderId="0" applyNumberFormat="0" applyBorder="0" applyAlignment="0" applyProtection="0"/>
    <xf numFmtId="227" fontId="22" fillId="26" borderId="0" applyNumberFormat="0" applyBorder="0" applyAlignment="0" applyProtection="0"/>
    <xf numFmtId="227" fontId="22" fillId="26" borderId="0" applyNumberFormat="0" applyBorder="0" applyAlignment="0" applyProtection="0"/>
    <xf numFmtId="227" fontId="22" fillId="26" borderId="0" applyNumberFormat="0" applyBorder="0" applyAlignment="0" applyProtection="0"/>
    <xf numFmtId="227" fontId="22" fillId="26" borderId="0" applyNumberFormat="0" applyBorder="0" applyAlignment="0" applyProtection="0"/>
    <xf numFmtId="227" fontId="32" fillId="48" borderId="0" applyNumberFormat="0" applyBorder="0" applyAlignment="0" applyProtection="0"/>
    <xf numFmtId="227" fontId="22" fillId="30" borderId="0" applyNumberFormat="0" applyBorder="0" applyAlignment="0" applyProtection="0"/>
    <xf numFmtId="227" fontId="22" fillId="30" borderId="0" applyNumberFormat="0" applyBorder="0" applyAlignment="0" applyProtection="0"/>
    <xf numFmtId="227" fontId="22" fillId="30" borderId="0" applyNumberFormat="0" applyBorder="0" applyAlignment="0" applyProtection="0"/>
    <xf numFmtId="227" fontId="22" fillId="30" borderId="0" applyNumberFormat="0" applyBorder="0" applyAlignment="0" applyProtection="0"/>
    <xf numFmtId="227" fontId="32" fillId="49" borderId="0" applyNumberFormat="0" applyBorder="0" applyAlignment="0" applyProtection="0"/>
    <xf numFmtId="227" fontId="22" fillId="34" borderId="0" applyNumberFormat="0" applyBorder="0" applyAlignment="0" applyProtection="0"/>
    <xf numFmtId="227" fontId="22" fillId="34" borderId="0" applyNumberFormat="0" applyBorder="0" applyAlignment="0" applyProtection="0"/>
    <xf numFmtId="227" fontId="22" fillId="34" borderId="0" applyNumberFormat="0" applyBorder="0" applyAlignment="0" applyProtection="0"/>
    <xf numFmtId="227" fontId="22" fillId="34" borderId="0" applyNumberFormat="0" applyBorder="0" applyAlignment="0" applyProtection="0"/>
    <xf numFmtId="227" fontId="53" fillId="0" borderId="0"/>
    <xf numFmtId="15" fontId="25" fillId="0" borderId="0">
      <alignment horizontal="center" vertical="center"/>
    </xf>
    <xf numFmtId="227" fontId="3" fillId="0" borderId="0" applyNumberFormat="0" applyFont="0" applyBorder="0" applyAlignment="0"/>
    <xf numFmtId="227" fontId="54" fillId="0" borderId="21">
      <protection hidden="1"/>
    </xf>
    <xf numFmtId="227" fontId="55" fillId="50" borderId="21" applyNumberFormat="0" applyFont="0" applyBorder="0" applyAlignment="0" applyProtection="0">
      <protection hidden="1"/>
    </xf>
    <xf numFmtId="3" fontId="56" fillId="0" borderId="0">
      <alignment horizontal="right"/>
    </xf>
    <xf numFmtId="227" fontId="57" fillId="0" borderId="0" applyFont="0" applyFill="0" applyBorder="0" applyAlignment="0" applyProtection="0">
      <alignment horizontal="right"/>
    </xf>
    <xf numFmtId="227" fontId="58" fillId="0" borderId="22" applyNumberFormat="0" applyFill="0" applyAlignment="0" applyProtection="0"/>
    <xf numFmtId="180" fontId="59" fillId="0" borderId="0">
      <alignment vertical="top"/>
    </xf>
    <xf numFmtId="180" fontId="60" fillId="0" borderId="0">
      <alignment horizontal="right"/>
    </xf>
    <xf numFmtId="227" fontId="33" fillId="38" borderId="0" applyNumberFormat="0" applyBorder="0" applyAlignment="0" applyProtection="0"/>
    <xf numFmtId="227" fontId="11" fillId="4" borderId="0" applyNumberFormat="0" applyBorder="0" applyAlignment="0" applyProtection="0"/>
    <xf numFmtId="227" fontId="11" fillId="4" borderId="0" applyNumberFormat="0" applyBorder="0" applyAlignment="0" applyProtection="0"/>
    <xf numFmtId="227" fontId="11" fillId="4" borderId="0" applyNumberFormat="0" applyBorder="0" applyAlignment="0" applyProtection="0"/>
    <xf numFmtId="227" fontId="11" fillId="4" borderId="0" applyNumberFormat="0" applyBorder="0" applyAlignment="0" applyProtection="0"/>
    <xf numFmtId="164" fontId="61" fillId="0" borderId="23" applyAlignment="0" applyProtection="0"/>
    <xf numFmtId="227" fontId="50" fillId="0" borderId="0" applyFont="0" applyFill="0" applyBorder="0" applyAlignment="0" applyProtection="0"/>
    <xf numFmtId="227" fontId="62" fillId="0" borderId="0" applyNumberFormat="0" applyFill="0" applyBorder="0" applyAlignment="0" applyProtection="0"/>
    <xf numFmtId="227" fontId="63" fillId="0" borderId="0" applyNumberFormat="0" applyFill="0" applyBorder="0" applyAlignment="0" applyProtection="0"/>
    <xf numFmtId="181" fontId="3" fillId="0" borderId="0" applyFill="0" applyBorder="0" applyAlignment="0"/>
    <xf numFmtId="227" fontId="49" fillId="0" borderId="0" applyFill="0" applyBorder="0" applyAlignment="0"/>
    <xf numFmtId="227" fontId="49" fillId="0" borderId="0" applyFill="0" applyBorder="0" applyAlignment="0"/>
    <xf numFmtId="180" fontId="50" fillId="0" borderId="0" applyFill="0" applyBorder="0" applyAlignment="0"/>
    <xf numFmtId="182" fontId="50"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34" fillId="50" borderId="13" applyNumberFormat="0" applyAlignment="0" applyProtection="0"/>
    <xf numFmtId="227" fontId="16" fillId="8" borderId="5" applyNumberFormat="0" applyAlignment="0" applyProtection="0"/>
    <xf numFmtId="227" fontId="16" fillId="8" borderId="5" applyNumberFormat="0" applyAlignment="0" applyProtection="0"/>
    <xf numFmtId="227" fontId="16" fillId="8" borderId="5" applyNumberFormat="0" applyAlignment="0" applyProtection="0"/>
    <xf numFmtId="227" fontId="16" fillId="8" borderId="5" applyNumberFormat="0" applyAlignment="0" applyProtection="0"/>
    <xf numFmtId="227" fontId="53" fillId="0" borderId="0"/>
    <xf numFmtId="227" fontId="35" fillId="51" borderId="14" applyNumberFormat="0" applyAlignment="0" applyProtection="0"/>
    <xf numFmtId="227" fontId="18" fillId="9" borderId="8" applyNumberFormat="0" applyAlignment="0" applyProtection="0"/>
    <xf numFmtId="227" fontId="18" fillId="9" borderId="8" applyNumberFormat="0" applyAlignment="0" applyProtection="0"/>
    <xf numFmtId="227" fontId="18" fillId="9" borderId="8" applyNumberFormat="0" applyAlignment="0" applyProtection="0"/>
    <xf numFmtId="227" fontId="18" fillId="9" borderId="8" applyNumberFormat="0" applyAlignment="0" applyProtection="0"/>
    <xf numFmtId="227" fontId="36" fillId="0" borderId="15" applyNumberFormat="0" applyFill="0" applyAlignment="0" applyProtection="0"/>
    <xf numFmtId="227" fontId="17" fillId="0" borderId="7" applyNumberFormat="0" applyFill="0" applyAlignment="0" applyProtection="0"/>
    <xf numFmtId="227" fontId="17" fillId="0" borderId="7" applyNumberFormat="0" applyFill="0" applyAlignment="0" applyProtection="0"/>
    <xf numFmtId="227" fontId="17" fillId="0" borderId="7" applyNumberFormat="0" applyFill="0" applyAlignment="0" applyProtection="0"/>
    <xf numFmtId="227" fontId="17" fillId="0" borderId="7" applyNumberFormat="0" applyFill="0" applyAlignment="0" applyProtection="0"/>
    <xf numFmtId="227" fontId="35" fillId="51" borderId="14" applyNumberFormat="0" applyAlignment="0" applyProtection="0"/>
    <xf numFmtId="227" fontId="64" fillId="0" borderId="0" applyNumberFormat="0" applyFill="0" applyBorder="0" applyAlignment="0" applyProtection="0">
      <alignment vertical="top"/>
      <protection locked="0"/>
    </xf>
    <xf numFmtId="227" fontId="65" fillId="0" borderId="24">
      <alignment horizontal="center"/>
    </xf>
    <xf numFmtId="183" fontId="66" fillId="0" borderId="0"/>
    <xf numFmtId="184" fontId="3" fillId="0" borderId="0"/>
    <xf numFmtId="184" fontId="3" fillId="0" borderId="0"/>
    <xf numFmtId="183" fontId="66" fillId="0" borderId="0"/>
    <xf numFmtId="184" fontId="3" fillId="0" borderId="0"/>
    <xf numFmtId="184" fontId="3" fillId="0" borderId="0"/>
    <xf numFmtId="183" fontId="66" fillId="0" borderId="0"/>
    <xf numFmtId="184" fontId="3" fillId="0" borderId="0"/>
    <xf numFmtId="184" fontId="3" fillId="0" borderId="0"/>
    <xf numFmtId="183" fontId="66" fillId="0" borderId="0"/>
    <xf numFmtId="184" fontId="3" fillId="0" borderId="0"/>
    <xf numFmtId="184" fontId="3" fillId="0" borderId="0"/>
    <xf numFmtId="183" fontId="66" fillId="0" borderId="0"/>
    <xf numFmtId="184" fontId="3" fillId="0" borderId="0"/>
    <xf numFmtId="184" fontId="3" fillId="0" borderId="0"/>
    <xf numFmtId="183" fontId="66" fillId="0" borderId="0"/>
    <xf numFmtId="184" fontId="3" fillId="0" borderId="0"/>
    <xf numFmtId="184" fontId="3" fillId="0" borderId="0"/>
    <xf numFmtId="183" fontId="66" fillId="0" borderId="0"/>
    <xf numFmtId="184" fontId="3" fillId="0" borderId="0"/>
    <xf numFmtId="184" fontId="3" fillId="0" borderId="0"/>
    <xf numFmtId="183" fontId="66" fillId="0" borderId="0"/>
    <xf numFmtId="184" fontId="3" fillId="0" borderId="0"/>
    <xf numFmtId="184" fontId="3" fillId="0" borderId="0"/>
    <xf numFmtId="185" fontId="67" fillId="0" borderId="0" applyFill="0" applyBorder="0" applyAlignment="0" applyProtection="0"/>
    <xf numFmtId="40" fontId="67" fillId="0" borderId="0" applyFill="0" applyBorder="0" applyAlignment="0" applyProtection="0"/>
    <xf numFmtId="186" fontId="67" fillId="59" borderId="0" applyFill="0" applyBorder="0" applyAlignment="0">
      <alignment vertical="top"/>
    </xf>
    <xf numFmtId="187" fontId="67" fillId="0" borderId="0" applyFill="0" applyBorder="0" applyAlignment="0" applyProtection="0"/>
    <xf numFmtId="227" fontId="49" fillId="0" borderId="0" applyFont="0" applyFill="0" applyBorder="0" applyAlignment="0" applyProtection="0"/>
    <xf numFmtId="227" fontId="68" fillId="0" borderId="0" applyFont="0" applyFill="0" applyBorder="0" applyAlignment="0" applyProtection="0">
      <alignment horizontal="right"/>
    </xf>
    <xf numFmtId="171" fontId="3" fillId="0" borderId="0" applyFont="0" applyFill="0" applyBorder="0" applyAlignment="0" applyProtection="0"/>
    <xf numFmtId="43" fontId="6"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169" fontId="69" fillId="0" borderId="0" applyFont="0" applyFill="0" applyBorder="0" applyAlignment="0" applyProtection="0"/>
    <xf numFmtId="171" fontId="3" fillId="0" borderId="0" applyFont="0" applyFill="0" applyBorder="0" applyAlignment="0" applyProtection="0"/>
    <xf numFmtId="227" fontId="70" fillId="0" borderId="0"/>
    <xf numFmtId="227" fontId="71" fillId="0" borderId="0"/>
    <xf numFmtId="227" fontId="49" fillId="0" borderId="0"/>
    <xf numFmtId="227" fontId="70" fillId="0" borderId="0"/>
    <xf numFmtId="227" fontId="71" fillId="0" borderId="0"/>
    <xf numFmtId="227" fontId="49" fillId="0" borderId="0"/>
    <xf numFmtId="227" fontId="72" fillId="0" borderId="0" applyNumberFormat="0" applyAlignment="0">
      <alignment horizontal="left"/>
    </xf>
    <xf numFmtId="188" fontId="67" fillId="59" borderId="25" applyFill="0" applyBorder="0" applyAlignment="0">
      <alignment horizontal="right"/>
    </xf>
    <xf numFmtId="227" fontId="49" fillId="0" borderId="0" applyFont="0" applyFill="0" applyBorder="0" applyAlignment="0" applyProtection="0"/>
    <xf numFmtId="227" fontId="68" fillId="0" borderId="0" applyFont="0" applyFill="0" applyBorder="0" applyAlignment="0" applyProtection="0">
      <alignment horizontal="right"/>
    </xf>
    <xf numFmtId="227" fontId="3" fillId="0" borderId="0" applyFont="0" applyFill="0" applyBorder="0" applyAlignment="0" applyProtection="0"/>
    <xf numFmtId="164" fontId="6" fillId="0" borderId="0" applyFont="0" applyFill="0" applyBorder="0" applyAlignment="0" applyProtection="0"/>
    <xf numFmtId="169"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27" fontId="3" fillId="0" borderId="0" applyFont="0" applyFill="0" applyBorder="0" applyAlignment="0" applyProtection="0"/>
    <xf numFmtId="189" fontId="3" fillId="0" borderId="0"/>
    <xf numFmtId="189" fontId="3" fillId="0" borderId="0"/>
    <xf numFmtId="227" fontId="2" fillId="60" borderId="0" applyNumberFormat="0" applyFont="0" applyFill="0" applyBorder="0" applyProtection="0">
      <alignment horizontal="left"/>
    </xf>
    <xf numFmtId="227" fontId="50" fillId="0" borderId="0" applyFont="0" applyFill="0" applyBorder="0" applyAlignment="0" applyProtection="0"/>
    <xf numFmtId="227" fontId="3" fillId="0" borderId="0" applyFont="0" applyFill="0" applyBorder="0" applyAlignment="0" applyProtection="0"/>
    <xf numFmtId="227" fontId="68" fillId="0" borderId="0" applyFont="0" applyFill="0" applyBorder="0" applyAlignment="0" applyProtection="0"/>
    <xf numFmtId="14" fontId="73" fillId="0" borderId="0" applyFill="0" applyBorder="0" applyAlignment="0"/>
    <xf numFmtId="227" fontId="74" fillId="60" borderId="24" applyNumberFormat="0" applyBorder="0" applyAlignment="0">
      <alignment horizontal="center"/>
    </xf>
    <xf numFmtId="37" fontId="58" fillId="61" borderId="26" applyNumberFormat="0" applyAlignment="0">
      <alignment horizontal="left"/>
    </xf>
    <xf numFmtId="227" fontId="75" fillId="0" borderId="0" applyNumberFormat="0" applyFont="0" applyBorder="0" applyAlignment="0"/>
    <xf numFmtId="227" fontId="75" fillId="0" borderId="27" applyNumberFormat="0" applyFont="0" applyBorder="0" applyAlignment="0"/>
    <xf numFmtId="41" fontId="3" fillId="0" borderId="0" applyFont="0" applyFill="0" applyBorder="0" applyAlignment="0" applyProtection="0"/>
    <xf numFmtId="43" fontId="3" fillId="0" borderId="0" applyFont="0" applyFill="0" applyBorder="0" applyAlignment="0" applyProtection="0"/>
    <xf numFmtId="227" fontId="76" fillId="0" borderId="0">
      <protection locked="0"/>
    </xf>
    <xf numFmtId="227" fontId="68" fillId="0" borderId="28" applyNumberFormat="0" applyFont="0" applyFill="0" applyAlignment="0" applyProtection="0"/>
    <xf numFmtId="227" fontId="67" fillId="0" borderId="0" applyNumberFormat="0" applyFill="0" applyBorder="0" applyAlignment="0" applyProtection="0"/>
    <xf numFmtId="227" fontId="77" fillId="0" borderId="0">
      <protection locked="0"/>
    </xf>
    <xf numFmtId="227" fontId="77" fillId="0" borderId="0">
      <protection locked="0"/>
    </xf>
    <xf numFmtId="227" fontId="32" fillId="52" borderId="0" applyNumberFormat="0" applyBorder="0" applyAlignment="0" applyProtection="0"/>
    <xf numFmtId="227" fontId="22" fillId="11" borderId="0" applyNumberFormat="0" applyBorder="0" applyAlignment="0" applyProtection="0"/>
    <xf numFmtId="227" fontId="22" fillId="11" borderId="0" applyNumberFormat="0" applyBorder="0" applyAlignment="0" applyProtection="0"/>
    <xf numFmtId="227" fontId="22" fillId="11" borderId="0" applyNumberFormat="0" applyBorder="0" applyAlignment="0" applyProtection="0"/>
    <xf numFmtId="227" fontId="22" fillId="11" borderId="0" applyNumberFormat="0" applyBorder="0" applyAlignment="0" applyProtection="0"/>
    <xf numFmtId="227" fontId="32" fillId="53" borderId="0" applyNumberFormat="0" applyBorder="0" applyAlignment="0" applyProtection="0"/>
    <xf numFmtId="227" fontId="22" fillId="15" borderId="0" applyNumberFormat="0" applyBorder="0" applyAlignment="0" applyProtection="0"/>
    <xf numFmtId="227" fontId="22" fillId="15" borderId="0" applyNumberFormat="0" applyBorder="0" applyAlignment="0" applyProtection="0"/>
    <xf numFmtId="227" fontId="22" fillId="15" borderId="0" applyNumberFormat="0" applyBorder="0" applyAlignment="0" applyProtection="0"/>
    <xf numFmtId="227" fontId="22" fillId="15" borderId="0" applyNumberFormat="0" applyBorder="0" applyAlignment="0" applyProtection="0"/>
    <xf numFmtId="227" fontId="32" fillId="54" borderId="0" applyNumberFormat="0" applyBorder="0" applyAlignment="0" applyProtection="0"/>
    <xf numFmtId="227" fontId="22" fillId="19" borderId="0" applyNumberFormat="0" applyBorder="0" applyAlignment="0" applyProtection="0"/>
    <xf numFmtId="227" fontId="22" fillId="19" borderId="0" applyNumberFormat="0" applyBorder="0" applyAlignment="0" applyProtection="0"/>
    <xf numFmtId="227" fontId="22" fillId="19" borderId="0" applyNumberFormat="0" applyBorder="0" applyAlignment="0" applyProtection="0"/>
    <xf numFmtId="227" fontId="22" fillId="19" borderId="0" applyNumberFormat="0" applyBorder="0" applyAlignment="0" applyProtection="0"/>
    <xf numFmtId="227" fontId="32" fillId="47" borderId="0" applyNumberFormat="0" applyBorder="0" applyAlignment="0" applyProtection="0"/>
    <xf numFmtId="227" fontId="22" fillId="23" borderId="0" applyNumberFormat="0" applyBorder="0" applyAlignment="0" applyProtection="0"/>
    <xf numFmtId="227" fontId="22" fillId="23" borderId="0" applyNumberFormat="0" applyBorder="0" applyAlignment="0" applyProtection="0"/>
    <xf numFmtId="227" fontId="22" fillId="23" borderId="0" applyNumberFormat="0" applyBorder="0" applyAlignment="0" applyProtection="0"/>
    <xf numFmtId="227" fontId="22" fillId="23" borderId="0" applyNumberFormat="0" applyBorder="0" applyAlignment="0" applyProtection="0"/>
    <xf numFmtId="227" fontId="32" fillId="48" borderId="0" applyNumberFormat="0" applyBorder="0" applyAlignment="0" applyProtection="0"/>
    <xf numFmtId="227" fontId="22" fillId="27" borderId="0" applyNumberFormat="0" applyBorder="0" applyAlignment="0" applyProtection="0"/>
    <xf numFmtId="227" fontId="22" fillId="27" borderId="0" applyNumberFormat="0" applyBorder="0" applyAlignment="0" applyProtection="0"/>
    <xf numFmtId="227" fontId="22" fillId="27" borderId="0" applyNumberFormat="0" applyBorder="0" applyAlignment="0" applyProtection="0"/>
    <xf numFmtId="227" fontId="22" fillId="27" borderId="0" applyNumberFormat="0" applyBorder="0" applyAlignment="0" applyProtection="0"/>
    <xf numFmtId="227" fontId="32" fillId="55" borderId="0" applyNumberFormat="0" applyBorder="0" applyAlignment="0" applyProtection="0"/>
    <xf numFmtId="227" fontId="22" fillId="31" borderId="0" applyNumberFormat="0" applyBorder="0" applyAlignment="0" applyProtection="0"/>
    <xf numFmtId="227" fontId="22" fillId="31" borderId="0" applyNumberFormat="0" applyBorder="0" applyAlignment="0" applyProtection="0"/>
    <xf numFmtId="227" fontId="22" fillId="31" borderId="0" applyNumberFormat="0" applyBorder="0" applyAlignment="0" applyProtection="0"/>
    <xf numFmtId="227" fontId="22" fillId="31" borderId="0" applyNumberFormat="0" applyBorder="0" applyAlignment="0" applyProtection="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78" fillId="0" borderId="0" applyNumberFormat="0" applyAlignment="0">
      <alignment horizontal="left"/>
    </xf>
    <xf numFmtId="227" fontId="37" fillId="41" borderId="13" applyNumberFormat="0" applyAlignment="0" applyProtection="0"/>
    <xf numFmtId="227" fontId="14" fillId="7" borderId="5" applyNumberFormat="0" applyAlignment="0" applyProtection="0"/>
    <xf numFmtId="227" fontId="14" fillId="7" borderId="5" applyNumberFormat="0" applyAlignment="0" applyProtection="0"/>
    <xf numFmtId="227" fontId="14" fillId="7" borderId="5" applyNumberFormat="0" applyAlignment="0" applyProtection="0"/>
    <xf numFmtId="227" fontId="14" fillId="7" borderId="5" applyNumberFormat="0" applyAlignment="0" applyProtection="0"/>
    <xf numFmtId="227" fontId="3" fillId="0" borderId="0" applyFont="0" applyFill="0" applyBorder="0" applyAlignment="0" applyProtection="0"/>
    <xf numFmtId="227" fontId="3"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50" fillId="0" borderId="0" applyNumberFormat="0" applyFill="0" applyBorder="0" applyAlignment="0" applyProtection="0"/>
    <xf numFmtId="227" fontId="76" fillId="0" borderId="0">
      <protection locked="0"/>
    </xf>
    <xf numFmtId="227" fontId="76" fillId="0" borderId="0">
      <protection locked="0"/>
    </xf>
    <xf numFmtId="227" fontId="76" fillId="0" borderId="0">
      <protection locked="0"/>
    </xf>
    <xf numFmtId="227" fontId="76" fillId="0" borderId="0">
      <protection locked="0"/>
    </xf>
    <xf numFmtId="227" fontId="76" fillId="0" borderId="0">
      <protection locked="0"/>
    </xf>
    <xf numFmtId="227" fontId="76" fillId="0" borderId="0">
      <protection locked="0"/>
    </xf>
    <xf numFmtId="227" fontId="76" fillId="0" borderId="0">
      <protection locked="0"/>
    </xf>
    <xf numFmtId="38" fontId="80" fillId="0" borderId="0" applyNumberFormat="0" applyFill="0" applyBorder="0" applyProtection="0">
      <alignment wrapText="1"/>
    </xf>
    <xf numFmtId="227" fontId="76" fillId="0" borderId="0">
      <protection locked="0"/>
    </xf>
    <xf numFmtId="227" fontId="76" fillId="0" borderId="0">
      <protection locked="0"/>
    </xf>
    <xf numFmtId="2" fontId="3" fillId="0" borderId="0" applyFont="0" applyFill="0" applyBorder="0" applyAlignment="0" applyProtection="0"/>
    <xf numFmtId="227" fontId="81" fillId="0" borderId="0" applyFill="0" applyBorder="0" applyProtection="0">
      <alignment horizontal="left"/>
    </xf>
    <xf numFmtId="227" fontId="25" fillId="0" borderId="0">
      <alignment horizontal="right"/>
    </xf>
    <xf numFmtId="227" fontId="25" fillId="0" borderId="0">
      <alignment horizontal="right"/>
    </xf>
    <xf numFmtId="227" fontId="82" fillId="0" borderId="0"/>
    <xf numFmtId="38" fontId="74" fillId="0" borderId="21" applyBorder="0"/>
    <xf numFmtId="2" fontId="3" fillId="0" borderId="0"/>
    <xf numFmtId="227" fontId="33" fillId="38" borderId="0" applyNumberFormat="0" applyBorder="0" applyAlignment="0" applyProtection="0"/>
    <xf numFmtId="38" fontId="80" fillId="60" borderId="0" applyNumberFormat="0" applyBorder="0" applyAlignment="0" applyProtection="0"/>
    <xf numFmtId="227" fontId="68" fillId="0" borderId="0" applyFont="0" applyFill="0" applyBorder="0" applyAlignment="0" applyProtection="0">
      <alignment horizontal="right"/>
    </xf>
    <xf numFmtId="227" fontId="51" fillId="0" borderId="0" applyNumberFormat="0" applyFill="0" applyBorder="0" applyProtection="0">
      <alignment horizontal="right"/>
    </xf>
    <xf numFmtId="227" fontId="83" fillId="0" borderId="29" applyNumberFormat="0" applyAlignment="0" applyProtection="0">
      <alignment horizontal="left" vertical="center"/>
    </xf>
    <xf numFmtId="227" fontId="83" fillId="0" borderId="30">
      <alignment horizontal="left" vertical="center"/>
    </xf>
    <xf numFmtId="14" fontId="2" fillId="62" borderId="31">
      <alignment horizontal="center" vertical="center" wrapText="1"/>
    </xf>
    <xf numFmtId="14" fontId="2" fillId="62" borderId="31">
      <alignment horizontal="center" vertical="center" wrapText="1"/>
    </xf>
    <xf numFmtId="190" fontId="67" fillId="0" borderId="0" applyFill="0" applyBorder="0" applyAlignment="0" applyProtection="0"/>
    <xf numFmtId="227" fontId="84" fillId="0" borderId="0" applyNumberFormat="0" applyFill="0" applyBorder="0" applyAlignment="0" applyProtection="0">
      <alignment vertical="top"/>
      <protection locked="0"/>
    </xf>
    <xf numFmtId="227" fontId="85" fillId="0" borderId="0" applyNumberFormat="0" applyFill="0" applyBorder="0" applyAlignment="0" applyProtection="0">
      <alignment vertical="top"/>
      <protection locked="0"/>
    </xf>
    <xf numFmtId="227" fontId="86" fillId="0" borderId="0" applyNumberFormat="0" applyFill="0" applyBorder="0" applyAlignment="0" applyProtection="0">
      <alignment vertical="top"/>
      <protection locked="0"/>
    </xf>
    <xf numFmtId="227" fontId="38" fillId="37" borderId="0" applyNumberFormat="0" applyBorder="0" applyAlignment="0" applyProtection="0"/>
    <xf numFmtId="227" fontId="12" fillId="5" borderId="0" applyNumberFormat="0" applyBorder="0" applyAlignment="0" applyProtection="0"/>
    <xf numFmtId="227" fontId="12" fillId="5" borderId="0" applyNumberFormat="0" applyBorder="0" applyAlignment="0" applyProtection="0"/>
    <xf numFmtId="227" fontId="12" fillId="5" borderId="0" applyNumberFormat="0" applyBorder="0" applyAlignment="0" applyProtection="0"/>
    <xf numFmtId="227" fontId="12" fillId="5" borderId="0" applyNumberFormat="0" applyBorder="0" applyAlignment="0" applyProtection="0"/>
    <xf numFmtId="227" fontId="75" fillId="0" borderId="0" applyNumberFormat="0" applyFont="0" applyFill="0" applyBorder="0" applyAlignment="0" applyProtection="0"/>
    <xf numFmtId="227" fontId="87" fillId="0" borderId="0"/>
    <xf numFmtId="227" fontId="88" fillId="63" borderId="0">
      <alignment horizontal="left" wrapText="1" indent="2"/>
    </xf>
    <xf numFmtId="227" fontId="37" fillId="41" borderId="13" applyNumberFormat="0" applyAlignment="0" applyProtection="0"/>
    <xf numFmtId="191" fontId="50" fillId="0" borderId="0"/>
    <xf numFmtId="192" fontId="50" fillId="0" borderId="0"/>
    <xf numFmtId="193" fontId="50" fillId="0" borderId="0"/>
    <xf numFmtId="10" fontId="80" fillId="63" borderId="32" applyNumberFormat="0" applyBorder="0" applyAlignment="0" applyProtection="0"/>
    <xf numFmtId="1" fontId="89" fillId="0" borderId="0" applyNumberFormat="0" applyFill="0" applyBorder="0" applyAlignment="0" applyProtection="0"/>
    <xf numFmtId="1" fontId="89" fillId="0" borderId="0" applyNumberFormat="0" applyFill="0" applyBorder="0" applyAlignment="0" applyProtection="0"/>
    <xf numFmtId="1" fontId="89" fillId="0" borderId="0" applyNumberFormat="0" applyFill="0" applyBorder="0" applyAlignment="0" applyProtection="0"/>
    <xf numFmtId="1" fontId="89" fillId="0" borderId="0" applyNumberFormat="0" applyFill="0" applyBorder="0" applyAlignment="0" applyProtection="0"/>
    <xf numFmtId="1" fontId="89" fillId="0" borderId="0" applyNumberFormat="0" applyFill="0" applyBorder="0" applyAlignment="0" applyProtection="0"/>
    <xf numFmtId="1" fontId="89" fillId="0" borderId="0" applyNumberFormat="0" applyFill="0" applyBorder="0" applyAlignment="0" applyProtection="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36" fillId="0" borderId="15" applyNumberFormat="0" applyFill="0" applyAlignment="0" applyProtection="0"/>
    <xf numFmtId="227" fontId="90" fillId="0" borderId="21">
      <alignment horizontal="left"/>
      <protection locked="0"/>
    </xf>
    <xf numFmtId="38" fontId="75" fillId="0" borderId="0" applyFont="0" applyFill="0" applyBorder="0" applyAlignment="0" applyProtection="0"/>
    <xf numFmtId="171" fontId="3" fillId="0" borderId="0" applyFont="0" applyFill="0" applyBorder="0" applyAlignment="0" applyProtection="0"/>
    <xf numFmtId="227" fontId="91" fillId="0" borderId="0" applyBorder="0"/>
    <xf numFmtId="194" fontId="3" fillId="0" borderId="0" applyFont="0" applyFill="0" applyBorder="0" applyAlignment="0" applyProtection="0"/>
    <xf numFmtId="171" fontId="3" fillId="0" borderId="0" applyFont="0" applyFill="0" applyBorder="0" applyAlignment="0" applyProtection="0"/>
    <xf numFmtId="178" fontId="3" fillId="0" borderId="0" applyFont="0" applyFill="0" applyBorder="0" applyAlignment="0" applyProtection="0"/>
    <xf numFmtId="195" fontId="3" fillId="0" borderId="0" applyFont="0" applyFill="0" applyBorder="0" applyAlignment="0" applyProtection="0"/>
    <xf numFmtId="38" fontId="75" fillId="0" borderId="0" applyFont="0" applyFill="0" applyBorder="0" applyAlignment="0" applyProtection="0"/>
    <xf numFmtId="40" fontId="7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3" fontId="6"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165" fontId="75" fillId="0" borderId="0" applyFont="0" applyFill="0" applyBorder="0" applyAlignment="0" applyProtection="0"/>
    <xf numFmtId="167" fontId="75" fillId="0" borderId="0" applyFont="0" applyFill="0" applyBorder="0" applyAlignment="0" applyProtection="0"/>
    <xf numFmtId="227" fontId="76" fillId="0" borderId="0">
      <protection locked="0"/>
    </xf>
    <xf numFmtId="227" fontId="68" fillId="0" borderId="0" applyFont="0" applyFill="0" applyBorder="0" applyAlignment="0" applyProtection="0">
      <alignment horizontal="right"/>
    </xf>
    <xf numFmtId="227" fontId="39" fillId="56" borderId="0" applyNumberFormat="0" applyBorder="0" applyAlignment="0" applyProtection="0"/>
    <xf numFmtId="227" fontId="13" fillId="6" borderId="0" applyNumberFormat="0" applyBorder="0" applyAlignment="0" applyProtection="0"/>
    <xf numFmtId="227" fontId="13" fillId="6" borderId="0" applyNumberFormat="0" applyBorder="0" applyAlignment="0" applyProtection="0"/>
    <xf numFmtId="227" fontId="13" fillId="6" borderId="0" applyNumberFormat="0" applyBorder="0" applyAlignment="0" applyProtection="0"/>
    <xf numFmtId="227" fontId="13" fillId="6" borderId="0" applyNumberFormat="0" applyBorder="0" applyAlignment="0" applyProtection="0"/>
    <xf numFmtId="227" fontId="39" fillId="56" borderId="0" applyNumberFormat="0" applyBorder="0" applyAlignment="0" applyProtection="0"/>
    <xf numFmtId="227" fontId="2" fillId="0" borderId="0" applyNumberFormat="0" applyFill="0" applyBorder="0" applyAlignment="0" applyProtection="0"/>
    <xf numFmtId="227" fontId="2" fillId="0" borderId="0" applyNumberFormat="0" applyFill="0" applyBorder="0" applyAlignment="0" applyProtection="0"/>
    <xf numFmtId="37" fontId="92" fillId="0" borderId="0"/>
    <xf numFmtId="227" fontId="87" fillId="0" borderId="0"/>
    <xf numFmtId="39" fontId="93" fillId="0" borderId="0"/>
    <xf numFmtId="227" fontId="94" fillId="0" borderId="0"/>
    <xf numFmtId="227" fontId="94" fillId="0" borderId="0"/>
    <xf numFmtId="227" fontId="94" fillId="0" borderId="0"/>
    <xf numFmtId="227" fontId="94" fillId="0" borderId="0"/>
    <xf numFmtId="227" fontId="94" fillId="0" borderId="0"/>
    <xf numFmtId="227" fontId="94" fillId="0" borderId="0"/>
    <xf numFmtId="227" fontId="94" fillId="0" borderId="0"/>
    <xf numFmtId="227" fontId="3" fillId="0" borderId="0"/>
    <xf numFmtId="199" fontId="3" fillId="0" borderId="0"/>
    <xf numFmtId="199" fontId="3" fillId="0" borderId="0"/>
    <xf numFmtId="191" fontId="50" fillId="0" borderId="0"/>
    <xf numFmtId="192" fontId="50" fillId="0" borderId="0"/>
    <xf numFmtId="193" fontId="50" fillId="0" borderId="0"/>
    <xf numFmtId="200" fontId="50" fillId="0" borderId="0">
      <alignment horizontal="right"/>
    </xf>
    <xf numFmtId="227" fontId="6" fillId="0" borderId="0"/>
    <xf numFmtId="227" fontId="6"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6" fillId="0" borderId="0"/>
    <xf numFmtId="227" fontId="6" fillId="0" borderId="0"/>
    <xf numFmtId="227" fontId="6" fillId="0" borderId="0"/>
    <xf numFmtId="227" fontId="6" fillId="0" borderId="0"/>
    <xf numFmtId="227" fontId="6" fillId="0" borderId="0"/>
    <xf numFmtId="227" fontId="79" fillId="0" borderId="0"/>
    <xf numFmtId="227" fontId="79" fillId="0" borderId="0"/>
    <xf numFmtId="227" fontId="95" fillId="0" borderId="0" applyNumberFormat="0" applyFill="0" applyBorder="0" applyAlignment="0" applyProtection="0"/>
    <xf numFmtId="227" fontId="79" fillId="0" borderId="0"/>
    <xf numFmtId="227" fontId="79" fillId="0" borderId="0"/>
    <xf numFmtId="227" fontId="95" fillId="0" borderId="0" applyNumberFormat="0" applyFill="0" applyBorder="0" applyAlignment="0" applyProtection="0"/>
    <xf numFmtId="227" fontId="79" fillId="0" borderId="0"/>
    <xf numFmtId="227" fontId="3" fillId="0" borderId="0"/>
    <xf numFmtId="227" fontId="79" fillId="0" borderId="0"/>
    <xf numFmtId="227" fontId="95" fillId="0" borderId="0" applyNumberFormat="0" applyFill="0" applyBorder="0" applyAlignment="0" applyProtection="0"/>
    <xf numFmtId="227" fontId="79" fillId="0" borderId="0"/>
    <xf numFmtId="227" fontId="6" fillId="0" borderId="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3" fillId="0" borderId="0"/>
    <xf numFmtId="227" fontId="3" fillId="0" borderId="0"/>
    <xf numFmtId="227" fontId="96" fillId="0" borderId="0"/>
    <xf numFmtId="227" fontId="97" fillId="0" borderId="0"/>
    <xf numFmtId="227" fontId="48" fillId="0" borderId="0"/>
    <xf numFmtId="227" fontId="24" fillId="10" borderId="9" applyNumberFormat="0" applyFont="0" applyAlignment="0" applyProtection="0"/>
    <xf numFmtId="227" fontId="3" fillId="57" borderId="11" applyNumberFormat="0" applyFont="0" applyAlignment="0" applyProtection="0"/>
    <xf numFmtId="227" fontId="6" fillId="10" borderId="9" applyNumberFormat="0" applyFont="0" applyAlignment="0" applyProtection="0"/>
    <xf numFmtId="227" fontId="6" fillId="10" borderId="9" applyNumberFormat="0" applyFont="0" applyAlignment="0" applyProtection="0"/>
    <xf numFmtId="227" fontId="6" fillId="10" borderId="9" applyNumberFormat="0" applyFont="0" applyAlignment="0" applyProtection="0"/>
    <xf numFmtId="227" fontId="6" fillId="10" borderId="9" applyNumberFormat="0" applyFont="0" applyAlignment="0" applyProtection="0"/>
    <xf numFmtId="227" fontId="6" fillId="10" borderId="9" applyNumberFormat="0" applyFont="0" applyAlignment="0" applyProtection="0"/>
    <xf numFmtId="227" fontId="3" fillId="57" borderId="11" applyNumberFormat="0" applyFont="0" applyAlignment="0" applyProtection="0"/>
    <xf numFmtId="227" fontId="98" fillId="0" borderId="0"/>
    <xf numFmtId="227" fontId="3" fillId="0" borderId="0" applyFont="0" applyFill="0" applyBorder="0" applyAlignment="0" applyProtection="0"/>
    <xf numFmtId="227" fontId="3" fillId="0" borderId="0" applyFont="0" applyFill="0" applyBorder="0" applyAlignment="0" applyProtection="0"/>
    <xf numFmtId="227" fontId="70" fillId="0" borderId="0"/>
    <xf numFmtId="201" fontId="67" fillId="59" borderId="0" applyFill="0" applyBorder="0" applyAlignment="0" applyProtection="0">
      <protection locked="0"/>
    </xf>
    <xf numFmtId="202" fontId="3" fillId="0" borderId="0" applyFont="0" applyFill="0" applyBorder="0" applyAlignment="0" applyProtection="0"/>
    <xf numFmtId="203" fontId="67" fillId="59" borderId="0" applyFill="0" applyBorder="0" applyAlignment="0" applyProtection="0">
      <alignment vertical="top"/>
    </xf>
    <xf numFmtId="204" fontId="67" fillId="0" borderId="0" applyFill="0" applyBorder="0" applyAlignment="0" applyProtection="0"/>
    <xf numFmtId="182" fontId="50" fillId="0" borderId="0" applyFont="0" applyFill="0" applyBorder="0" applyAlignment="0" applyProtection="0"/>
    <xf numFmtId="227" fontId="50" fillId="0" borderId="0" applyFont="0" applyFill="0" applyBorder="0" applyAlignment="0" applyProtection="0"/>
    <xf numFmtId="10" fontId="3" fillId="0" borderId="0" applyFont="0" applyFill="0" applyBorder="0" applyAlignment="0" applyProtection="0"/>
    <xf numFmtId="9" fontId="6" fillId="0" borderId="0" applyFont="0" applyFill="0" applyBorder="0" applyAlignment="0" applyProtection="0"/>
    <xf numFmtId="9" fontId="99"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75" fillId="0" borderId="33" applyNumberFormat="0" applyBorder="0"/>
    <xf numFmtId="205" fontId="76" fillId="0" borderId="0">
      <protection locked="0"/>
    </xf>
    <xf numFmtId="206" fontId="76" fillId="0" borderId="0">
      <protection locked="0"/>
    </xf>
    <xf numFmtId="227" fontId="100" fillId="0" borderId="0" applyFont="0"/>
    <xf numFmtId="9" fontId="3" fillId="0" borderId="0" applyFont="0" applyFill="0" applyBorder="0" applyAlignment="0" applyProtection="0"/>
    <xf numFmtId="227" fontId="76" fillId="0" borderId="0">
      <protection locked="0"/>
    </xf>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101" fillId="0" borderId="0" applyNumberFormat="0">
      <alignment horizontal="left"/>
    </xf>
    <xf numFmtId="227" fontId="75" fillId="0" borderId="0" applyNumberFormat="0" applyFont="0" applyFill="0" applyBorder="0" applyAlignment="0" applyProtection="0">
      <alignment horizontal="left"/>
    </xf>
    <xf numFmtId="15" fontId="75" fillId="0" borderId="0" applyFont="0" applyFill="0" applyBorder="0" applyAlignment="0" applyProtection="0"/>
    <xf numFmtId="4" fontId="75" fillId="0" borderId="0" applyFont="0" applyFill="0" applyBorder="0" applyAlignment="0" applyProtection="0"/>
    <xf numFmtId="227" fontId="61" fillId="0" borderId="31">
      <alignment horizontal="center"/>
    </xf>
    <xf numFmtId="3" fontId="75" fillId="0" borderId="0" applyFont="0" applyFill="0" applyBorder="0" applyAlignment="0" applyProtection="0"/>
    <xf numFmtId="227" fontId="75" fillId="64" borderId="0" applyNumberFormat="0" applyFont="0" applyBorder="0" applyAlignment="0" applyProtection="0"/>
    <xf numFmtId="3" fontId="3" fillId="0" borderId="0" applyFont="0" applyFill="0" applyBorder="0" applyAlignment="0" applyProtection="0"/>
    <xf numFmtId="227" fontId="102" fillId="0" borderId="21" applyNumberFormat="0" applyFill="0" applyBorder="0" applyAlignment="0" applyProtection="0">
      <protection hidden="1"/>
    </xf>
    <xf numFmtId="207" fontId="103" fillId="0" borderId="0">
      <protection locked="0"/>
    </xf>
    <xf numFmtId="208" fontId="5" fillId="0" borderId="0" applyNumberFormat="0" applyFill="0" applyBorder="0" applyAlignment="0" applyProtection="0">
      <alignment horizontal="left"/>
    </xf>
    <xf numFmtId="38" fontId="101" fillId="0" borderId="0"/>
    <xf numFmtId="227" fontId="40" fillId="50" borderId="16" applyNumberFormat="0" applyAlignment="0" applyProtection="0"/>
    <xf numFmtId="227" fontId="15" fillId="8" borderId="6" applyNumberFormat="0" applyAlignment="0" applyProtection="0"/>
    <xf numFmtId="227" fontId="15" fillId="8" borderId="6" applyNumberFormat="0" applyAlignment="0" applyProtection="0"/>
    <xf numFmtId="227" fontId="15" fillId="8" borderId="6" applyNumberFormat="0" applyAlignment="0" applyProtection="0"/>
    <xf numFmtId="227" fontId="15" fillId="8" borderId="6" applyNumberFormat="0" applyAlignment="0" applyProtection="0"/>
    <xf numFmtId="4" fontId="104" fillId="65" borderId="34" applyNumberFormat="0" applyProtection="0">
      <alignment vertical="center"/>
    </xf>
    <xf numFmtId="4" fontId="105" fillId="65" borderId="34" applyNumberFormat="0" applyProtection="0">
      <alignment vertical="center"/>
    </xf>
    <xf numFmtId="4" fontId="106" fillId="66" borderId="18">
      <alignment vertical="center"/>
    </xf>
    <xf numFmtId="4" fontId="107" fillId="66" borderId="18">
      <alignment vertical="center"/>
    </xf>
    <xf numFmtId="4" fontId="106" fillId="67" borderId="18">
      <alignment vertical="center"/>
    </xf>
    <xf numFmtId="4" fontId="107" fillId="67" borderId="18">
      <alignment vertical="center"/>
    </xf>
    <xf numFmtId="4" fontId="108" fillId="65" borderId="34" applyNumberFormat="0" applyProtection="0">
      <alignment horizontal="left" vertical="center" indent="1"/>
    </xf>
    <xf numFmtId="227" fontId="109" fillId="65" borderId="34" applyNumberFormat="0" applyProtection="0">
      <alignment horizontal="left" vertical="top" indent="1"/>
    </xf>
    <xf numFmtId="4" fontId="108" fillId="68" borderId="35" applyNumberFormat="0" applyProtection="0">
      <alignment horizontal="left" vertical="center" indent="1"/>
    </xf>
    <xf numFmtId="4" fontId="108" fillId="69" borderId="34" applyNumberFormat="0" applyProtection="0">
      <alignment horizontal="right" vertical="center"/>
    </xf>
    <xf numFmtId="4" fontId="108" fillId="70" borderId="34" applyNumberFormat="0" applyProtection="0">
      <alignment horizontal="right" vertical="center"/>
    </xf>
    <xf numFmtId="4" fontId="108" fillId="71" borderId="34" applyNumberFormat="0" applyProtection="0">
      <alignment horizontal="right" vertical="center"/>
    </xf>
    <xf numFmtId="4" fontId="108" fillId="58" borderId="34" applyNumberFormat="0" applyProtection="0">
      <alignment horizontal="right" vertical="center"/>
    </xf>
    <xf numFmtId="4" fontId="108" fillId="72" borderId="34" applyNumberFormat="0" applyProtection="0">
      <alignment horizontal="right" vertical="center"/>
    </xf>
    <xf numFmtId="4" fontId="108" fillId="73" borderId="34" applyNumberFormat="0" applyProtection="0">
      <alignment horizontal="right" vertical="center"/>
    </xf>
    <xf numFmtId="4" fontId="108" fillId="74" borderId="34" applyNumberFormat="0" applyProtection="0">
      <alignment horizontal="right" vertical="center"/>
    </xf>
    <xf numFmtId="4" fontId="108" fillId="75" borderId="34" applyNumberFormat="0" applyProtection="0">
      <alignment horizontal="right" vertical="center"/>
    </xf>
    <xf numFmtId="4" fontId="108" fillId="66" borderId="34" applyNumberFormat="0" applyProtection="0">
      <alignment horizontal="right" vertical="center"/>
    </xf>
    <xf numFmtId="4" fontId="104" fillId="76" borderId="36" applyNumberFormat="0" applyProtection="0">
      <alignment horizontal="left" vertical="center" indent="1"/>
    </xf>
    <xf numFmtId="4" fontId="104" fillId="77" borderId="0" applyNumberFormat="0" applyProtection="0">
      <alignment horizontal="left" vertical="center" indent="1"/>
    </xf>
    <xf numFmtId="4" fontId="104" fillId="68" borderId="0" applyNumberFormat="0" applyProtection="0">
      <alignment horizontal="left" vertical="center" indent="1"/>
    </xf>
    <xf numFmtId="4" fontId="108" fillId="77" borderId="34" applyNumberFormat="0" applyProtection="0">
      <alignment horizontal="right" vertical="center"/>
    </xf>
    <xf numFmtId="4" fontId="110" fillId="35" borderId="37">
      <alignment horizontal="left" vertical="center" indent="1"/>
    </xf>
    <xf numFmtId="4" fontId="73" fillId="77" borderId="0" applyNumberFormat="0" applyProtection="0">
      <alignment horizontal="left" vertical="center" indent="1"/>
    </xf>
    <xf numFmtId="4" fontId="73" fillId="68" borderId="0" applyNumberFormat="0" applyProtection="0">
      <alignment horizontal="left" vertical="center" indent="1"/>
    </xf>
    <xf numFmtId="227" fontId="3" fillId="68" borderId="34" applyNumberFormat="0" applyProtection="0">
      <alignment horizontal="left" vertical="center" indent="1"/>
    </xf>
    <xf numFmtId="227" fontId="3" fillId="68" borderId="34" applyNumberFormat="0" applyProtection="0">
      <alignment horizontal="left" vertical="top" indent="1"/>
    </xf>
    <xf numFmtId="227" fontId="3" fillId="78" borderId="34" applyNumberFormat="0" applyProtection="0">
      <alignment horizontal="left" vertical="center" indent="1"/>
    </xf>
    <xf numFmtId="227" fontId="3" fillId="78" borderId="34" applyNumberFormat="0" applyProtection="0">
      <alignment horizontal="left" vertical="top" indent="1"/>
    </xf>
    <xf numFmtId="227" fontId="3" fillId="77" borderId="34" applyNumberFormat="0" applyProtection="0">
      <alignment horizontal="left" vertical="center" indent="1"/>
    </xf>
    <xf numFmtId="227" fontId="3" fillId="77" borderId="34" applyNumberFormat="0" applyProtection="0">
      <alignment horizontal="left" vertical="top" indent="1"/>
    </xf>
    <xf numFmtId="227" fontId="3" fillId="79" borderId="34" applyNumberFormat="0" applyProtection="0">
      <alignment horizontal="left" vertical="center" indent="1"/>
    </xf>
    <xf numFmtId="227" fontId="3" fillId="79" borderId="34" applyNumberFormat="0" applyProtection="0">
      <alignment horizontal="left" vertical="top" indent="1"/>
    </xf>
    <xf numFmtId="4" fontId="108" fillId="79" borderId="34" applyNumberFormat="0" applyProtection="0">
      <alignment vertical="center"/>
    </xf>
    <xf numFmtId="4" fontId="111" fillId="79" borderId="34" applyNumberFormat="0" applyProtection="0">
      <alignment vertical="center"/>
    </xf>
    <xf numFmtId="4" fontId="112" fillId="66" borderId="37">
      <alignment vertical="center"/>
    </xf>
    <xf numFmtId="4" fontId="113" fillId="66" borderId="37">
      <alignment vertical="center"/>
    </xf>
    <xf numFmtId="4" fontId="112" fillId="67" borderId="37">
      <alignment vertical="center"/>
    </xf>
    <xf numFmtId="4" fontId="113" fillId="67" borderId="37">
      <alignment vertical="center"/>
    </xf>
    <xf numFmtId="4" fontId="104" fillId="77" borderId="38" applyNumberFormat="0" applyProtection="0">
      <alignment horizontal="left" vertical="center" indent="1"/>
    </xf>
    <xf numFmtId="227" fontId="73" fillId="63" borderId="34" applyNumberFormat="0" applyProtection="0">
      <alignment horizontal="left" vertical="top" indent="1"/>
    </xf>
    <xf numFmtId="4" fontId="108" fillId="79" borderId="34" applyNumberFormat="0" applyProtection="0">
      <alignment horizontal="right" vertical="center"/>
    </xf>
    <xf numFmtId="4" fontId="111" fillId="79" borderId="34" applyNumberFormat="0" applyProtection="0">
      <alignment horizontal="right" vertical="center"/>
    </xf>
    <xf numFmtId="4" fontId="114" fillId="66" borderId="37">
      <alignment vertical="center"/>
    </xf>
    <xf numFmtId="4" fontId="115" fillId="66" borderId="37">
      <alignment vertical="center"/>
    </xf>
    <xf numFmtId="4" fontId="114" fillId="67" borderId="37">
      <alignment vertical="center"/>
    </xf>
    <xf numFmtId="4" fontId="115" fillId="69" borderId="37">
      <alignment vertical="center"/>
    </xf>
    <xf numFmtId="4" fontId="116" fillId="77" borderId="34" applyNumberFormat="0" applyProtection="0">
      <alignment horizontal="left" vertical="center" indent="1"/>
    </xf>
    <xf numFmtId="227" fontId="73" fillId="78" borderId="34" applyNumberFormat="0" applyProtection="0">
      <alignment horizontal="left" vertical="top" indent="1"/>
    </xf>
    <xf numFmtId="4" fontId="117" fillId="35" borderId="39">
      <alignment vertical="center"/>
    </xf>
    <xf numFmtId="4" fontId="118" fillId="35" borderId="39">
      <alignment vertical="center"/>
    </xf>
    <xf numFmtId="4" fontId="106" fillId="66" borderId="39">
      <alignment vertical="center"/>
    </xf>
    <xf numFmtId="4" fontId="107" fillId="66" borderId="39">
      <alignment vertical="center"/>
    </xf>
    <xf numFmtId="4" fontId="106" fillId="67" borderId="37">
      <alignment vertical="center"/>
    </xf>
    <xf numFmtId="4" fontId="107" fillId="67" borderId="37">
      <alignment vertical="center"/>
    </xf>
    <xf numFmtId="4" fontId="119" fillId="63" borderId="39">
      <alignment horizontal="left" vertical="center" indent="1"/>
    </xf>
    <xf numFmtId="4" fontId="120" fillId="78" borderId="38" applyNumberFormat="0" applyProtection="0">
      <alignment horizontal="left" vertical="center" indent="1"/>
    </xf>
    <xf numFmtId="4" fontId="121" fillId="79" borderId="34" applyNumberFormat="0" applyProtection="0">
      <alignment horizontal="right" vertical="center"/>
    </xf>
    <xf numFmtId="227" fontId="3" fillId="57" borderId="0" applyNumberFormat="0" applyFont="0" applyBorder="0" applyAlignment="0" applyProtection="0"/>
    <xf numFmtId="227" fontId="3" fillId="59" borderId="0" applyNumberFormat="0" applyFont="0" applyBorder="0" applyAlignment="0" applyProtection="0"/>
    <xf numFmtId="227" fontId="3" fillId="50" borderId="0" applyNumberFormat="0" applyFont="0" applyBorder="0" applyAlignment="0" applyProtection="0"/>
    <xf numFmtId="227" fontId="3" fillId="0" borderId="0" applyNumberFormat="0" applyFont="0" applyFill="0" applyBorder="0" applyAlignment="0" applyProtection="0"/>
    <xf numFmtId="227" fontId="3" fillId="50" borderId="0" applyNumberFormat="0" applyFont="0" applyBorder="0" applyAlignment="0" applyProtection="0"/>
    <xf numFmtId="227" fontId="3" fillId="0" borderId="0" applyNumberFormat="0" applyFont="0" applyFill="0" applyBorder="0" applyAlignment="0" applyProtection="0"/>
    <xf numFmtId="227" fontId="3" fillId="0" borderId="0" applyNumberFormat="0" applyFont="0" applyBorder="0" applyAlignment="0" applyProtection="0"/>
    <xf numFmtId="38" fontId="75" fillId="0" borderId="0" applyFont="0" applyFill="0" applyBorder="0" applyAlignment="0" applyProtection="0"/>
    <xf numFmtId="209" fontId="3" fillId="0" borderId="0">
      <protection locked="0"/>
    </xf>
    <xf numFmtId="210" fontId="69" fillId="0" borderId="0" applyFont="0" applyFill="0" applyBorder="0" applyAlignment="0" applyProtection="0"/>
    <xf numFmtId="171" fontId="6" fillId="0" borderId="0" applyFont="0" applyFill="0" applyBorder="0" applyAlignment="0" applyProtection="0"/>
    <xf numFmtId="193" fontId="97"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3" fillId="0" borderId="0" applyFont="0" applyFill="0" applyBorder="0" applyAlignment="0" applyProtection="0"/>
    <xf numFmtId="171" fontId="24" fillId="0" borderId="0" applyFont="0" applyFill="0" applyBorder="0" applyAlignment="0" applyProtection="0"/>
    <xf numFmtId="171" fontId="79" fillId="0" borderId="0" applyFont="0" applyFill="0" applyBorder="0" applyAlignment="0" applyProtection="0"/>
    <xf numFmtId="189" fontId="6" fillId="0" borderId="0" applyFont="0" applyFill="0" applyBorder="0" applyAlignment="0" applyProtection="0"/>
    <xf numFmtId="43" fontId="6" fillId="0" borderId="0" applyFont="0" applyFill="0" applyBorder="0" applyAlignment="0" applyProtection="0"/>
    <xf numFmtId="189" fontId="6" fillId="0" borderId="0" applyFont="0" applyFill="0" applyBorder="0" applyAlignment="0" applyProtection="0"/>
    <xf numFmtId="43"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43" fontId="6" fillId="0" borderId="0" applyFont="0" applyFill="0" applyBorder="0" applyAlignment="0" applyProtection="0"/>
    <xf numFmtId="227" fontId="6" fillId="0" borderId="0" applyFont="0" applyFill="0" applyBorder="0" applyAlignment="0" applyProtection="0"/>
    <xf numFmtId="171" fontId="24" fillId="0" borderId="0" applyFont="0" applyFill="0" applyBorder="0" applyAlignment="0" applyProtection="0"/>
    <xf numFmtId="171" fontId="79"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27" fontId="85" fillId="0" borderId="0" applyNumberFormat="0" applyFill="0" applyBorder="0" applyAlignment="0" applyProtection="0">
      <alignment vertical="top"/>
      <protection locked="0"/>
    </xf>
    <xf numFmtId="227" fontId="75" fillId="0" borderId="0"/>
    <xf numFmtId="227" fontId="122" fillId="0" borderId="0" applyNumberFormat="0" applyFill="0" applyBorder="0" applyAlignment="0" applyProtection="0"/>
    <xf numFmtId="227" fontId="73" fillId="0" borderId="0" applyNumberFormat="0" applyBorder="0" applyAlignment="0"/>
    <xf numFmtId="227" fontId="49" fillId="0" borderId="0"/>
    <xf numFmtId="227" fontId="109" fillId="0" borderId="0" applyNumberFormat="0" applyBorder="0" applyAlignment="0"/>
    <xf numFmtId="227" fontId="49" fillId="0" borderId="0"/>
    <xf numFmtId="227" fontId="123" fillId="63" borderId="0">
      <alignment wrapText="1"/>
    </xf>
    <xf numFmtId="40" fontId="124" fillId="0" borderId="0" applyBorder="0">
      <alignment horizontal="right"/>
    </xf>
    <xf numFmtId="227" fontId="75" fillId="0" borderId="0"/>
    <xf numFmtId="227" fontId="125" fillId="0" borderId="0"/>
    <xf numFmtId="227" fontId="126" fillId="0" borderId="0" applyNumberFormat="0" applyFill="0" applyBorder="0" applyAlignment="0" applyProtection="0"/>
    <xf numFmtId="49" fontId="73" fillId="0" borderId="0" applyFill="0" applyBorder="0" applyAlignment="0"/>
    <xf numFmtId="211" fontId="50" fillId="0" borderId="0" applyFill="0" applyBorder="0" applyAlignment="0"/>
    <xf numFmtId="211" fontId="50" fillId="0" borderId="0" applyFill="0" applyBorder="0" applyAlignment="0"/>
    <xf numFmtId="227" fontId="41" fillId="0" borderId="0" applyNumberFormat="0" applyFill="0" applyBorder="0" applyAlignment="0" applyProtection="0"/>
    <xf numFmtId="227" fontId="19" fillId="0" borderId="0" applyNumberFormat="0" applyFill="0" applyBorder="0" applyAlignment="0" applyProtection="0"/>
    <xf numFmtId="227" fontId="19" fillId="0" borderId="0" applyNumberFormat="0" applyFill="0" applyBorder="0" applyAlignment="0" applyProtection="0"/>
    <xf numFmtId="227" fontId="19" fillId="0" borderId="0" applyNumberFormat="0" applyFill="0" applyBorder="0" applyAlignment="0" applyProtection="0"/>
    <xf numFmtId="227" fontId="19" fillId="0" borderId="0" applyNumberFormat="0" applyFill="0" applyBorder="0" applyAlignment="0" applyProtection="0"/>
    <xf numFmtId="227" fontId="42" fillId="0" borderId="0" applyNumberFormat="0" applyFill="0" applyBorder="0" applyAlignment="0" applyProtection="0"/>
    <xf numFmtId="227" fontId="20" fillId="0" borderId="0" applyNumberFormat="0" applyFill="0" applyBorder="0" applyAlignment="0" applyProtection="0"/>
    <xf numFmtId="227" fontId="20" fillId="0" borderId="0" applyNumberFormat="0" applyFill="0" applyBorder="0" applyAlignment="0" applyProtection="0"/>
    <xf numFmtId="227" fontId="20" fillId="0" borderId="0" applyNumberFormat="0" applyFill="0" applyBorder="0" applyAlignment="0" applyProtection="0"/>
    <xf numFmtId="227" fontId="20" fillId="0" borderId="0" applyNumberFormat="0" applyFill="0" applyBorder="0" applyAlignment="0" applyProtection="0"/>
    <xf numFmtId="227" fontId="127" fillId="0" borderId="0" applyFill="0" applyBorder="0" applyProtection="0">
      <alignment horizontal="left" vertical="top"/>
    </xf>
    <xf numFmtId="40" fontId="128" fillId="0" borderId="0"/>
    <xf numFmtId="227" fontId="43" fillId="0" borderId="17" applyNumberFormat="0" applyFill="0" applyAlignment="0" applyProtection="0"/>
    <xf numFmtId="227" fontId="8" fillId="0" borderId="2" applyNumberFormat="0" applyFill="0" applyAlignment="0" applyProtection="0"/>
    <xf numFmtId="227" fontId="8" fillId="0" borderId="2" applyNumberFormat="0" applyFill="0" applyAlignment="0" applyProtection="0"/>
    <xf numFmtId="227" fontId="8" fillId="0" borderId="2" applyNumberFormat="0" applyFill="0" applyAlignment="0" applyProtection="0"/>
    <xf numFmtId="227" fontId="8" fillId="0" borderId="2" applyNumberFormat="0" applyFill="0" applyAlignment="0" applyProtection="0"/>
    <xf numFmtId="227" fontId="44" fillId="0" borderId="18" applyNumberFormat="0" applyFill="0" applyAlignment="0" applyProtection="0"/>
    <xf numFmtId="227" fontId="9" fillId="0" borderId="3" applyNumberFormat="0" applyFill="0" applyAlignment="0" applyProtection="0"/>
    <xf numFmtId="227" fontId="9" fillId="0" borderId="3" applyNumberFormat="0" applyFill="0" applyAlignment="0" applyProtection="0"/>
    <xf numFmtId="227" fontId="9" fillId="0" borderId="3" applyNumberFormat="0" applyFill="0" applyAlignment="0" applyProtection="0"/>
    <xf numFmtId="227" fontId="9" fillId="0" borderId="3" applyNumberFormat="0" applyFill="0" applyAlignment="0" applyProtection="0"/>
    <xf numFmtId="227" fontId="45" fillId="0" borderId="19" applyNumberFormat="0" applyFill="0" applyAlignment="0" applyProtection="0"/>
    <xf numFmtId="227" fontId="10" fillId="0" borderId="4" applyNumberFormat="0" applyFill="0" applyAlignment="0" applyProtection="0"/>
    <xf numFmtId="227" fontId="10" fillId="0" borderId="4" applyNumberFormat="0" applyFill="0" applyAlignment="0" applyProtection="0"/>
    <xf numFmtId="227" fontId="10" fillId="0" borderId="4" applyNumberFormat="0" applyFill="0" applyAlignment="0" applyProtection="0"/>
    <xf numFmtId="227" fontId="10" fillId="0" borderId="4" applyNumberFormat="0" applyFill="0" applyAlignment="0" applyProtection="0"/>
    <xf numFmtId="227" fontId="45" fillId="0" borderId="0" applyNumberFormat="0" applyFill="0" applyBorder="0" applyAlignment="0" applyProtection="0"/>
    <xf numFmtId="227" fontId="10" fillId="0" borderId="0" applyNumberFormat="0" applyFill="0" applyBorder="0" applyAlignment="0" applyProtection="0"/>
    <xf numFmtId="227" fontId="10" fillId="0" borderId="0" applyNumberFormat="0" applyFill="0" applyBorder="0" applyAlignment="0" applyProtection="0"/>
    <xf numFmtId="227" fontId="10" fillId="0" borderId="0" applyNumberFormat="0" applyFill="0" applyBorder="0" applyAlignment="0" applyProtection="0"/>
    <xf numFmtId="227" fontId="10" fillId="0" borderId="0" applyNumberFormat="0" applyFill="0" applyBorder="0" applyAlignment="0" applyProtection="0"/>
    <xf numFmtId="227" fontId="46" fillId="0" borderId="0" applyNumberFormat="0" applyFill="0" applyBorder="0" applyAlignment="0" applyProtection="0"/>
    <xf numFmtId="227" fontId="7" fillId="0" borderId="0" applyNumberFormat="0" applyFill="0" applyBorder="0" applyAlignment="0" applyProtection="0"/>
    <xf numFmtId="227" fontId="7" fillId="0" borderId="0" applyNumberFormat="0" applyFill="0" applyBorder="0" applyAlignment="0" applyProtection="0"/>
    <xf numFmtId="227" fontId="7" fillId="0" borderId="0" applyNumberFormat="0" applyFill="0" applyBorder="0" applyAlignment="0" applyProtection="0"/>
    <xf numFmtId="227" fontId="7" fillId="0" borderId="0" applyNumberFormat="0" applyFill="0" applyBorder="0" applyAlignment="0" applyProtection="0"/>
    <xf numFmtId="212" fontId="77" fillId="0" borderId="0">
      <protection locked="0"/>
    </xf>
    <xf numFmtId="212" fontId="77" fillId="0" borderId="0">
      <protection locked="0"/>
    </xf>
    <xf numFmtId="3" fontId="129" fillId="80" borderId="0">
      <alignment horizontal="left"/>
    </xf>
    <xf numFmtId="227" fontId="101" fillId="50" borderId="21"/>
    <xf numFmtId="227" fontId="23" fillId="0" borderId="20" applyNumberFormat="0" applyFill="0" applyAlignment="0" applyProtection="0"/>
    <xf numFmtId="227" fontId="21" fillId="0" borderId="10" applyNumberFormat="0" applyFill="0" applyAlignment="0" applyProtection="0"/>
    <xf numFmtId="227" fontId="21" fillId="0" borderId="10" applyNumberFormat="0" applyFill="0" applyAlignment="0" applyProtection="0"/>
    <xf numFmtId="227" fontId="21" fillId="0" borderId="10" applyNumberFormat="0" applyFill="0" applyAlignment="0" applyProtection="0"/>
    <xf numFmtId="227" fontId="21" fillId="0" borderId="10" applyNumberFormat="0" applyFill="0" applyAlignment="0" applyProtection="0"/>
    <xf numFmtId="227" fontId="130" fillId="0" borderId="32">
      <alignment horizontal="center"/>
    </xf>
    <xf numFmtId="227" fontId="87" fillId="0" borderId="0"/>
    <xf numFmtId="213" fontId="3" fillId="0" borderId="40" applyFont="0" applyFill="0" applyBorder="0" applyProtection="0">
      <alignment horizontal="center"/>
      <protection locked="0"/>
    </xf>
    <xf numFmtId="214" fontId="2" fillId="0" borderId="23" applyFont="0" applyFill="0" applyBorder="0" applyProtection="0">
      <alignment horizontal="center"/>
    </xf>
    <xf numFmtId="38" fontId="3" fillId="0" borderId="32" applyFont="0" applyFill="0" applyBorder="0" applyAlignment="0" applyProtection="0">
      <protection locked="0"/>
    </xf>
    <xf numFmtId="15" fontId="3" fillId="0" borderId="32" applyFont="0" applyFill="0" applyBorder="0" applyProtection="0">
      <alignment horizontal="center"/>
      <protection locked="0"/>
    </xf>
    <xf numFmtId="10" fontId="3" fillId="0" borderId="32" applyFont="0" applyFill="0" applyBorder="0" applyProtection="0">
      <alignment horizontal="center"/>
      <protection locked="0"/>
    </xf>
    <xf numFmtId="215" fontId="3" fillId="0" borderId="32" applyFont="0" applyFill="0" applyBorder="0" applyProtection="0">
      <alignment horizontal="center"/>
    </xf>
    <xf numFmtId="227" fontId="131" fillId="0" borderId="0">
      <alignment vertical="top"/>
    </xf>
    <xf numFmtId="189" fontId="97" fillId="0" borderId="0" applyFont="0" applyFill="0" applyBorder="0" applyAlignment="0" applyProtection="0"/>
    <xf numFmtId="189" fontId="9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3" fontId="3" fillId="0" borderId="0" applyFont="0" applyFill="0" applyBorder="0" applyAlignment="0" applyProtection="0"/>
    <xf numFmtId="216" fontId="3" fillId="0" borderId="0" applyFont="0" applyFill="0" applyBorder="0" applyAlignment="0" applyProtection="0"/>
    <xf numFmtId="217" fontId="3" fillId="0" borderId="0" applyFont="0" applyFill="0" applyBorder="0" applyAlignment="0" applyProtection="0"/>
    <xf numFmtId="227" fontId="41" fillId="0" borderId="0" applyNumberFormat="0" applyFill="0" applyBorder="0" applyAlignment="0" applyProtection="0"/>
    <xf numFmtId="227" fontId="132" fillId="0" borderId="0" applyFont="0" applyFill="0" applyBorder="0" applyAlignment="0" applyProtection="0"/>
    <xf numFmtId="227" fontId="132" fillId="0" borderId="0" applyFont="0" applyFill="0" applyBorder="0" applyAlignment="0" applyProtection="0"/>
    <xf numFmtId="227" fontId="133" fillId="0" borderId="0"/>
    <xf numFmtId="227" fontId="133" fillId="0" borderId="0" applyFont="0" applyFill="0" applyBorder="0" applyAlignment="0" applyProtection="0"/>
    <xf numFmtId="227" fontId="133" fillId="0" borderId="0" applyFont="0" applyFill="0" applyBorder="0" applyAlignment="0" applyProtection="0"/>
    <xf numFmtId="227" fontId="132" fillId="0" borderId="0" applyFont="0" applyFill="0" applyBorder="0" applyAlignment="0" applyProtection="0"/>
    <xf numFmtId="227" fontId="132" fillId="0" borderId="0" applyFont="0" applyFill="0" applyBorder="0" applyAlignment="0" applyProtection="0"/>
    <xf numFmtId="194" fontId="134" fillId="0" borderId="0" applyFont="0" applyFill="0" applyBorder="0" applyAlignment="0" applyProtection="0"/>
    <xf numFmtId="195" fontId="134" fillId="0" borderId="0" applyFont="0" applyFill="0" applyBorder="0" applyAlignment="0" applyProtection="0"/>
    <xf numFmtId="227" fontId="3" fillId="0" borderId="0"/>
    <xf numFmtId="9" fontId="135" fillId="0" borderId="0" applyFont="0" applyFill="0" applyBorder="0" applyAlignment="0" applyProtection="0"/>
    <xf numFmtId="218" fontId="136" fillId="0" borderId="0" applyFont="0" applyFill="0" applyBorder="0" applyAlignment="0" applyProtection="0"/>
    <xf numFmtId="219" fontId="136" fillId="0" borderId="0" applyFont="0" applyFill="0" applyBorder="0" applyAlignment="0" applyProtection="0"/>
    <xf numFmtId="220" fontId="134" fillId="0" borderId="0" applyFont="0" applyFill="0" applyBorder="0" applyAlignment="0" applyProtection="0"/>
    <xf numFmtId="221" fontId="134" fillId="0" borderId="0" applyFont="0" applyFill="0" applyBorder="0" applyAlignment="0" applyProtection="0"/>
    <xf numFmtId="227" fontId="135" fillId="0" borderId="0"/>
    <xf numFmtId="222" fontId="136" fillId="0" borderId="0" applyFont="0" applyFill="0" applyBorder="0" applyAlignment="0" applyProtection="0"/>
    <xf numFmtId="223" fontId="136" fillId="0" borderId="0" applyFont="0" applyFill="0" applyBorder="0" applyAlignment="0" applyProtection="0"/>
    <xf numFmtId="226" fontId="73" fillId="0" borderId="0" applyFill="0" applyBorder="0" applyAlignment="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78" fontId="3" fillId="0" borderId="0" applyFont="0" applyFill="0" applyBorder="0" applyAlignment="0" applyProtection="0"/>
    <xf numFmtId="171" fontId="99" fillId="0" borderId="0" applyFont="0" applyFill="0" applyBorder="0" applyAlignment="0" applyProtection="0"/>
    <xf numFmtId="174" fontId="3" fillId="0" borderId="0" applyFont="0" applyFill="0" applyBorder="0" applyAlignment="0" applyProtection="0"/>
    <xf numFmtId="171" fontId="6" fillId="0" borderId="0" applyFont="0" applyFill="0" applyBorder="0" applyAlignment="0" applyProtection="0"/>
    <xf numFmtId="166" fontId="6" fillId="0" borderId="0" applyFont="0" applyFill="0" applyBorder="0" applyAlignment="0" applyProtection="0"/>
    <xf numFmtId="175" fontId="3" fillId="0" borderId="0" applyFont="0" applyFill="0" applyBorder="0" applyAlignment="0" applyProtection="0"/>
    <xf numFmtId="225" fontId="3" fillId="0" borderId="0" applyFont="0" applyFill="0" applyBorder="0" applyAlignment="0" applyProtection="0"/>
    <xf numFmtId="165" fontId="3" fillId="0" borderId="0" applyFont="0" applyFill="0" applyBorder="0" applyAlignment="0" applyProtection="0"/>
    <xf numFmtId="227" fontId="3" fillId="0" borderId="0" applyFont="0" applyFill="0" applyBorder="0" applyAlignment="0" applyProtection="0"/>
    <xf numFmtId="225" fontId="3" fillId="0" borderId="0" applyFont="0" applyFill="0" applyBorder="0" applyAlignment="0" applyProtection="0"/>
    <xf numFmtId="165" fontId="6" fillId="0" borderId="0" applyFont="0" applyFill="0" applyBorder="0" applyAlignment="0" applyProtection="0"/>
    <xf numFmtId="225" fontId="3" fillId="0" borderId="0" applyFont="0" applyFill="0" applyBorder="0" applyAlignment="0" applyProtection="0"/>
    <xf numFmtId="227" fontId="83" fillId="0" borderId="43" applyNumberFormat="0" applyAlignment="0" applyProtection="0">
      <alignment horizontal="left" vertical="center"/>
    </xf>
    <xf numFmtId="165" fontId="6" fillId="0" borderId="0" applyFont="0" applyFill="0" applyBorder="0" applyAlignment="0" applyProtection="0"/>
    <xf numFmtId="189" fontId="146" fillId="0" borderId="0"/>
    <xf numFmtId="227" fontId="6" fillId="0" borderId="0"/>
    <xf numFmtId="227" fontId="3" fillId="0" borderId="0">
      <alignment vertical="top"/>
    </xf>
    <xf numFmtId="227" fontId="147" fillId="0" borderId="0" applyNumberFormat="0" applyFill="0" applyBorder="0" applyAlignment="0" applyProtection="0"/>
    <xf numFmtId="227" fontId="99" fillId="0" borderId="0"/>
    <xf numFmtId="227" fontId="3" fillId="0" borderId="0">
      <alignment vertical="top"/>
    </xf>
    <xf numFmtId="227" fontId="6" fillId="0" borderId="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7" fontId="3" fillId="0" borderId="0"/>
    <xf numFmtId="3" fontId="3" fillId="0" borderId="0" applyFont="0" applyFill="0" applyBorder="0" applyAlignment="0" applyProtection="0"/>
    <xf numFmtId="228" fontId="3" fillId="0" borderId="0" applyFont="0" applyFill="0" applyBorder="0" applyAlignment="0" applyProtection="0"/>
    <xf numFmtId="227" fontId="3" fillId="0" borderId="0" applyFont="0" applyFill="0" applyBorder="0" applyAlignment="0" applyProtection="0"/>
    <xf numFmtId="2" fontId="3" fillId="0" borderId="0" applyFont="0" applyFill="0" applyBorder="0" applyAlignment="0" applyProtection="0"/>
    <xf numFmtId="224" fontId="24" fillId="0" borderId="0" applyFont="0" applyFill="0" applyBorder="0" applyAlignment="0" applyProtection="0"/>
    <xf numFmtId="166" fontId="6" fillId="0" borderId="0" applyFont="0" applyFill="0" applyBorder="0" applyAlignment="0" applyProtection="0"/>
    <xf numFmtId="227" fontId="3" fillId="0" borderId="0"/>
    <xf numFmtId="227" fontId="3" fillId="0" borderId="0"/>
    <xf numFmtId="227" fontId="6" fillId="0" borderId="0"/>
    <xf numFmtId="227" fontId="3" fillId="0" borderId="0"/>
    <xf numFmtId="229" fontId="3" fillId="0" borderId="0"/>
    <xf numFmtId="229" fontId="3" fillId="0" borderId="0"/>
    <xf numFmtId="227" fontId="6" fillId="0" borderId="0"/>
    <xf numFmtId="229" fontId="3" fillId="0" borderId="0"/>
    <xf numFmtId="229" fontId="3" fillId="0" borderId="0"/>
    <xf numFmtId="229" fontId="3" fillId="0" borderId="0"/>
    <xf numFmtId="227" fontId="3" fillId="0" borderId="0"/>
    <xf numFmtId="227" fontId="3" fillId="0" borderId="0"/>
    <xf numFmtId="227" fontId="3" fillId="0" borderId="0"/>
    <xf numFmtId="227" fontId="3" fillId="0" borderId="0"/>
    <xf numFmtId="227" fontId="6" fillId="0" borderId="0"/>
    <xf numFmtId="229" fontId="6" fillId="0" borderId="0"/>
    <xf numFmtId="229" fontId="6" fillId="0" borderId="0"/>
    <xf numFmtId="229" fontId="6" fillId="0" borderId="0"/>
    <xf numFmtId="227" fontId="6" fillId="0" borderId="0"/>
    <xf numFmtId="227" fontId="6" fillId="0" borderId="0"/>
    <xf numFmtId="227" fontId="3"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6" fillId="0" borderId="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4" fontId="6" fillId="0" borderId="0" applyFont="0" applyFill="0" applyBorder="0" applyAlignment="0" applyProtection="0"/>
    <xf numFmtId="171" fontId="3" fillId="0" borderId="0" applyFont="0" applyFill="0" applyBorder="0" applyAlignment="0" applyProtection="0"/>
    <xf numFmtId="227" fontId="6" fillId="0" borderId="0" applyFont="0" applyFill="0" applyBorder="0" applyAlignment="0" applyProtection="0"/>
    <xf numFmtId="224"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74" fontId="6" fillId="0" borderId="0" applyFont="0" applyFill="0" applyBorder="0" applyAlignment="0" applyProtection="0"/>
    <xf numFmtId="171" fontId="6" fillId="0" borderId="0" applyFont="0" applyFill="0" applyBorder="0" applyAlignment="0" applyProtection="0"/>
    <xf numFmtId="166" fontId="6" fillId="0" borderId="0" applyFont="0" applyFill="0" applyBorder="0" applyAlignment="0" applyProtection="0"/>
    <xf numFmtId="222" fontId="136" fillId="0" borderId="0" applyFont="0" applyFill="0" applyBorder="0" applyAlignment="0" applyProtection="0"/>
    <xf numFmtId="227" fontId="133" fillId="0" borderId="0" applyFont="0" applyFill="0" applyBorder="0" applyAlignment="0" applyProtection="0"/>
    <xf numFmtId="227" fontId="132" fillId="0" borderId="0" applyFont="0" applyFill="0" applyBorder="0" applyAlignment="0" applyProtection="0"/>
    <xf numFmtId="227" fontId="132" fillId="0" borderId="0" applyFont="0" applyFill="0" applyBorder="0" applyAlignment="0" applyProtection="0"/>
    <xf numFmtId="227" fontId="132" fillId="0" borderId="0" applyFont="0" applyFill="0" applyBorder="0" applyAlignment="0" applyProtection="0"/>
    <xf numFmtId="227" fontId="132" fillId="0" borderId="0" applyFont="0" applyFill="0" applyBorder="0" applyAlignment="0" applyProtection="0"/>
    <xf numFmtId="227" fontId="133" fillId="0" borderId="0"/>
    <xf numFmtId="227" fontId="133" fillId="0" borderId="0" applyFont="0" applyFill="0" applyBorder="0" applyAlignment="0" applyProtection="0"/>
    <xf numFmtId="194" fontId="148" fillId="0" borderId="0" applyFont="0" applyFill="0" applyBorder="0" applyAlignment="0" applyProtection="0"/>
    <xf numFmtId="195" fontId="148" fillId="0" borderId="0" applyFont="0" applyFill="0" applyBorder="0" applyAlignment="0" applyProtection="0"/>
    <xf numFmtId="9" fontId="149" fillId="0" borderId="0" applyFont="0" applyFill="0" applyBorder="0" applyAlignment="0" applyProtection="0"/>
    <xf numFmtId="231" fontId="148" fillId="0" borderId="0" applyFont="0" applyFill="0" applyBorder="0" applyAlignment="0" applyProtection="0"/>
    <xf numFmtId="227" fontId="149" fillId="0" borderId="0"/>
    <xf numFmtId="227" fontId="3" fillId="0" borderId="0"/>
    <xf numFmtId="227" fontId="24" fillId="36" borderId="0" applyNumberFormat="0" applyBorder="0" applyAlignment="0" applyProtection="0"/>
    <xf numFmtId="227" fontId="24" fillId="36" borderId="0" applyNumberFormat="0" applyBorder="0" applyAlignment="0" applyProtection="0"/>
    <xf numFmtId="227" fontId="24" fillId="36" borderId="0" applyNumberFormat="0" applyBorder="0" applyAlignment="0" applyProtection="0"/>
    <xf numFmtId="227" fontId="24" fillId="36" borderId="0" applyNumberFormat="0" applyBorder="0" applyAlignment="0" applyProtection="0"/>
    <xf numFmtId="227" fontId="24" fillId="37" borderId="0" applyNumberFormat="0" applyBorder="0" applyAlignment="0" applyProtection="0"/>
    <xf numFmtId="227" fontId="24" fillId="37" borderId="0" applyNumberFormat="0" applyBorder="0" applyAlignment="0" applyProtection="0"/>
    <xf numFmtId="227" fontId="24" fillId="37" borderId="0" applyNumberFormat="0" applyBorder="0" applyAlignment="0" applyProtection="0"/>
    <xf numFmtId="227" fontId="24" fillId="37" borderId="0" applyNumberFormat="0" applyBorder="0" applyAlignment="0" applyProtection="0"/>
    <xf numFmtId="227" fontId="24" fillId="38" borderId="0" applyNumberFormat="0" applyBorder="0" applyAlignment="0" applyProtection="0"/>
    <xf numFmtId="227" fontId="24" fillId="38" borderId="0" applyNumberFormat="0" applyBorder="0" applyAlignment="0" applyProtection="0"/>
    <xf numFmtId="227" fontId="24" fillId="38" borderId="0" applyNumberFormat="0" applyBorder="0" applyAlignment="0" applyProtection="0"/>
    <xf numFmtId="227" fontId="24" fillId="38" borderId="0" applyNumberFormat="0" applyBorder="0" applyAlignment="0" applyProtection="0"/>
    <xf numFmtId="227" fontId="24" fillId="39" borderId="0" applyNumberFormat="0" applyBorder="0" applyAlignment="0" applyProtection="0"/>
    <xf numFmtId="227" fontId="24" fillId="39" borderId="0" applyNumberFormat="0" applyBorder="0" applyAlignment="0" applyProtection="0"/>
    <xf numFmtId="227" fontId="24" fillId="39" borderId="0" applyNumberFormat="0" applyBorder="0" applyAlignment="0" applyProtection="0"/>
    <xf numFmtId="227" fontId="24" fillId="39" borderId="0" applyNumberFormat="0" applyBorder="0" applyAlignment="0" applyProtection="0"/>
    <xf numFmtId="227" fontId="24" fillId="40" borderId="0" applyNumberFormat="0" applyBorder="0" applyAlignment="0" applyProtection="0"/>
    <xf numFmtId="227" fontId="24" fillId="40" borderId="0" applyNumberFormat="0" applyBorder="0" applyAlignment="0" applyProtection="0"/>
    <xf numFmtId="227" fontId="24" fillId="40" borderId="0" applyNumberFormat="0" applyBorder="0" applyAlignment="0" applyProtection="0"/>
    <xf numFmtId="227" fontId="24" fillId="40" borderId="0" applyNumberFormat="0" applyBorder="0" applyAlignment="0" applyProtection="0"/>
    <xf numFmtId="227" fontId="24" fillId="41" borderId="0" applyNumberFormat="0" applyBorder="0" applyAlignment="0" applyProtection="0"/>
    <xf numFmtId="227" fontId="24" fillId="41" borderId="0" applyNumberFormat="0" applyBorder="0" applyAlignment="0" applyProtection="0"/>
    <xf numFmtId="227" fontId="24" fillId="41" borderId="0" applyNumberFormat="0" applyBorder="0" applyAlignment="0" applyProtection="0"/>
    <xf numFmtId="227" fontId="24" fillId="41" borderId="0" applyNumberFormat="0" applyBorder="0" applyAlignment="0" applyProtection="0"/>
    <xf numFmtId="227" fontId="24" fillId="42" borderId="0" applyNumberFormat="0" applyBorder="0" applyAlignment="0" applyProtection="0"/>
    <xf numFmtId="227" fontId="24" fillId="42" borderId="0" applyNumberFormat="0" applyBorder="0" applyAlignment="0" applyProtection="0"/>
    <xf numFmtId="227" fontId="24" fillId="42" borderId="0" applyNumberFormat="0" applyBorder="0" applyAlignment="0" applyProtection="0"/>
    <xf numFmtId="227" fontId="24" fillId="42" borderId="0" applyNumberFormat="0" applyBorder="0" applyAlignment="0" applyProtection="0"/>
    <xf numFmtId="227" fontId="24" fillId="43" borderId="0" applyNumberFormat="0" applyBorder="0" applyAlignment="0" applyProtection="0"/>
    <xf numFmtId="227" fontId="24" fillId="43" borderId="0" applyNumberFormat="0" applyBorder="0" applyAlignment="0" applyProtection="0"/>
    <xf numFmtId="227" fontId="24" fillId="43" borderId="0" applyNumberFormat="0" applyBorder="0" applyAlignment="0" applyProtection="0"/>
    <xf numFmtId="227" fontId="24" fillId="43" borderId="0" applyNumberFormat="0" applyBorder="0" applyAlignment="0" applyProtection="0"/>
    <xf numFmtId="227" fontId="24" fillId="44" borderId="0" applyNumberFormat="0" applyBorder="0" applyAlignment="0" applyProtection="0"/>
    <xf numFmtId="227" fontId="24" fillId="44" borderId="0" applyNumberFormat="0" applyBorder="0" applyAlignment="0" applyProtection="0"/>
    <xf numFmtId="227" fontId="24" fillId="44" borderId="0" applyNumberFormat="0" applyBorder="0" applyAlignment="0" applyProtection="0"/>
    <xf numFmtId="227" fontId="24" fillId="44" borderId="0" applyNumberFormat="0" applyBorder="0" applyAlignment="0" applyProtection="0"/>
    <xf numFmtId="227" fontId="24" fillId="39" borderId="0" applyNumberFormat="0" applyBorder="0" applyAlignment="0" applyProtection="0"/>
    <xf numFmtId="227" fontId="24" fillId="39" borderId="0" applyNumberFormat="0" applyBorder="0" applyAlignment="0" applyProtection="0"/>
    <xf numFmtId="227" fontId="24" fillId="39" borderId="0" applyNumberFormat="0" applyBorder="0" applyAlignment="0" applyProtection="0"/>
    <xf numFmtId="227" fontId="24" fillId="39" borderId="0" applyNumberFormat="0" applyBorder="0" applyAlignment="0" applyProtection="0"/>
    <xf numFmtId="227" fontId="24" fillId="42" borderId="0" applyNumberFormat="0" applyBorder="0" applyAlignment="0" applyProtection="0"/>
    <xf numFmtId="227" fontId="24" fillId="42" borderId="0" applyNumberFormat="0" applyBorder="0" applyAlignment="0" applyProtection="0"/>
    <xf numFmtId="227" fontId="24" fillId="42" borderId="0" applyNumberFormat="0" applyBorder="0" applyAlignment="0" applyProtection="0"/>
    <xf numFmtId="227" fontId="24" fillId="42" borderId="0" applyNumberFormat="0" applyBorder="0" applyAlignment="0" applyProtection="0"/>
    <xf numFmtId="227" fontId="24" fillId="45" borderId="0" applyNumberFormat="0" applyBorder="0" applyAlignment="0" applyProtection="0"/>
    <xf numFmtId="227" fontId="24" fillId="45" borderId="0" applyNumberFormat="0" applyBorder="0" applyAlignment="0" applyProtection="0"/>
    <xf numFmtId="227" fontId="24" fillId="45" borderId="0" applyNumberFormat="0" applyBorder="0" applyAlignment="0" applyProtection="0"/>
    <xf numFmtId="227" fontId="24" fillId="45" borderId="0" applyNumberFormat="0" applyBorder="0" applyAlignment="0" applyProtection="0"/>
    <xf numFmtId="227" fontId="32" fillId="46" borderId="0" applyNumberFormat="0" applyBorder="0" applyAlignment="0" applyProtection="0"/>
    <xf numFmtId="227" fontId="32" fillId="46" borderId="0" applyNumberFormat="0" applyBorder="0" applyAlignment="0" applyProtection="0"/>
    <xf numFmtId="227" fontId="32" fillId="46" borderId="0" applyNumberFormat="0" applyBorder="0" applyAlignment="0" applyProtection="0"/>
    <xf numFmtId="227" fontId="32" fillId="46" borderId="0" applyNumberFormat="0" applyBorder="0" applyAlignment="0" applyProtection="0"/>
    <xf numFmtId="227" fontId="32" fillId="43" borderId="0" applyNumberFormat="0" applyBorder="0" applyAlignment="0" applyProtection="0"/>
    <xf numFmtId="227" fontId="32" fillId="43" borderId="0" applyNumberFormat="0" applyBorder="0" applyAlignment="0" applyProtection="0"/>
    <xf numFmtId="227" fontId="32" fillId="43" borderId="0" applyNumberFormat="0" applyBorder="0" applyAlignment="0" applyProtection="0"/>
    <xf numFmtId="227" fontId="32" fillId="43" borderId="0" applyNumberFormat="0" applyBorder="0" applyAlignment="0" applyProtection="0"/>
    <xf numFmtId="227" fontId="32" fillId="44" borderId="0" applyNumberFormat="0" applyBorder="0" applyAlignment="0" applyProtection="0"/>
    <xf numFmtId="227" fontId="32" fillId="44" borderId="0" applyNumberFormat="0" applyBorder="0" applyAlignment="0" applyProtection="0"/>
    <xf numFmtId="227" fontId="32" fillId="44" borderId="0" applyNumberFormat="0" applyBorder="0" applyAlignment="0" applyProtection="0"/>
    <xf numFmtId="227" fontId="32" fillId="44" borderId="0" applyNumberFormat="0" applyBorder="0" applyAlignment="0" applyProtection="0"/>
    <xf numFmtId="227" fontId="32" fillId="47" borderId="0" applyNumberFormat="0" applyBorder="0" applyAlignment="0" applyProtection="0"/>
    <xf numFmtId="227" fontId="32" fillId="47" borderId="0" applyNumberFormat="0" applyBorder="0" applyAlignment="0" applyProtection="0"/>
    <xf numFmtId="227" fontId="32" fillId="47" borderId="0" applyNumberFormat="0" applyBorder="0" applyAlignment="0" applyProtection="0"/>
    <xf numFmtId="227" fontId="32" fillId="47" borderId="0" applyNumberFormat="0" applyBorder="0" applyAlignment="0" applyProtection="0"/>
    <xf numFmtId="227" fontId="32" fillId="48" borderId="0" applyNumberFormat="0" applyBorder="0" applyAlignment="0" applyProtection="0"/>
    <xf numFmtId="227" fontId="32" fillId="48" borderId="0" applyNumberFormat="0" applyBorder="0" applyAlignment="0" applyProtection="0"/>
    <xf numFmtId="227" fontId="32" fillId="48" borderId="0" applyNumberFormat="0" applyBorder="0" applyAlignment="0" applyProtection="0"/>
    <xf numFmtId="227" fontId="32" fillId="48" borderId="0" applyNumberFormat="0" applyBorder="0" applyAlignment="0" applyProtection="0"/>
    <xf numFmtId="227" fontId="32" fillId="49" borderId="0" applyNumberFormat="0" applyBorder="0" applyAlignment="0" applyProtection="0"/>
    <xf numFmtId="227" fontId="32" fillId="49" borderId="0" applyNumberFormat="0" applyBorder="0" applyAlignment="0" applyProtection="0"/>
    <xf numFmtId="227" fontId="32" fillId="49" borderId="0" applyNumberFormat="0" applyBorder="0" applyAlignment="0" applyProtection="0"/>
    <xf numFmtId="227" fontId="32" fillId="49" borderId="0" applyNumberFormat="0" applyBorder="0" applyAlignment="0" applyProtection="0"/>
    <xf numFmtId="227" fontId="33" fillId="38" borderId="0" applyNumberFormat="0" applyBorder="0" applyAlignment="0" applyProtection="0"/>
    <xf numFmtId="227" fontId="33" fillId="38" borderId="0" applyNumberFormat="0" applyBorder="0" applyAlignment="0" applyProtection="0"/>
    <xf numFmtId="227" fontId="33" fillId="38" borderId="0" applyNumberFormat="0" applyBorder="0" applyAlignment="0" applyProtection="0"/>
    <xf numFmtId="227" fontId="33" fillId="38" borderId="0" applyNumberFormat="0" applyBorder="0" applyAlignment="0" applyProtection="0"/>
    <xf numFmtId="227" fontId="34" fillId="50" borderId="13" applyNumberFormat="0" applyAlignment="0" applyProtection="0"/>
    <xf numFmtId="227" fontId="34" fillId="50" borderId="13" applyNumberFormat="0" applyAlignment="0" applyProtection="0"/>
    <xf numFmtId="227" fontId="34" fillId="50" borderId="13" applyNumberFormat="0" applyAlignment="0" applyProtection="0"/>
    <xf numFmtId="227" fontId="34" fillId="50" borderId="13" applyNumberFormat="0" applyAlignment="0" applyProtection="0"/>
    <xf numFmtId="227" fontId="35" fillId="51" borderId="14" applyNumberFormat="0" applyAlignment="0" applyProtection="0"/>
    <xf numFmtId="227" fontId="35" fillId="51" borderId="14" applyNumberFormat="0" applyAlignment="0" applyProtection="0"/>
    <xf numFmtId="227" fontId="35" fillId="51" borderId="14" applyNumberFormat="0" applyAlignment="0" applyProtection="0"/>
    <xf numFmtId="227" fontId="35" fillId="51" borderId="14" applyNumberFormat="0" applyAlignment="0" applyProtection="0"/>
    <xf numFmtId="227" fontId="36" fillId="0" borderId="15" applyNumberFormat="0" applyFill="0" applyAlignment="0" applyProtection="0"/>
    <xf numFmtId="227" fontId="36" fillId="0" borderId="15" applyNumberFormat="0" applyFill="0" applyAlignment="0" applyProtection="0"/>
    <xf numFmtId="227" fontId="36" fillId="0" borderId="15" applyNumberFormat="0" applyFill="0" applyAlignment="0" applyProtection="0"/>
    <xf numFmtId="227" fontId="36" fillId="0" borderId="15" applyNumberFormat="0" applyFill="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2" fillId="52" borderId="0" applyNumberFormat="0" applyBorder="0" applyAlignment="0" applyProtection="0"/>
    <xf numFmtId="227" fontId="32" fillId="52" borderId="0" applyNumberFormat="0" applyBorder="0" applyAlignment="0" applyProtection="0"/>
    <xf numFmtId="227" fontId="32" fillId="52" borderId="0" applyNumberFormat="0" applyBorder="0" applyAlignment="0" applyProtection="0"/>
    <xf numFmtId="227" fontId="32" fillId="52" borderId="0" applyNumberFormat="0" applyBorder="0" applyAlignment="0" applyProtection="0"/>
    <xf numFmtId="227" fontId="32" fillId="53" borderId="0" applyNumberFormat="0" applyBorder="0" applyAlignment="0" applyProtection="0"/>
    <xf numFmtId="227" fontId="32" fillId="53" borderId="0" applyNumberFormat="0" applyBorder="0" applyAlignment="0" applyProtection="0"/>
    <xf numFmtId="227" fontId="32" fillId="53" borderId="0" applyNumberFormat="0" applyBorder="0" applyAlignment="0" applyProtection="0"/>
    <xf numFmtId="227" fontId="32" fillId="53" borderId="0" applyNumberFormat="0" applyBorder="0" applyAlignment="0" applyProtection="0"/>
    <xf numFmtId="227" fontId="32" fillId="54" borderId="0" applyNumberFormat="0" applyBorder="0" applyAlignment="0" applyProtection="0"/>
    <xf numFmtId="227" fontId="32" fillId="54" borderId="0" applyNumberFormat="0" applyBorder="0" applyAlignment="0" applyProtection="0"/>
    <xf numFmtId="227" fontId="32" fillId="54" borderId="0" applyNumberFormat="0" applyBorder="0" applyAlignment="0" applyProtection="0"/>
    <xf numFmtId="227" fontId="32" fillId="54" borderId="0" applyNumberFormat="0" applyBorder="0" applyAlignment="0" applyProtection="0"/>
    <xf numFmtId="227" fontId="32" fillId="47" borderId="0" applyNumberFormat="0" applyBorder="0" applyAlignment="0" applyProtection="0"/>
    <xf numFmtId="227" fontId="32" fillId="47" borderId="0" applyNumberFormat="0" applyBorder="0" applyAlignment="0" applyProtection="0"/>
    <xf numFmtId="227" fontId="32" fillId="47" borderId="0" applyNumberFormat="0" applyBorder="0" applyAlignment="0" applyProtection="0"/>
    <xf numFmtId="227" fontId="32" fillId="47" borderId="0" applyNumberFormat="0" applyBorder="0" applyAlignment="0" applyProtection="0"/>
    <xf numFmtId="227" fontId="32" fillId="48" borderId="0" applyNumberFormat="0" applyBorder="0" applyAlignment="0" applyProtection="0"/>
    <xf numFmtId="227" fontId="32" fillId="48" borderId="0" applyNumberFormat="0" applyBorder="0" applyAlignment="0" applyProtection="0"/>
    <xf numFmtId="227" fontId="32" fillId="48" borderId="0" applyNumberFormat="0" applyBorder="0" applyAlignment="0" applyProtection="0"/>
    <xf numFmtId="227" fontId="32" fillId="48" borderId="0" applyNumberFormat="0" applyBorder="0" applyAlignment="0" applyProtection="0"/>
    <xf numFmtId="227" fontId="32" fillId="55" borderId="0" applyNumberFormat="0" applyBorder="0" applyAlignment="0" applyProtection="0"/>
    <xf numFmtId="227" fontId="32" fillId="55" borderId="0" applyNumberFormat="0" applyBorder="0" applyAlignment="0" applyProtection="0"/>
    <xf numFmtId="227" fontId="32" fillId="55" borderId="0" applyNumberFormat="0" applyBorder="0" applyAlignment="0" applyProtection="0"/>
    <xf numFmtId="227" fontId="32" fillId="55" borderId="0" applyNumberFormat="0" applyBorder="0" applyAlignment="0" applyProtection="0"/>
    <xf numFmtId="227" fontId="37" fillId="41" borderId="13" applyNumberFormat="0" applyAlignment="0" applyProtection="0"/>
    <xf numFmtId="227" fontId="37" fillId="41" borderId="13" applyNumberFormat="0" applyAlignment="0" applyProtection="0"/>
    <xf numFmtId="227" fontId="37" fillId="41" borderId="13" applyNumberFormat="0" applyAlignment="0" applyProtection="0"/>
    <xf numFmtId="227" fontId="37" fillId="41" borderId="13" applyNumberFormat="0" applyAlignment="0" applyProtection="0"/>
    <xf numFmtId="227" fontId="3" fillId="0" borderId="0" applyFont="0" applyFill="0" applyBorder="0" applyAlignment="0" applyProtection="0"/>
    <xf numFmtId="227" fontId="3"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25" fillId="0" borderId="0">
      <alignment horizontal="right"/>
    </xf>
    <xf numFmtId="227" fontId="25" fillId="0" borderId="0">
      <alignment horizontal="right"/>
    </xf>
    <xf numFmtId="227" fontId="83" fillId="0" borderId="43" applyNumberFormat="0" applyAlignment="0" applyProtection="0">
      <alignment horizontal="left" vertical="center"/>
    </xf>
    <xf numFmtId="227" fontId="151" fillId="0" borderId="0" applyNumberFormat="0" applyFill="0" applyBorder="0" applyAlignment="0" applyProtection="0">
      <alignment vertical="top"/>
      <protection locked="0"/>
    </xf>
    <xf numFmtId="227" fontId="38" fillId="37" borderId="0" applyNumberFormat="0" applyBorder="0" applyAlignment="0" applyProtection="0"/>
    <xf numFmtId="227" fontId="38" fillId="37" borderId="0" applyNumberFormat="0" applyBorder="0" applyAlignment="0" applyProtection="0"/>
    <xf numFmtId="227" fontId="38" fillId="37" borderId="0" applyNumberFormat="0" applyBorder="0" applyAlignment="0" applyProtection="0"/>
    <xf numFmtId="227" fontId="38" fillId="37" borderId="0" applyNumberFormat="0" applyBorder="0" applyAlignment="0" applyProtection="0"/>
    <xf numFmtId="227" fontId="88" fillId="63" borderId="0">
      <alignment horizontal="left" wrapText="1"/>
    </xf>
    <xf numFmtId="227" fontId="39" fillId="56" borderId="0" applyNumberFormat="0" applyBorder="0" applyAlignment="0" applyProtection="0"/>
    <xf numFmtId="227" fontId="39" fillId="56" borderId="0" applyNumberFormat="0" applyBorder="0" applyAlignment="0" applyProtection="0"/>
    <xf numFmtId="227" fontId="39" fillId="56" borderId="0" applyNumberFormat="0" applyBorder="0" applyAlignment="0" applyProtection="0"/>
    <xf numFmtId="227" fontId="39" fillId="56" borderId="0" applyNumberFormat="0" applyBorder="0" applyAlignment="0" applyProtection="0"/>
    <xf numFmtId="227" fontId="48"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152"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150" fillId="0" borderId="0"/>
    <xf numFmtId="227" fontId="24" fillId="0" borderId="0"/>
    <xf numFmtId="227" fontId="24" fillId="0" borderId="0"/>
    <xf numFmtId="227" fontId="24" fillId="0" borderId="0"/>
    <xf numFmtId="227" fontId="152"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0" borderId="0"/>
    <xf numFmtId="227" fontId="24" fillId="57" borderId="11" applyNumberFormat="0" applyFont="0" applyAlignment="0" applyProtection="0"/>
    <xf numFmtId="227" fontId="24" fillId="57" borderId="11" applyNumberFormat="0" applyFont="0" applyAlignment="0" applyProtection="0"/>
    <xf numFmtId="227" fontId="24" fillId="57" borderId="11" applyNumberFormat="0" applyFont="0" applyAlignment="0" applyProtection="0"/>
    <xf numFmtId="227" fontId="24" fillId="57" borderId="11" applyNumberFormat="0" applyFont="0" applyAlignment="0" applyProtection="0"/>
    <xf numFmtId="227" fontId="24" fillId="57" borderId="11" applyNumberFormat="0" applyFont="0" applyAlignment="0" applyProtection="0"/>
    <xf numFmtId="227" fontId="24" fillId="57" borderId="11" applyNumberFormat="0" applyFont="0" applyAlignment="0" applyProtection="0"/>
    <xf numFmtId="227" fontId="24" fillId="57" borderId="11" applyNumberFormat="0" applyFont="0" applyAlignment="0" applyProtection="0"/>
    <xf numFmtId="227" fontId="40" fillId="50" borderId="16" applyNumberFormat="0" applyAlignment="0" applyProtection="0"/>
    <xf numFmtId="227" fontId="40" fillId="50" borderId="16" applyNumberFormat="0" applyAlignment="0" applyProtection="0"/>
    <xf numFmtId="227" fontId="40" fillId="50" borderId="16" applyNumberFormat="0" applyAlignment="0" applyProtection="0"/>
    <xf numFmtId="227" fontId="40" fillId="50" borderId="16" applyNumberFormat="0" applyAlignment="0" applyProtection="0"/>
    <xf numFmtId="227" fontId="109" fillId="65" borderId="34" applyNumberFormat="0" applyProtection="0">
      <alignment horizontal="left" vertical="top"/>
    </xf>
    <xf numFmtId="4" fontId="104" fillId="76" borderId="47" applyNumberFormat="0" applyProtection="0">
      <alignment horizontal="left" vertical="center"/>
    </xf>
    <xf numFmtId="227" fontId="3" fillId="68" borderId="34" applyNumberFormat="0" applyProtection="0">
      <alignment horizontal="left" vertical="center"/>
    </xf>
    <xf numFmtId="227" fontId="3" fillId="68" borderId="34" applyNumberFormat="0" applyProtection="0">
      <alignment horizontal="left" vertical="top"/>
    </xf>
    <xf numFmtId="227" fontId="3" fillId="78" borderId="34" applyNumberFormat="0" applyProtection="0">
      <alignment horizontal="left" vertical="center"/>
    </xf>
    <xf numFmtId="227" fontId="3" fillId="78" borderId="34" applyNumberFormat="0" applyProtection="0">
      <alignment horizontal="left" vertical="top"/>
    </xf>
    <xf numFmtId="227" fontId="3" fillId="77" borderId="34" applyNumberFormat="0" applyProtection="0">
      <alignment horizontal="left" vertical="center"/>
    </xf>
    <xf numFmtId="227" fontId="3" fillId="77" borderId="34" applyNumberFormat="0" applyProtection="0">
      <alignment horizontal="left" vertical="top"/>
    </xf>
    <xf numFmtId="227" fontId="3" fillId="79" borderId="34" applyNumberFormat="0" applyProtection="0">
      <alignment horizontal="left" vertical="center"/>
    </xf>
    <xf numFmtId="227" fontId="3" fillId="79" borderId="34" applyNumberFormat="0" applyProtection="0">
      <alignment horizontal="left" vertical="top"/>
    </xf>
    <xf numFmtId="227" fontId="73" fillId="63" borderId="34" applyNumberFormat="0" applyProtection="0">
      <alignment horizontal="left" vertical="top"/>
    </xf>
    <xf numFmtId="227" fontId="73" fillId="78" borderId="34" applyNumberFormat="0" applyProtection="0">
      <alignment horizontal="left" vertical="top"/>
    </xf>
    <xf numFmtId="4" fontId="117" fillId="35" borderId="48">
      <alignment vertical="center"/>
    </xf>
    <xf numFmtId="4" fontId="118" fillId="35" borderId="48">
      <alignment vertical="center"/>
    </xf>
    <xf numFmtId="4" fontId="106" fillId="66" borderId="48">
      <alignment vertical="center"/>
    </xf>
    <xf numFmtId="4" fontId="107" fillId="66" borderId="48">
      <alignment vertical="center"/>
    </xf>
    <xf numFmtId="4" fontId="119" fillId="63" borderId="48">
      <alignment horizontal="left" vertical="center"/>
    </xf>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41" fillId="0" borderId="0" applyNumberFormat="0" applyFill="0" applyBorder="0" applyAlignment="0" applyProtection="0"/>
    <xf numFmtId="227" fontId="41" fillId="0" borderId="0" applyNumberFormat="0" applyFill="0" applyBorder="0" applyAlignment="0" applyProtection="0"/>
    <xf numFmtId="227" fontId="41" fillId="0" borderId="0" applyNumberFormat="0" applyFill="0" applyBorder="0" applyAlignment="0" applyProtection="0"/>
    <xf numFmtId="227" fontId="41" fillId="0" borderId="0" applyNumberFormat="0" applyFill="0" applyBorder="0" applyAlignment="0" applyProtection="0"/>
    <xf numFmtId="227" fontId="42" fillId="0" borderId="0" applyNumberFormat="0" applyFill="0" applyBorder="0" applyAlignment="0" applyProtection="0"/>
    <xf numFmtId="227" fontId="42" fillId="0" borderId="0" applyNumberFormat="0" applyFill="0" applyBorder="0" applyAlignment="0" applyProtection="0"/>
    <xf numFmtId="227" fontId="42" fillId="0" borderId="0" applyNumberFormat="0" applyFill="0" applyBorder="0" applyAlignment="0" applyProtection="0"/>
    <xf numFmtId="227" fontId="42" fillId="0" borderId="0" applyNumberFormat="0" applyFill="0" applyBorder="0" applyAlignment="0" applyProtection="0"/>
    <xf numFmtId="227" fontId="43" fillId="0" borderId="17" applyNumberFormat="0" applyFill="0" applyAlignment="0" applyProtection="0"/>
    <xf numFmtId="227" fontId="43" fillId="0" borderId="17" applyNumberFormat="0" applyFill="0" applyAlignment="0" applyProtection="0"/>
    <xf numFmtId="227" fontId="43" fillId="0" borderId="17" applyNumberFormat="0" applyFill="0" applyAlignment="0" applyProtection="0"/>
    <xf numFmtId="227" fontId="43" fillId="0" borderId="17" applyNumberFormat="0" applyFill="0" applyAlignment="0" applyProtection="0"/>
    <xf numFmtId="227" fontId="44" fillId="0" borderId="18" applyNumberFormat="0" applyFill="0" applyAlignment="0" applyProtection="0"/>
    <xf numFmtId="227" fontId="44" fillId="0" borderId="18" applyNumberFormat="0" applyFill="0" applyAlignment="0" applyProtection="0"/>
    <xf numFmtId="227" fontId="44" fillId="0" borderId="18" applyNumberFormat="0" applyFill="0" applyAlignment="0" applyProtection="0"/>
    <xf numFmtId="227" fontId="44" fillId="0" borderId="18" applyNumberFormat="0" applyFill="0" applyAlignment="0" applyProtection="0"/>
    <xf numFmtId="227" fontId="45" fillId="0" borderId="19" applyNumberFormat="0" applyFill="0" applyAlignment="0" applyProtection="0"/>
    <xf numFmtId="227" fontId="45" fillId="0" borderId="19" applyNumberFormat="0" applyFill="0" applyAlignment="0" applyProtection="0"/>
    <xf numFmtId="227" fontId="45" fillId="0" borderId="19" applyNumberFormat="0" applyFill="0" applyAlignment="0" applyProtection="0"/>
    <xf numFmtId="227" fontId="45" fillId="0" borderId="19" applyNumberFormat="0" applyFill="0" applyAlignment="0" applyProtection="0"/>
    <xf numFmtId="227" fontId="45" fillId="0" borderId="0" applyNumberFormat="0" applyFill="0" applyBorder="0" applyAlignment="0" applyProtection="0"/>
    <xf numFmtId="227" fontId="45" fillId="0" borderId="0" applyNumberFormat="0" applyFill="0" applyBorder="0" applyAlignment="0" applyProtection="0"/>
    <xf numFmtId="227" fontId="45" fillId="0" borderId="0" applyNumberFormat="0" applyFill="0" applyBorder="0" applyAlignment="0" applyProtection="0"/>
    <xf numFmtId="227" fontId="45" fillId="0" borderId="0" applyNumberFormat="0" applyFill="0" applyBorder="0" applyAlignment="0" applyProtection="0"/>
    <xf numFmtId="227" fontId="46" fillId="0" borderId="0" applyNumberFormat="0" applyFill="0" applyBorder="0" applyAlignment="0" applyProtection="0"/>
    <xf numFmtId="227" fontId="46" fillId="0" borderId="0" applyNumberFormat="0" applyFill="0" applyBorder="0" applyAlignment="0" applyProtection="0"/>
    <xf numFmtId="227" fontId="46" fillId="0" borderId="0" applyNumberFormat="0" applyFill="0" applyBorder="0" applyAlignment="0" applyProtection="0"/>
    <xf numFmtId="227" fontId="46" fillId="0" borderId="0" applyNumberFormat="0" applyFill="0" applyBorder="0" applyAlignment="0" applyProtection="0"/>
    <xf numFmtId="227" fontId="23" fillId="0" borderId="20" applyNumberFormat="0" applyFill="0" applyAlignment="0" applyProtection="0"/>
    <xf numFmtId="227" fontId="23" fillId="0" borderId="20" applyNumberFormat="0" applyFill="0" applyAlignment="0" applyProtection="0"/>
    <xf numFmtId="227" fontId="23" fillId="0" borderId="20" applyNumberFormat="0" applyFill="0" applyAlignment="0" applyProtection="0"/>
    <xf numFmtId="227" fontId="23" fillId="0" borderId="20" applyNumberFormat="0" applyFill="0" applyAlignment="0" applyProtection="0"/>
    <xf numFmtId="227" fontId="6" fillId="0" borderId="0"/>
    <xf numFmtId="227" fontId="7" fillId="0" borderId="0" applyNumberFormat="0" applyFill="0" applyBorder="0" applyAlignment="0" applyProtection="0"/>
    <xf numFmtId="227" fontId="8" fillId="0" borderId="2" applyNumberFormat="0" applyFill="0" applyAlignment="0" applyProtection="0"/>
    <xf numFmtId="227" fontId="9" fillId="0" borderId="3" applyNumberFormat="0" applyFill="0" applyAlignment="0" applyProtection="0"/>
    <xf numFmtId="227" fontId="10" fillId="0" borderId="4" applyNumberFormat="0" applyFill="0" applyAlignment="0" applyProtection="0"/>
    <xf numFmtId="227" fontId="10" fillId="0" borderId="0" applyNumberFormat="0" applyFill="0" applyBorder="0" applyAlignment="0" applyProtection="0"/>
    <xf numFmtId="227" fontId="11" fillId="4" borderId="0" applyNumberFormat="0" applyBorder="0" applyAlignment="0" applyProtection="0"/>
    <xf numFmtId="227" fontId="12" fillId="5" borderId="0" applyNumberFormat="0" applyBorder="0" applyAlignment="0" applyProtection="0"/>
    <xf numFmtId="227" fontId="13" fillId="6" borderId="0" applyNumberFormat="0" applyBorder="0" applyAlignment="0" applyProtection="0"/>
    <xf numFmtId="227" fontId="14" fillId="7" borderId="5" applyNumberFormat="0" applyAlignment="0" applyProtection="0"/>
    <xf numFmtId="227" fontId="15" fillId="8" borderId="6" applyNumberFormat="0" applyAlignment="0" applyProtection="0"/>
    <xf numFmtId="227" fontId="16" fillId="8" borderId="5" applyNumberFormat="0" applyAlignment="0" applyProtection="0"/>
    <xf numFmtId="227" fontId="17" fillId="0" borderId="7" applyNumberFormat="0" applyFill="0" applyAlignment="0" applyProtection="0"/>
    <xf numFmtId="227" fontId="18" fillId="9" borderId="8" applyNumberFormat="0" applyAlignment="0" applyProtection="0"/>
    <xf numFmtId="227" fontId="19" fillId="0" borderId="0" applyNumberFormat="0" applyFill="0" applyBorder="0" applyAlignment="0" applyProtection="0"/>
    <xf numFmtId="227" fontId="6" fillId="10" borderId="9" applyNumberFormat="0" applyFont="0" applyAlignment="0" applyProtection="0"/>
    <xf numFmtId="227" fontId="20" fillId="0" borderId="0" applyNumberFormat="0" applyFill="0" applyBorder="0" applyAlignment="0" applyProtection="0"/>
    <xf numFmtId="227" fontId="21" fillId="0" borderId="10" applyNumberFormat="0" applyFill="0" applyAlignment="0" applyProtection="0"/>
    <xf numFmtId="227" fontId="22" fillId="11" borderId="0" applyNumberFormat="0" applyBorder="0" applyAlignment="0" applyProtection="0"/>
    <xf numFmtId="227" fontId="6" fillId="12" borderId="0" applyNumberFormat="0" applyBorder="0" applyAlignment="0" applyProtection="0"/>
    <xf numFmtId="227" fontId="6" fillId="13" borderId="0" applyNumberFormat="0" applyBorder="0" applyAlignment="0" applyProtection="0"/>
    <xf numFmtId="227" fontId="22" fillId="14" borderId="0" applyNumberFormat="0" applyBorder="0" applyAlignment="0" applyProtection="0"/>
    <xf numFmtId="227" fontId="22" fillId="15" borderId="0" applyNumberFormat="0" applyBorder="0" applyAlignment="0" applyProtection="0"/>
    <xf numFmtId="227" fontId="6" fillId="16" borderId="0" applyNumberFormat="0" applyBorder="0" applyAlignment="0" applyProtection="0"/>
    <xf numFmtId="227" fontId="6" fillId="17" borderId="0" applyNumberFormat="0" applyBorder="0" applyAlignment="0" applyProtection="0"/>
    <xf numFmtId="227" fontId="22" fillId="18" borderId="0" applyNumberFormat="0" applyBorder="0" applyAlignment="0" applyProtection="0"/>
    <xf numFmtId="227" fontId="22" fillId="19" borderId="0" applyNumberFormat="0" applyBorder="0" applyAlignment="0" applyProtection="0"/>
    <xf numFmtId="227" fontId="6" fillId="20" borderId="0" applyNumberFormat="0" applyBorder="0" applyAlignment="0" applyProtection="0"/>
    <xf numFmtId="227" fontId="6" fillId="21" borderId="0" applyNumberFormat="0" applyBorder="0" applyAlignment="0" applyProtection="0"/>
    <xf numFmtId="227" fontId="22" fillId="22" borderId="0" applyNumberFormat="0" applyBorder="0" applyAlignment="0" applyProtection="0"/>
    <xf numFmtId="227" fontId="22" fillId="23" borderId="0" applyNumberFormat="0" applyBorder="0" applyAlignment="0" applyProtection="0"/>
    <xf numFmtId="227" fontId="6" fillId="24" borderId="0" applyNumberFormat="0" applyBorder="0" applyAlignment="0" applyProtection="0"/>
    <xf numFmtId="227" fontId="6" fillId="25" borderId="0" applyNumberFormat="0" applyBorder="0" applyAlignment="0" applyProtection="0"/>
    <xf numFmtId="227" fontId="22" fillId="26" borderId="0" applyNumberFormat="0" applyBorder="0" applyAlignment="0" applyProtection="0"/>
    <xf numFmtId="227" fontId="22" fillId="27" borderId="0" applyNumberFormat="0" applyBorder="0" applyAlignment="0" applyProtection="0"/>
    <xf numFmtId="227" fontId="6" fillId="28" borderId="0" applyNumberFormat="0" applyBorder="0" applyAlignment="0" applyProtection="0"/>
    <xf numFmtId="227" fontId="6" fillId="29" borderId="0" applyNumberFormat="0" applyBorder="0" applyAlignment="0" applyProtection="0"/>
    <xf numFmtId="227" fontId="22" fillId="30" borderId="0" applyNumberFormat="0" applyBorder="0" applyAlignment="0" applyProtection="0"/>
    <xf numFmtId="227" fontId="22" fillId="31" borderId="0" applyNumberFormat="0" applyBorder="0" applyAlignment="0" applyProtection="0"/>
    <xf numFmtId="227" fontId="6" fillId="32" borderId="0" applyNumberFormat="0" applyBorder="0" applyAlignment="0" applyProtection="0"/>
    <xf numFmtId="227" fontId="6" fillId="33" borderId="0" applyNumberFormat="0" applyBorder="0" applyAlignment="0" applyProtection="0"/>
    <xf numFmtId="227" fontId="22" fillId="34" borderId="0" applyNumberFormat="0" applyBorder="0" applyAlignment="0" applyProtection="0"/>
    <xf numFmtId="227" fontId="6" fillId="0" borderId="0" applyFont="0" applyFill="0" applyBorder="0" applyAlignment="0" applyProtection="0"/>
    <xf numFmtId="227" fontId="3" fillId="0" borderId="0"/>
    <xf numFmtId="227" fontId="6" fillId="0" borderId="0"/>
    <xf numFmtId="227" fontId="3" fillId="0" borderId="0">
      <alignment vertical="top"/>
    </xf>
    <xf numFmtId="227" fontId="3" fillId="0" borderId="0">
      <alignment vertical="top"/>
    </xf>
    <xf numFmtId="227" fontId="3" fillId="0" borderId="0">
      <alignment vertical="top"/>
    </xf>
    <xf numFmtId="227" fontId="6" fillId="0" borderId="0" applyFont="0" applyFill="0" applyBorder="0" applyAlignment="0" applyProtection="0"/>
    <xf numFmtId="227" fontId="3" fillId="0" borderId="0"/>
    <xf numFmtId="227" fontId="6" fillId="0" borderId="0"/>
    <xf numFmtId="227" fontId="6" fillId="0" borderId="0" applyFont="0" applyFill="0" applyBorder="0" applyAlignment="0" applyProtection="0"/>
    <xf numFmtId="227" fontId="3" fillId="0" borderId="0"/>
    <xf numFmtId="227" fontId="6" fillId="0" borderId="0"/>
    <xf numFmtId="227" fontId="3" fillId="0" borderId="0">
      <alignment vertical="top"/>
    </xf>
    <xf numFmtId="227" fontId="6" fillId="0" borderId="0" applyFont="0" applyFill="0" applyBorder="0" applyAlignment="0" applyProtection="0"/>
    <xf numFmtId="227" fontId="3" fillId="0" borderId="0">
      <alignment vertical="top"/>
    </xf>
    <xf numFmtId="227" fontId="3" fillId="0" borderId="0"/>
    <xf numFmtId="227" fontId="3" fillId="0" borderId="0"/>
    <xf numFmtId="227" fontId="3" fillId="0" borderId="0">
      <alignment vertical="top"/>
    </xf>
    <xf numFmtId="227" fontId="3" fillId="0" borderId="0">
      <alignment vertical="top"/>
    </xf>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3" fillId="0" borderId="0"/>
    <xf numFmtId="227" fontId="3" fillId="0" borderId="0"/>
    <xf numFmtId="227" fontId="6" fillId="0" borderId="0"/>
    <xf numFmtId="227" fontId="6" fillId="0" borderId="0"/>
    <xf numFmtId="227" fontId="6" fillId="0" borderId="0"/>
    <xf numFmtId="227" fontId="6" fillId="0" borderId="0"/>
    <xf numFmtId="227" fontId="6" fillId="0" borderId="0"/>
    <xf numFmtId="227" fontId="3" fillId="0" borderId="0"/>
    <xf numFmtId="227" fontId="3" fillId="0" borderId="0"/>
    <xf numFmtId="227" fontId="6" fillId="0" borderId="0"/>
    <xf numFmtId="227" fontId="6" fillId="0" borderId="0"/>
    <xf numFmtId="227" fontId="6" fillId="0" borderId="0"/>
    <xf numFmtId="227" fontId="3" fillId="0" borderId="0"/>
    <xf numFmtId="227" fontId="3" fillId="0" borderId="0"/>
    <xf numFmtId="227" fontId="6" fillId="0" borderId="0"/>
    <xf numFmtId="227" fontId="6" fillId="0" borderId="0"/>
    <xf numFmtId="227" fontId="3" fillId="0" borderId="0"/>
    <xf numFmtId="227" fontId="6"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6" fillId="0" borderId="0"/>
    <xf numFmtId="227" fontId="6" fillId="0" borderId="0"/>
    <xf numFmtId="227" fontId="6" fillId="0" borderId="0"/>
    <xf numFmtId="227" fontId="3" fillId="0" borderId="0"/>
    <xf numFmtId="227" fontId="3" fillId="0" borderId="0"/>
    <xf numFmtId="227" fontId="6" fillId="0" borderId="0"/>
    <xf numFmtId="227" fontId="6"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26" fillId="0" borderId="0"/>
    <xf numFmtId="227" fontId="26" fillId="0" borderId="0"/>
    <xf numFmtId="227" fontId="26" fillId="0" borderId="0"/>
    <xf numFmtId="227" fontId="26" fillId="0" borderId="0"/>
    <xf numFmtId="227" fontId="26" fillId="0" borderId="0"/>
    <xf numFmtId="227" fontId="26" fillId="0" borderId="0"/>
    <xf numFmtId="227" fontId="3" fillId="0" borderId="0">
      <alignment vertical="top"/>
    </xf>
    <xf numFmtId="227" fontId="3" fillId="0" borderId="0">
      <alignment vertical="top"/>
    </xf>
    <xf numFmtId="227" fontId="6" fillId="0" borderId="0" applyFont="0" applyFill="0" applyBorder="0" applyAlignment="0" applyProtection="0"/>
    <xf numFmtId="227" fontId="6" fillId="0" borderId="0"/>
    <xf numFmtId="227" fontId="3" fillId="0" borderId="0">
      <alignment vertical="top"/>
    </xf>
    <xf numFmtId="227" fontId="3" fillId="0" borderId="0">
      <alignment vertical="top"/>
    </xf>
    <xf numFmtId="227" fontId="3" fillId="0" borderId="0">
      <alignment vertical="top"/>
    </xf>
    <xf numFmtId="227" fontId="27" fillId="0" borderId="0"/>
    <xf numFmtId="227" fontId="6" fillId="10" borderId="9" applyNumberFormat="0" applyFont="0" applyAlignment="0" applyProtection="0"/>
    <xf numFmtId="227" fontId="3" fillId="0" borderId="0">
      <alignment vertical="top"/>
    </xf>
    <xf numFmtId="227" fontId="27" fillId="0" borderId="0"/>
    <xf numFmtId="227" fontId="3" fillId="0" borderId="0"/>
    <xf numFmtId="227" fontId="6" fillId="0" borderId="0"/>
    <xf numFmtId="227" fontId="29" fillId="35" borderId="0">
      <alignment horizontal="right"/>
    </xf>
    <xf numFmtId="227" fontId="30" fillId="35" borderId="12"/>
    <xf numFmtId="227" fontId="30" fillId="0" borderId="0" applyBorder="0">
      <alignment horizontal="centerContinuous"/>
    </xf>
    <xf numFmtId="227" fontId="31" fillId="0" borderId="0" applyBorder="0">
      <alignment horizontal="centerContinuous"/>
    </xf>
    <xf numFmtId="227" fontId="3"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3" fillId="0" borderId="0"/>
    <xf numFmtId="227" fontId="6" fillId="0" borderId="0"/>
    <xf numFmtId="227" fontId="24" fillId="36" borderId="0" applyNumberFormat="0" applyBorder="0" applyAlignment="0" applyProtection="0"/>
    <xf numFmtId="227" fontId="24" fillId="37" borderId="0" applyNumberFormat="0" applyBorder="0" applyAlignment="0" applyProtection="0"/>
    <xf numFmtId="227" fontId="24" fillId="38" borderId="0" applyNumberFormat="0" applyBorder="0" applyAlignment="0" applyProtection="0"/>
    <xf numFmtId="227" fontId="24" fillId="39" borderId="0" applyNumberFormat="0" applyBorder="0" applyAlignment="0" applyProtection="0"/>
    <xf numFmtId="227" fontId="24" fillId="40" borderId="0" applyNumberFormat="0" applyBorder="0" applyAlignment="0" applyProtection="0"/>
    <xf numFmtId="227" fontId="24" fillId="41" borderId="0" applyNumberFormat="0" applyBorder="0" applyAlignment="0" applyProtection="0"/>
    <xf numFmtId="227" fontId="24" fillId="42" borderId="0" applyNumberFormat="0" applyBorder="0" applyAlignment="0" applyProtection="0"/>
    <xf numFmtId="227" fontId="24" fillId="43" borderId="0" applyNumberFormat="0" applyBorder="0" applyAlignment="0" applyProtection="0"/>
    <xf numFmtId="227" fontId="24" fillId="44" borderId="0" applyNumberFormat="0" applyBorder="0" applyAlignment="0" applyProtection="0"/>
    <xf numFmtId="227" fontId="24" fillId="39" borderId="0" applyNumberFormat="0" applyBorder="0" applyAlignment="0" applyProtection="0"/>
    <xf numFmtId="227" fontId="24" fillId="42" borderId="0" applyNumberFormat="0" applyBorder="0" applyAlignment="0" applyProtection="0"/>
    <xf numFmtId="227" fontId="24" fillId="45" borderId="0" applyNumberFormat="0" applyBorder="0" applyAlignment="0" applyProtection="0"/>
    <xf numFmtId="227" fontId="32" fillId="46" borderId="0" applyNumberFormat="0" applyBorder="0" applyAlignment="0" applyProtection="0"/>
    <xf numFmtId="227" fontId="32" fillId="43" borderId="0" applyNumberFormat="0" applyBorder="0" applyAlignment="0" applyProtection="0"/>
    <xf numFmtId="227" fontId="32" fillId="44" borderId="0" applyNumberFormat="0" applyBorder="0" applyAlignment="0" applyProtection="0"/>
    <xf numFmtId="227" fontId="32" fillId="47" borderId="0" applyNumberFormat="0" applyBorder="0" applyAlignment="0" applyProtection="0"/>
    <xf numFmtId="227" fontId="32" fillId="48" borderId="0" applyNumberFormat="0" applyBorder="0" applyAlignment="0" applyProtection="0"/>
    <xf numFmtId="227" fontId="32" fillId="49" borderId="0" applyNumberFormat="0" applyBorder="0" applyAlignment="0" applyProtection="0"/>
    <xf numFmtId="227" fontId="33" fillId="38" borderId="0" applyNumberFormat="0" applyBorder="0" applyAlignment="0" applyProtection="0"/>
    <xf numFmtId="227" fontId="34" fillId="50" borderId="13" applyNumberFormat="0" applyAlignment="0" applyProtection="0"/>
    <xf numFmtId="227" fontId="35" fillId="51" borderId="14" applyNumberFormat="0" applyAlignment="0" applyProtection="0"/>
    <xf numFmtId="227" fontId="36" fillId="0" borderId="15" applyNumberFormat="0" applyFill="0" applyAlignment="0" applyProtection="0"/>
    <xf numFmtId="227" fontId="32" fillId="52" borderId="0" applyNumberFormat="0" applyBorder="0" applyAlignment="0" applyProtection="0"/>
    <xf numFmtId="227" fontId="32" fillId="53" borderId="0" applyNumberFormat="0" applyBorder="0" applyAlignment="0" applyProtection="0"/>
    <xf numFmtId="227" fontId="32" fillId="54" borderId="0" applyNumberFormat="0" applyBorder="0" applyAlignment="0" applyProtection="0"/>
    <xf numFmtId="227" fontId="32" fillId="47" borderId="0" applyNumberFormat="0" applyBorder="0" applyAlignment="0" applyProtection="0"/>
    <xf numFmtId="227" fontId="32" fillId="48" borderId="0" applyNumberFormat="0" applyBorder="0" applyAlignment="0" applyProtection="0"/>
    <xf numFmtId="227" fontId="32" fillId="55" borderId="0" applyNumberFormat="0" applyBorder="0" applyAlignment="0" applyProtection="0"/>
    <xf numFmtId="227" fontId="37" fillId="41" borderId="13" applyNumberFormat="0" applyAlignment="0" applyProtection="0"/>
    <xf numFmtId="227" fontId="38" fillId="37" borderId="0" applyNumberFormat="0" applyBorder="0" applyAlignment="0" applyProtection="0"/>
    <xf numFmtId="227" fontId="39" fillId="56" borderId="0" applyNumberFormat="0" applyBorder="0" applyAlignment="0" applyProtection="0"/>
    <xf numFmtId="227" fontId="24" fillId="57" borderId="11" applyNumberFormat="0" applyFont="0" applyAlignment="0" applyProtection="0"/>
    <xf numFmtId="227" fontId="40" fillId="50" borderId="16" applyNumberFormat="0" applyAlignment="0" applyProtection="0"/>
    <xf numFmtId="227" fontId="41" fillId="0" borderId="0" applyNumberFormat="0" applyFill="0" applyBorder="0" applyAlignment="0" applyProtection="0"/>
    <xf numFmtId="227" fontId="42" fillId="0" borderId="0" applyNumberFormat="0" applyFill="0" applyBorder="0" applyAlignment="0" applyProtection="0"/>
    <xf numFmtId="227" fontId="43" fillId="0" borderId="17" applyNumberFormat="0" applyFill="0" applyAlignment="0" applyProtection="0"/>
    <xf numFmtId="227" fontId="44" fillId="0" borderId="18" applyNumberFormat="0" applyFill="0" applyAlignment="0" applyProtection="0"/>
    <xf numFmtId="227" fontId="45" fillId="0" borderId="19" applyNumberFormat="0" applyFill="0" applyAlignment="0" applyProtection="0"/>
    <xf numFmtId="227" fontId="45" fillId="0" borderId="0" applyNumberFormat="0" applyFill="0" applyBorder="0" applyAlignment="0" applyProtection="0"/>
    <xf numFmtId="227" fontId="46" fillId="0" borderId="0" applyNumberFormat="0" applyFill="0" applyBorder="0" applyAlignment="0" applyProtection="0"/>
    <xf numFmtId="227" fontId="23" fillId="0" borderId="20" applyNumberFormat="0" applyFill="0" applyAlignment="0" applyProtection="0"/>
    <xf numFmtId="227" fontId="3" fillId="0" borderId="0">
      <alignment vertical="top"/>
    </xf>
    <xf numFmtId="227" fontId="3" fillId="0" borderId="0">
      <alignment vertical="top"/>
    </xf>
    <xf numFmtId="227" fontId="3" fillId="0" borderId="0"/>
    <xf numFmtId="227" fontId="3" fillId="0" borderId="0"/>
    <xf numFmtId="227" fontId="3" fillId="0" borderId="0"/>
    <xf numFmtId="227" fontId="6" fillId="0" borderId="0"/>
    <xf numFmtId="227" fontId="3" fillId="0" borderId="0"/>
    <xf numFmtId="227" fontId="3" fillId="0" borderId="0"/>
    <xf numFmtId="227" fontId="3" fillId="0" borderId="0"/>
    <xf numFmtId="227" fontId="3" fillId="0" borderId="0"/>
    <xf numFmtId="227" fontId="3" fillId="0" borderId="0"/>
    <xf numFmtId="227" fontId="3" fillId="0" borderId="0"/>
    <xf numFmtId="227" fontId="6" fillId="0" borderId="0"/>
    <xf numFmtId="227" fontId="3" fillId="0" borderId="0"/>
    <xf numFmtId="227" fontId="6" fillId="0" borderId="0"/>
    <xf numFmtId="227" fontId="3" fillId="0" borderId="0"/>
    <xf numFmtId="227" fontId="6" fillId="0" borderId="0"/>
    <xf numFmtId="227" fontId="3" fillId="0" borderId="0"/>
    <xf numFmtId="227" fontId="6" fillId="0" borderId="0"/>
    <xf numFmtId="227" fontId="3" fillId="0" borderId="0"/>
    <xf numFmtId="227" fontId="6" fillId="0" borderId="0"/>
    <xf numFmtId="227" fontId="3" fillId="0" borderId="0"/>
    <xf numFmtId="227" fontId="3" fillId="0" borderId="0"/>
    <xf numFmtId="227" fontId="3" fillId="0" borderId="0"/>
    <xf numFmtId="227" fontId="48" fillId="0" borderId="0"/>
    <xf numFmtId="227" fontId="48" fillId="0" borderId="0"/>
    <xf numFmtId="227" fontId="48" fillId="0" borderId="0"/>
    <xf numFmtId="227" fontId="48" fillId="0" borderId="0"/>
    <xf numFmtId="227" fontId="49" fillId="0" borderId="0"/>
    <xf numFmtId="227" fontId="49" fillId="0" borderId="0"/>
    <xf numFmtId="227" fontId="50" fillId="0" borderId="0" applyFont="0" applyFill="0" applyBorder="0" applyAlignment="0" applyProtection="0"/>
    <xf numFmtId="227" fontId="50" fillId="0" borderId="0" applyFont="0" applyFill="0" applyBorder="0" applyAlignment="0" applyProtection="0"/>
    <xf numFmtId="227" fontId="3" fillId="0" borderId="0">
      <alignment horizontal="left"/>
    </xf>
    <xf numFmtId="227" fontId="51" fillId="0" borderId="0">
      <alignment horizontal="left"/>
    </xf>
    <xf numFmtId="227" fontId="52" fillId="0" borderId="0">
      <alignment horizontal="center"/>
    </xf>
    <xf numFmtId="227" fontId="24" fillId="36" borderId="0" applyNumberFormat="0" applyBorder="0" applyAlignment="0" applyProtection="0"/>
    <xf numFmtId="227" fontId="24" fillId="37" borderId="0" applyNumberFormat="0" applyBorder="0" applyAlignment="0" applyProtection="0"/>
    <xf numFmtId="227" fontId="24" fillId="38" borderId="0" applyNumberFormat="0" applyBorder="0" applyAlignment="0" applyProtection="0"/>
    <xf numFmtId="227" fontId="24" fillId="39" borderId="0" applyNumberFormat="0" applyBorder="0" applyAlignment="0" applyProtection="0"/>
    <xf numFmtId="227" fontId="24" fillId="40" borderId="0" applyNumberFormat="0" applyBorder="0" applyAlignment="0" applyProtection="0"/>
    <xf numFmtId="227" fontId="24" fillId="41" borderId="0" applyNumberFormat="0" applyBorder="0" applyAlignment="0" applyProtection="0"/>
    <xf numFmtId="227" fontId="24" fillId="36" borderId="0" applyNumberFormat="0" applyBorder="0" applyAlignment="0" applyProtection="0"/>
    <xf numFmtId="227" fontId="6" fillId="12" borderId="0" applyNumberFormat="0" applyBorder="0" applyAlignment="0" applyProtection="0"/>
    <xf numFmtId="227" fontId="6" fillId="12" borderId="0" applyNumberFormat="0" applyBorder="0" applyAlignment="0" applyProtection="0"/>
    <xf numFmtId="227" fontId="6" fillId="12" borderId="0" applyNumberFormat="0" applyBorder="0" applyAlignment="0" applyProtection="0"/>
    <xf numFmtId="227" fontId="6" fillId="12" borderId="0" applyNumberFormat="0" applyBorder="0" applyAlignment="0" applyProtection="0"/>
    <xf numFmtId="227" fontId="24" fillId="37" borderId="0" applyNumberFormat="0" applyBorder="0" applyAlignment="0" applyProtection="0"/>
    <xf numFmtId="227" fontId="6" fillId="16" borderId="0" applyNumberFormat="0" applyBorder="0" applyAlignment="0" applyProtection="0"/>
    <xf numFmtId="227" fontId="6" fillId="16" borderId="0" applyNumberFormat="0" applyBorder="0" applyAlignment="0" applyProtection="0"/>
    <xf numFmtId="227" fontId="6" fillId="16" borderId="0" applyNumberFormat="0" applyBorder="0" applyAlignment="0" applyProtection="0"/>
    <xf numFmtId="227" fontId="6" fillId="16" borderId="0" applyNumberFormat="0" applyBorder="0" applyAlignment="0" applyProtection="0"/>
    <xf numFmtId="227" fontId="24" fillId="38" borderId="0" applyNumberFormat="0" applyBorder="0" applyAlignment="0" applyProtection="0"/>
    <xf numFmtId="227" fontId="6" fillId="20" borderId="0" applyNumberFormat="0" applyBorder="0" applyAlignment="0" applyProtection="0"/>
    <xf numFmtId="227" fontId="6" fillId="20" borderId="0" applyNumberFormat="0" applyBorder="0" applyAlignment="0" applyProtection="0"/>
    <xf numFmtId="227" fontId="6" fillId="20" borderId="0" applyNumberFormat="0" applyBorder="0" applyAlignment="0" applyProtection="0"/>
    <xf numFmtId="227" fontId="6" fillId="20" borderId="0" applyNumberFormat="0" applyBorder="0" applyAlignment="0" applyProtection="0"/>
    <xf numFmtId="227" fontId="24" fillId="39" borderId="0" applyNumberFormat="0" applyBorder="0" applyAlignment="0" applyProtection="0"/>
    <xf numFmtId="227" fontId="6" fillId="24" borderId="0" applyNumberFormat="0" applyBorder="0" applyAlignment="0" applyProtection="0"/>
    <xf numFmtId="227" fontId="6" fillId="24" borderId="0" applyNumberFormat="0" applyBorder="0" applyAlignment="0" applyProtection="0"/>
    <xf numFmtId="227" fontId="6" fillId="24" borderId="0" applyNumberFormat="0" applyBorder="0" applyAlignment="0" applyProtection="0"/>
    <xf numFmtId="227" fontId="6" fillId="24" borderId="0" applyNumberFormat="0" applyBorder="0" applyAlignment="0" applyProtection="0"/>
    <xf numFmtId="227" fontId="24" fillId="40" borderId="0" applyNumberFormat="0" applyBorder="0" applyAlignment="0" applyProtection="0"/>
    <xf numFmtId="227" fontId="6" fillId="28" borderId="0" applyNumberFormat="0" applyBorder="0" applyAlignment="0" applyProtection="0"/>
    <xf numFmtId="227" fontId="6" fillId="28" borderId="0" applyNumberFormat="0" applyBorder="0" applyAlignment="0" applyProtection="0"/>
    <xf numFmtId="227" fontId="6" fillId="28" borderId="0" applyNumberFormat="0" applyBorder="0" applyAlignment="0" applyProtection="0"/>
    <xf numFmtId="227" fontId="6" fillId="28" borderId="0" applyNumberFormat="0" applyBorder="0" applyAlignment="0" applyProtection="0"/>
    <xf numFmtId="227" fontId="24" fillId="41" borderId="0" applyNumberFormat="0" applyBorder="0" applyAlignment="0" applyProtection="0"/>
    <xf numFmtId="227" fontId="6" fillId="32" borderId="0" applyNumberFormat="0" applyBorder="0" applyAlignment="0" applyProtection="0"/>
    <xf numFmtId="227" fontId="6" fillId="32" borderId="0" applyNumberFormat="0" applyBorder="0" applyAlignment="0" applyProtection="0"/>
    <xf numFmtId="227" fontId="6" fillId="32" borderId="0" applyNumberFormat="0" applyBorder="0" applyAlignment="0" applyProtection="0"/>
    <xf numFmtId="227" fontId="6" fillId="32" borderId="0" applyNumberFormat="0" applyBorder="0" applyAlignment="0" applyProtection="0"/>
    <xf numFmtId="227" fontId="24" fillId="42" borderId="0" applyNumberFormat="0" applyBorder="0" applyAlignment="0" applyProtection="0"/>
    <xf numFmtId="227" fontId="24" fillId="43" borderId="0" applyNumberFormat="0" applyBorder="0" applyAlignment="0" applyProtection="0"/>
    <xf numFmtId="227" fontId="24" fillId="44" borderId="0" applyNumberFormat="0" applyBorder="0" applyAlignment="0" applyProtection="0"/>
    <xf numFmtId="227" fontId="24" fillId="39" borderId="0" applyNumberFormat="0" applyBorder="0" applyAlignment="0" applyProtection="0"/>
    <xf numFmtId="227" fontId="24" fillId="42" borderId="0" applyNumberFormat="0" applyBorder="0" applyAlignment="0" applyProtection="0"/>
    <xf numFmtId="227" fontId="24" fillId="45" borderId="0" applyNumberFormat="0" applyBorder="0" applyAlignment="0" applyProtection="0"/>
    <xf numFmtId="227" fontId="24" fillId="42" borderId="0" applyNumberFormat="0" applyBorder="0" applyAlignment="0" applyProtection="0"/>
    <xf numFmtId="227" fontId="6" fillId="13" borderId="0" applyNumberFormat="0" applyBorder="0" applyAlignment="0" applyProtection="0"/>
    <xf numFmtId="227" fontId="6" fillId="13" borderId="0" applyNumberFormat="0" applyBorder="0" applyAlignment="0" applyProtection="0"/>
    <xf numFmtId="227" fontId="6" fillId="13" borderId="0" applyNumberFormat="0" applyBorder="0" applyAlignment="0" applyProtection="0"/>
    <xf numFmtId="227" fontId="6" fillId="13" borderId="0" applyNumberFormat="0" applyBorder="0" applyAlignment="0" applyProtection="0"/>
    <xf numFmtId="227" fontId="24" fillId="43" borderId="0" applyNumberFormat="0" applyBorder="0" applyAlignment="0" applyProtection="0"/>
    <xf numFmtId="227" fontId="6" fillId="17" borderId="0" applyNumberFormat="0" applyBorder="0" applyAlignment="0" applyProtection="0"/>
    <xf numFmtId="227" fontId="6" fillId="17" borderId="0" applyNumberFormat="0" applyBorder="0" applyAlignment="0" applyProtection="0"/>
    <xf numFmtId="227" fontId="6" fillId="17" borderId="0" applyNumberFormat="0" applyBorder="0" applyAlignment="0" applyProtection="0"/>
    <xf numFmtId="227" fontId="6" fillId="17" borderId="0" applyNumberFormat="0" applyBorder="0" applyAlignment="0" applyProtection="0"/>
    <xf numFmtId="227" fontId="24" fillId="44" borderId="0" applyNumberFormat="0" applyBorder="0" applyAlignment="0" applyProtection="0"/>
    <xf numFmtId="227" fontId="6" fillId="21" borderId="0" applyNumberFormat="0" applyBorder="0" applyAlignment="0" applyProtection="0"/>
    <xf numFmtId="227" fontId="6" fillId="21" borderId="0" applyNumberFormat="0" applyBorder="0" applyAlignment="0" applyProtection="0"/>
    <xf numFmtId="227" fontId="6" fillId="21" borderId="0" applyNumberFormat="0" applyBorder="0" applyAlignment="0" applyProtection="0"/>
    <xf numFmtId="227" fontId="6" fillId="21" borderId="0" applyNumberFormat="0" applyBorder="0" applyAlignment="0" applyProtection="0"/>
    <xf numFmtId="227" fontId="24" fillId="39" borderId="0" applyNumberFormat="0" applyBorder="0" applyAlignment="0" applyProtection="0"/>
    <xf numFmtId="227" fontId="6" fillId="25" borderId="0" applyNumberFormat="0" applyBorder="0" applyAlignment="0" applyProtection="0"/>
    <xf numFmtId="227" fontId="6" fillId="25" borderId="0" applyNumberFormat="0" applyBorder="0" applyAlignment="0" applyProtection="0"/>
    <xf numFmtId="227" fontId="6" fillId="25" borderId="0" applyNumberFormat="0" applyBorder="0" applyAlignment="0" applyProtection="0"/>
    <xf numFmtId="227" fontId="6" fillId="25" borderId="0" applyNumberFormat="0" applyBorder="0" applyAlignment="0" applyProtection="0"/>
    <xf numFmtId="227" fontId="24" fillId="42" borderId="0" applyNumberFormat="0" applyBorder="0" applyAlignment="0" applyProtection="0"/>
    <xf numFmtId="227" fontId="6" fillId="29" borderId="0" applyNumberFormat="0" applyBorder="0" applyAlignment="0" applyProtection="0"/>
    <xf numFmtId="227" fontId="6" fillId="29" borderId="0" applyNumberFormat="0" applyBorder="0" applyAlignment="0" applyProtection="0"/>
    <xf numFmtId="227" fontId="6" fillId="29" borderId="0" applyNumberFormat="0" applyBorder="0" applyAlignment="0" applyProtection="0"/>
    <xf numFmtId="227" fontId="6" fillId="29" borderId="0" applyNumberFormat="0" applyBorder="0" applyAlignment="0" applyProtection="0"/>
    <xf numFmtId="227" fontId="24" fillId="45" borderId="0" applyNumberFormat="0" applyBorder="0" applyAlignment="0" applyProtection="0"/>
    <xf numFmtId="227" fontId="6" fillId="33" borderId="0" applyNumberFormat="0" applyBorder="0" applyAlignment="0" applyProtection="0"/>
    <xf numFmtId="227" fontId="6" fillId="33" borderId="0" applyNumberFormat="0" applyBorder="0" applyAlignment="0" applyProtection="0"/>
    <xf numFmtId="227" fontId="6" fillId="33" borderId="0" applyNumberFormat="0" applyBorder="0" applyAlignment="0" applyProtection="0"/>
    <xf numFmtId="227" fontId="6" fillId="33" borderId="0" applyNumberFormat="0" applyBorder="0" applyAlignment="0" applyProtection="0"/>
    <xf numFmtId="227" fontId="32" fillId="46" borderId="0" applyNumberFormat="0" applyBorder="0" applyAlignment="0" applyProtection="0"/>
    <xf numFmtId="227" fontId="32" fillId="43" borderId="0" applyNumberFormat="0" applyBorder="0" applyAlignment="0" applyProtection="0"/>
    <xf numFmtId="227" fontId="32" fillId="44" borderId="0" applyNumberFormat="0" applyBorder="0" applyAlignment="0" applyProtection="0"/>
    <xf numFmtId="227" fontId="32" fillId="47" borderId="0" applyNumberFormat="0" applyBorder="0" applyAlignment="0" applyProtection="0"/>
    <xf numFmtId="227" fontId="32" fillId="48" borderId="0" applyNumberFormat="0" applyBorder="0" applyAlignment="0" applyProtection="0"/>
    <xf numFmtId="227" fontId="32" fillId="49" borderId="0" applyNumberFormat="0" applyBorder="0" applyAlignment="0" applyProtection="0"/>
    <xf numFmtId="227" fontId="32" fillId="46" borderId="0" applyNumberFormat="0" applyBorder="0" applyAlignment="0" applyProtection="0"/>
    <xf numFmtId="227" fontId="22" fillId="14" borderId="0" applyNumberFormat="0" applyBorder="0" applyAlignment="0" applyProtection="0"/>
    <xf numFmtId="227" fontId="22" fillId="14" borderId="0" applyNumberFormat="0" applyBorder="0" applyAlignment="0" applyProtection="0"/>
    <xf numFmtId="227" fontId="22" fillId="14" borderId="0" applyNumberFormat="0" applyBorder="0" applyAlignment="0" applyProtection="0"/>
    <xf numFmtId="227" fontId="22" fillId="14" borderId="0" applyNumberFormat="0" applyBorder="0" applyAlignment="0" applyProtection="0"/>
    <xf numFmtId="227" fontId="32" fillId="43" borderId="0" applyNumberFormat="0" applyBorder="0" applyAlignment="0" applyProtection="0"/>
    <xf numFmtId="227" fontId="22" fillId="18" borderId="0" applyNumberFormat="0" applyBorder="0" applyAlignment="0" applyProtection="0"/>
    <xf numFmtId="227" fontId="22" fillId="18" borderId="0" applyNumberFormat="0" applyBorder="0" applyAlignment="0" applyProtection="0"/>
    <xf numFmtId="227" fontId="22" fillId="18" borderId="0" applyNumberFormat="0" applyBorder="0" applyAlignment="0" applyProtection="0"/>
    <xf numFmtId="227" fontId="22" fillId="18" borderId="0" applyNumberFormat="0" applyBorder="0" applyAlignment="0" applyProtection="0"/>
    <xf numFmtId="227" fontId="32" fillId="44" borderId="0" applyNumberFormat="0" applyBorder="0" applyAlignment="0" applyProtection="0"/>
    <xf numFmtId="227" fontId="22" fillId="22" borderId="0" applyNumberFormat="0" applyBorder="0" applyAlignment="0" applyProtection="0"/>
    <xf numFmtId="227" fontId="22" fillId="22" borderId="0" applyNumberFormat="0" applyBorder="0" applyAlignment="0" applyProtection="0"/>
    <xf numFmtId="227" fontId="22" fillId="22" borderId="0" applyNumberFormat="0" applyBorder="0" applyAlignment="0" applyProtection="0"/>
    <xf numFmtId="227" fontId="22" fillId="22" borderId="0" applyNumberFormat="0" applyBorder="0" applyAlignment="0" applyProtection="0"/>
    <xf numFmtId="227" fontId="32" fillId="47" borderId="0" applyNumberFormat="0" applyBorder="0" applyAlignment="0" applyProtection="0"/>
    <xf numFmtId="227" fontId="22" fillId="26" borderId="0" applyNumberFormat="0" applyBorder="0" applyAlignment="0" applyProtection="0"/>
    <xf numFmtId="227" fontId="22" fillId="26" borderId="0" applyNumberFormat="0" applyBorder="0" applyAlignment="0" applyProtection="0"/>
    <xf numFmtId="227" fontId="22" fillId="26" borderId="0" applyNumberFormat="0" applyBorder="0" applyAlignment="0" applyProtection="0"/>
    <xf numFmtId="227" fontId="22" fillId="26" borderId="0" applyNumberFormat="0" applyBorder="0" applyAlignment="0" applyProtection="0"/>
    <xf numFmtId="227" fontId="32" fillId="48" borderId="0" applyNumberFormat="0" applyBorder="0" applyAlignment="0" applyProtection="0"/>
    <xf numFmtId="227" fontId="22" fillId="30" borderId="0" applyNumberFormat="0" applyBorder="0" applyAlignment="0" applyProtection="0"/>
    <xf numFmtId="227" fontId="22" fillId="30" borderId="0" applyNumberFormat="0" applyBorder="0" applyAlignment="0" applyProtection="0"/>
    <xf numFmtId="227" fontId="22" fillId="30" borderId="0" applyNumberFormat="0" applyBorder="0" applyAlignment="0" applyProtection="0"/>
    <xf numFmtId="227" fontId="22" fillId="30" borderId="0" applyNumberFormat="0" applyBorder="0" applyAlignment="0" applyProtection="0"/>
    <xf numFmtId="227" fontId="32" fillId="49" borderId="0" applyNumberFormat="0" applyBorder="0" applyAlignment="0" applyProtection="0"/>
    <xf numFmtId="227" fontId="22" fillId="34" borderId="0" applyNumberFormat="0" applyBorder="0" applyAlignment="0" applyProtection="0"/>
    <xf numFmtId="227" fontId="22" fillId="34" borderId="0" applyNumberFormat="0" applyBorder="0" applyAlignment="0" applyProtection="0"/>
    <xf numFmtId="227" fontId="22" fillId="34" borderId="0" applyNumberFormat="0" applyBorder="0" applyAlignment="0" applyProtection="0"/>
    <xf numFmtId="227" fontId="22" fillId="34" borderId="0" applyNumberFormat="0" applyBorder="0" applyAlignment="0" applyProtection="0"/>
    <xf numFmtId="227" fontId="53" fillId="0" borderId="0"/>
    <xf numFmtId="227" fontId="32" fillId="52" borderId="0" applyNumberFormat="0" applyBorder="0" applyAlignment="0" applyProtection="0"/>
    <xf numFmtId="227" fontId="32" fillId="53" borderId="0" applyNumberFormat="0" applyBorder="0" applyAlignment="0" applyProtection="0"/>
    <xf numFmtId="227" fontId="32" fillId="54" borderId="0" applyNumberFormat="0" applyBorder="0" applyAlignment="0" applyProtection="0"/>
    <xf numFmtId="227" fontId="32" fillId="47" borderId="0" applyNumberFormat="0" applyBorder="0" applyAlignment="0" applyProtection="0"/>
    <xf numFmtId="227" fontId="32" fillId="48" borderId="0" applyNumberFormat="0" applyBorder="0" applyAlignment="0" applyProtection="0"/>
    <xf numFmtId="227" fontId="32" fillId="55" borderId="0" applyNumberFormat="0" applyBorder="0" applyAlignment="0" applyProtection="0"/>
    <xf numFmtId="227" fontId="3" fillId="0" borderId="0" applyNumberFormat="0" applyFont="0" applyBorder="0" applyAlignment="0"/>
    <xf numFmtId="227" fontId="54" fillId="0" borderId="21">
      <protection hidden="1"/>
    </xf>
    <xf numFmtId="227" fontId="55" fillId="50" borderId="21" applyNumberFormat="0" applyFont="0" applyBorder="0" applyAlignment="0" applyProtection="0">
      <protection hidden="1"/>
    </xf>
    <xf numFmtId="227" fontId="38" fillId="37" borderId="0" applyNumberFormat="0" applyBorder="0" applyAlignment="0" applyProtection="0"/>
    <xf numFmtId="227" fontId="57" fillId="0" borderId="0" applyFont="0" applyFill="0" applyBorder="0" applyAlignment="0" applyProtection="0">
      <alignment horizontal="right"/>
    </xf>
    <xf numFmtId="227" fontId="58" fillId="0" borderId="22" applyNumberFormat="0" applyFill="0" applyAlignment="0" applyProtection="0"/>
    <xf numFmtId="227" fontId="33" fillId="38" borderId="0" applyNumberFormat="0" applyBorder="0" applyAlignment="0" applyProtection="0"/>
    <xf numFmtId="227" fontId="11" fillId="4" borderId="0" applyNumberFormat="0" applyBorder="0" applyAlignment="0" applyProtection="0"/>
    <xf numFmtId="227" fontId="11" fillId="4" borderId="0" applyNumberFormat="0" applyBorder="0" applyAlignment="0" applyProtection="0"/>
    <xf numFmtId="227" fontId="11" fillId="4" borderId="0" applyNumberFormat="0" applyBorder="0" applyAlignment="0" applyProtection="0"/>
    <xf numFmtId="227" fontId="11" fillId="4" borderId="0" applyNumberFormat="0" applyBorder="0" applyAlignment="0" applyProtection="0"/>
    <xf numFmtId="227" fontId="50" fillId="0" borderId="0" applyFont="0" applyFill="0" applyBorder="0" applyAlignment="0" applyProtection="0"/>
    <xf numFmtId="227" fontId="62" fillId="0" borderId="0" applyNumberFormat="0" applyFill="0" applyBorder="0" applyAlignment="0" applyProtection="0"/>
    <xf numFmtId="227" fontId="63" fillId="0" borderId="0" applyNumberFormat="0" applyFill="0" applyBorder="0" applyAlignment="0" applyProtection="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34" fillId="50" borderId="13" applyNumberFormat="0" applyAlignment="0" applyProtection="0"/>
    <xf numFmtId="227" fontId="34" fillId="50" borderId="13" applyNumberFormat="0" applyAlignment="0" applyProtection="0"/>
    <xf numFmtId="227" fontId="16" fillId="8" borderId="5" applyNumberFormat="0" applyAlignment="0" applyProtection="0"/>
    <xf numFmtId="227" fontId="16" fillId="8" borderId="5" applyNumberFormat="0" applyAlignment="0" applyProtection="0"/>
    <xf numFmtId="227" fontId="16" fillId="8" borderId="5" applyNumberFormat="0" applyAlignment="0" applyProtection="0"/>
    <xf numFmtId="227" fontId="16" fillId="8" borderId="5" applyNumberFormat="0" applyAlignment="0" applyProtection="0"/>
    <xf numFmtId="227" fontId="53" fillId="0" borderId="0"/>
    <xf numFmtId="227" fontId="35" fillId="51" borderId="14" applyNumberFormat="0" applyAlignment="0" applyProtection="0"/>
    <xf numFmtId="227" fontId="18" fillId="9" borderId="8" applyNumberFormat="0" applyAlignment="0" applyProtection="0"/>
    <xf numFmtId="227" fontId="18" fillId="9" borderId="8" applyNumberFormat="0" applyAlignment="0" applyProtection="0"/>
    <xf numFmtId="227" fontId="18" fillId="9" borderId="8" applyNumberFormat="0" applyAlignment="0" applyProtection="0"/>
    <xf numFmtId="227" fontId="18" fillId="9" borderId="8" applyNumberFormat="0" applyAlignment="0" applyProtection="0"/>
    <xf numFmtId="227" fontId="36" fillId="0" borderId="15" applyNumberFormat="0" applyFill="0" applyAlignment="0" applyProtection="0"/>
    <xf numFmtId="227" fontId="17" fillId="0" borderId="7" applyNumberFormat="0" applyFill="0" applyAlignment="0" applyProtection="0"/>
    <xf numFmtId="227" fontId="17" fillId="0" borderId="7" applyNumberFormat="0" applyFill="0" applyAlignment="0" applyProtection="0"/>
    <xf numFmtId="227" fontId="17" fillId="0" borderId="7" applyNumberFormat="0" applyFill="0" applyAlignment="0" applyProtection="0"/>
    <xf numFmtId="227" fontId="17" fillId="0" borderId="7" applyNumberFormat="0" applyFill="0" applyAlignment="0" applyProtection="0"/>
    <xf numFmtId="227" fontId="35" fillId="51" borderId="14" applyNumberFormat="0" applyAlignment="0" applyProtection="0"/>
    <xf numFmtId="227" fontId="64" fillId="0" borderId="0" applyNumberFormat="0" applyFill="0" applyBorder="0" applyAlignment="0" applyProtection="0">
      <alignment vertical="top"/>
      <protection locked="0"/>
    </xf>
    <xf numFmtId="227" fontId="3" fillId="0" borderId="0"/>
    <xf numFmtId="227" fontId="3" fillId="0" borderId="0"/>
    <xf numFmtId="227" fontId="49" fillId="0" borderId="0" applyFont="0" applyFill="0" applyBorder="0" applyAlignment="0" applyProtection="0"/>
    <xf numFmtId="227" fontId="68" fillId="0" borderId="0" applyFont="0" applyFill="0" applyBorder="0" applyAlignment="0" applyProtection="0">
      <alignment horizontal="right"/>
    </xf>
    <xf numFmtId="227" fontId="3" fillId="0" borderId="0" applyFont="0" applyFill="0" applyBorder="0" applyAlignment="0" applyProtection="0"/>
    <xf numFmtId="227" fontId="3" fillId="0" borderId="0" applyFont="0" applyFill="0" applyBorder="0" applyAlignment="0" applyProtection="0"/>
    <xf numFmtId="227" fontId="70" fillId="0" borderId="0"/>
    <xf numFmtId="227" fontId="71" fillId="0" borderId="0"/>
    <xf numFmtId="227" fontId="49" fillId="0" borderId="0"/>
    <xf numFmtId="227" fontId="70" fillId="0" borderId="0"/>
    <xf numFmtId="227" fontId="71" fillId="0" borderId="0"/>
    <xf numFmtId="227" fontId="49" fillId="0" borderId="0"/>
    <xf numFmtId="227" fontId="72" fillId="0" borderId="0" applyNumberFormat="0" applyAlignment="0">
      <alignment horizontal="left"/>
    </xf>
    <xf numFmtId="227" fontId="49" fillId="0" borderId="0" applyFont="0" applyFill="0" applyBorder="0" applyAlignment="0" applyProtection="0"/>
    <xf numFmtId="227" fontId="68" fillId="0" borderId="0" applyFont="0" applyFill="0" applyBorder="0" applyAlignment="0" applyProtection="0">
      <alignment horizontal="right"/>
    </xf>
    <xf numFmtId="227" fontId="3" fillId="0" borderId="0" applyFont="0" applyFill="0" applyBorder="0" applyAlignment="0" applyProtection="0"/>
    <xf numFmtId="227" fontId="3" fillId="0" borderId="0">
      <alignment vertical="top"/>
    </xf>
    <xf numFmtId="227" fontId="3" fillId="0" borderId="0" applyFont="0" applyFill="0" applyBorder="0" applyAlignment="0" applyProtection="0"/>
    <xf numFmtId="227" fontId="6" fillId="10" borderId="9" applyNumberFormat="0" applyFont="0" applyAlignment="0" applyProtection="0"/>
    <xf numFmtId="227" fontId="2" fillId="60" borderId="0" applyNumberFormat="0" applyFont="0" applyFill="0" applyBorder="0" applyProtection="0">
      <alignment horizontal="left"/>
    </xf>
    <xf numFmtId="227" fontId="50" fillId="0" borderId="0" applyFont="0" applyFill="0" applyBorder="0" applyAlignment="0" applyProtection="0"/>
    <xf numFmtId="227" fontId="3" fillId="0" borderId="0" applyFont="0" applyFill="0" applyBorder="0" applyAlignment="0" applyProtection="0"/>
    <xf numFmtId="227" fontId="68" fillId="0" borderId="0" applyFont="0" applyFill="0" applyBorder="0" applyAlignment="0" applyProtection="0"/>
    <xf numFmtId="227" fontId="74" fillId="60" borderId="24" applyNumberFormat="0" applyBorder="0" applyAlignment="0">
      <alignment horizontal="center"/>
    </xf>
    <xf numFmtId="227" fontId="75" fillId="0" borderId="27" applyNumberFormat="0" applyFont="0" applyBorder="0" applyAlignment="0"/>
    <xf numFmtId="227" fontId="76" fillId="0" borderId="0">
      <protection locked="0"/>
    </xf>
    <xf numFmtId="227" fontId="68" fillId="0" borderId="28" applyNumberFormat="0" applyFont="0" applyFill="0" applyAlignment="0" applyProtection="0"/>
    <xf numFmtId="227" fontId="67" fillId="0" borderId="0" applyNumberFormat="0" applyFill="0" applyBorder="0" applyAlignment="0" applyProtection="0"/>
    <xf numFmtId="227" fontId="77" fillId="0" borderId="0">
      <protection locked="0"/>
    </xf>
    <xf numFmtId="227" fontId="77" fillId="0" borderId="0">
      <protection locked="0"/>
    </xf>
    <xf numFmtId="227" fontId="32" fillId="52" borderId="0" applyNumberFormat="0" applyBorder="0" applyAlignment="0" applyProtection="0"/>
    <xf numFmtId="227" fontId="22" fillId="11" borderId="0" applyNumberFormat="0" applyBorder="0" applyAlignment="0" applyProtection="0"/>
    <xf numFmtId="227" fontId="22" fillId="11" borderId="0" applyNumberFormat="0" applyBorder="0" applyAlignment="0" applyProtection="0"/>
    <xf numFmtId="227" fontId="22" fillId="11" borderId="0" applyNumberFormat="0" applyBorder="0" applyAlignment="0" applyProtection="0"/>
    <xf numFmtId="227" fontId="22" fillId="11" borderId="0" applyNumberFormat="0" applyBorder="0" applyAlignment="0" applyProtection="0"/>
    <xf numFmtId="227" fontId="32" fillId="53" borderId="0" applyNumberFormat="0" applyBorder="0" applyAlignment="0" applyProtection="0"/>
    <xf numFmtId="227" fontId="22" fillId="15" borderId="0" applyNumberFormat="0" applyBorder="0" applyAlignment="0" applyProtection="0"/>
    <xf numFmtId="227" fontId="22" fillId="15" borderId="0" applyNumberFormat="0" applyBorder="0" applyAlignment="0" applyProtection="0"/>
    <xf numFmtId="227" fontId="22" fillId="15" borderId="0" applyNumberFormat="0" applyBorder="0" applyAlignment="0" applyProtection="0"/>
    <xf numFmtId="227" fontId="22" fillId="15" borderId="0" applyNumberFormat="0" applyBorder="0" applyAlignment="0" applyProtection="0"/>
    <xf numFmtId="227" fontId="32" fillId="54" borderId="0" applyNumberFormat="0" applyBorder="0" applyAlignment="0" applyProtection="0"/>
    <xf numFmtId="227" fontId="22" fillId="19" borderId="0" applyNumberFormat="0" applyBorder="0" applyAlignment="0" applyProtection="0"/>
    <xf numFmtId="227" fontId="22" fillId="19" borderId="0" applyNumberFormat="0" applyBorder="0" applyAlignment="0" applyProtection="0"/>
    <xf numFmtId="227" fontId="22" fillId="19" borderId="0" applyNumberFormat="0" applyBorder="0" applyAlignment="0" applyProtection="0"/>
    <xf numFmtId="227" fontId="22" fillId="19" borderId="0" applyNumberFormat="0" applyBorder="0" applyAlignment="0" applyProtection="0"/>
    <xf numFmtId="227" fontId="32" fillId="47" borderId="0" applyNumberFormat="0" applyBorder="0" applyAlignment="0" applyProtection="0"/>
    <xf numFmtId="227" fontId="22" fillId="23" borderId="0" applyNumberFormat="0" applyBorder="0" applyAlignment="0" applyProtection="0"/>
    <xf numFmtId="227" fontId="22" fillId="23" borderId="0" applyNumberFormat="0" applyBorder="0" applyAlignment="0" applyProtection="0"/>
    <xf numFmtId="227" fontId="22" fillId="23" borderId="0" applyNumberFormat="0" applyBorder="0" applyAlignment="0" applyProtection="0"/>
    <xf numFmtId="227" fontId="22" fillId="23" borderId="0" applyNumberFormat="0" applyBorder="0" applyAlignment="0" applyProtection="0"/>
    <xf numFmtId="227" fontId="32" fillId="48" borderId="0" applyNumberFormat="0" applyBorder="0" applyAlignment="0" applyProtection="0"/>
    <xf numFmtId="227" fontId="22" fillId="27" borderId="0" applyNumberFormat="0" applyBorder="0" applyAlignment="0" applyProtection="0"/>
    <xf numFmtId="227" fontId="22" fillId="27" borderId="0" applyNumberFormat="0" applyBorder="0" applyAlignment="0" applyProtection="0"/>
    <xf numFmtId="227" fontId="22" fillId="27" borderId="0" applyNumberFormat="0" applyBorder="0" applyAlignment="0" applyProtection="0"/>
    <xf numFmtId="227" fontId="22" fillId="27" borderId="0" applyNumberFormat="0" applyBorder="0" applyAlignment="0" applyProtection="0"/>
    <xf numFmtId="227" fontId="32" fillId="55" borderId="0" applyNumberFormat="0" applyBorder="0" applyAlignment="0" applyProtection="0"/>
    <xf numFmtId="227" fontId="22" fillId="31" borderId="0" applyNumberFormat="0" applyBorder="0" applyAlignment="0" applyProtection="0"/>
    <xf numFmtId="227" fontId="22" fillId="31" borderId="0" applyNumberFormat="0" applyBorder="0" applyAlignment="0" applyProtection="0"/>
    <xf numFmtId="227" fontId="22" fillId="31" borderId="0" applyNumberFormat="0" applyBorder="0" applyAlignment="0" applyProtection="0"/>
    <xf numFmtId="227" fontId="22" fillId="31" borderId="0" applyNumberFormat="0" applyBorder="0" applyAlignment="0" applyProtection="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78" fillId="0" borderId="0" applyNumberFormat="0" applyAlignment="0">
      <alignment horizontal="left"/>
    </xf>
    <xf numFmtId="227" fontId="37" fillId="41" borderId="13" applyNumberFormat="0" applyAlignment="0" applyProtection="0"/>
    <xf numFmtId="227" fontId="14" fillId="7" borderId="5" applyNumberFormat="0" applyAlignment="0" applyProtection="0"/>
    <xf numFmtId="227" fontId="14" fillId="7" borderId="5" applyNumberFormat="0" applyAlignment="0" applyProtection="0"/>
    <xf numFmtId="227" fontId="14" fillId="7" borderId="5" applyNumberFormat="0" applyAlignment="0" applyProtection="0"/>
    <xf numFmtId="227" fontId="14" fillId="7" borderId="5" applyNumberFormat="0" applyAlignment="0" applyProtection="0"/>
    <xf numFmtId="227" fontId="3" fillId="0" borderId="0" applyFont="0" applyFill="0" applyBorder="0" applyAlignment="0" applyProtection="0"/>
    <xf numFmtId="227" fontId="3"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79" fillId="0" borderId="0" applyFont="0" applyFill="0" applyBorder="0" applyAlignment="0" applyProtection="0"/>
    <xf numFmtId="227" fontId="42" fillId="0" borderId="0" applyNumberFormat="0" applyFill="0" applyBorder="0" applyAlignment="0" applyProtection="0"/>
    <xf numFmtId="227" fontId="50" fillId="0" borderId="0" applyNumberFormat="0" applyFill="0" applyBorder="0" applyAlignment="0" applyProtection="0"/>
    <xf numFmtId="227" fontId="76" fillId="0" borderId="0">
      <protection locked="0"/>
    </xf>
    <xf numFmtId="227" fontId="76" fillId="0" borderId="0">
      <protection locked="0"/>
    </xf>
    <xf numFmtId="227" fontId="76" fillId="0" borderId="0">
      <protection locked="0"/>
    </xf>
    <xf numFmtId="227" fontId="76" fillId="0" borderId="0">
      <protection locked="0"/>
    </xf>
    <xf numFmtId="227" fontId="76" fillId="0" borderId="0">
      <protection locked="0"/>
    </xf>
    <xf numFmtId="227" fontId="76" fillId="0" borderId="0">
      <protection locked="0"/>
    </xf>
    <xf numFmtId="227" fontId="76" fillId="0" borderId="0">
      <protection locked="0"/>
    </xf>
    <xf numFmtId="227" fontId="76" fillId="0" borderId="0">
      <protection locked="0"/>
    </xf>
    <xf numFmtId="227" fontId="76" fillId="0" borderId="0">
      <protection locked="0"/>
    </xf>
    <xf numFmtId="227" fontId="81" fillId="0" borderId="0" applyFill="0" applyBorder="0" applyProtection="0">
      <alignment horizontal="left"/>
    </xf>
    <xf numFmtId="227" fontId="25" fillId="0" borderId="0">
      <alignment horizontal="right"/>
    </xf>
    <xf numFmtId="227" fontId="25" fillId="0" borderId="0">
      <alignment horizontal="right"/>
    </xf>
    <xf numFmtId="227" fontId="82" fillId="0" borderId="0"/>
    <xf numFmtId="227" fontId="33" fillId="38" borderId="0" applyNumberFormat="0" applyBorder="0" applyAlignment="0" applyProtection="0"/>
    <xf numFmtId="227" fontId="68" fillId="0" borderId="0" applyFont="0" applyFill="0" applyBorder="0" applyAlignment="0" applyProtection="0">
      <alignment horizontal="right"/>
    </xf>
    <xf numFmtId="227" fontId="51" fillId="0" borderId="0" applyNumberFormat="0" applyFill="0" applyBorder="0" applyProtection="0">
      <alignment horizontal="right"/>
    </xf>
    <xf numFmtId="227" fontId="83" fillId="0" borderId="43" applyNumberFormat="0" applyAlignment="0" applyProtection="0">
      <alignment horizontal="left" vertical="center"/>
    </xf>
    <xf numFmtId="227" fontId="83" fillId="0" borderId="30">
      <alignment horizontal="left" vertical="center"/>
    </xf>
    <xf numFmtId="227" fontId="43" fillId="0" borderId="17" applyNumberFormat="0" applyFill="0" applyAlignment="0" applyProtection="0"/>
    <xf numFmtId="227" fontId="44" fillId="0" borderId="18" applyNumberFormat="0" applyFill="0" applyAlignment="0" applyProtection="0"/>
    <xf numFmtId="227" fontId="45" fillId="0" borderId="19" applyNumberFormat="0" applyFill="0" applyAlignment="0" applyProtection="0"/>
    <xf numFmtId="227" fontId="45" fillId="0" borderId="0" applyNumberFormat="0" applyFill="0" applyBorder="0" applyAlignment="0" applyProtection="0"/>
    <xf numFmtId="227" fontId="84" fillId="0" borderId="0" applyNumberFormat="0" applyFill="0" applyBorder="0" applyAlignment="0" applyProtection="0">
      <alignment vertical="top"/>
      <protection locked="0"/>
    </xf>
    <xf numFmtId="227" fontId="85" fillId="0" borderId="0" applyNumberFormat="0" applyFill="0" applyBorder="0" applyAlignment="0" applyProtection="0">
      <alignment vertical="top"/>
      <protection locked="0"/>
    </xf>
    <xf numFmtId="227" fontId="86" fillId="0" borderId="0" applyNumberFormat="0" applyFill="0" applyBorder="0" applyAlignment="0" applyProtection="0">
      <alignment vertical="top"/>
      <protection locked="0"/>
    </xf>
    <xf numFmtId="227" fontId="38" fillId="37" borderId="0" applyNumberFormat="0" applyBorder="0" applyAlignment="0" applyProtection="0"/>
    <xf numFmtId="227" fontId="12" fillId="5" borderId="0" applyNumberFormat="0" applyBorder="0" applyAlignment="0" applyProtection="0"/>
    <xf numFmtId="227" fontId="12" fillId="5" borderId="0" applyNumberFormat="0" applyBorder="0" applyAlignment="0" applyProtection="0"/>
    <xf numFmtId="227" fontId="12" fillId="5" borderId="0" applyNumberFormat="0" applyBorder="0" applyAlignment="0" applyProtection="0"/>
    <xf numFmtId="227" fontId="12" fillId="5" borderId="0" applyNumberFormat="0" applyBorder="0" applyAlignment="0" applyProtection="0"/>
    <xf numFmtId="227" fontId="87" fillId="0" borderId="0"/>
    <xf numFmtId="227" fontId="88" fillId="63" borderId="0">
      <alignment horizontal="left" wrapText="1" indent="2"/>
    </xf>
    <xf numFmtId="227" fontId="37" fillId="41" borderId="13" applyNumberFormat="0" applyAlignment="0" applyProtection="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36" fillId="0" borderId="15" applyNumberFormat="0" applyFill="0" applyAlignment="0" applyProtection="0"/>
    <xf numFmtId="227" fontId="90" fillId="0" borderId="21">
      <alignment horizontal="left"/>
      <protection locked="0"/>
    </xf>
    <xf numFmtId="227" fontId="91" fillId="0" borderId="0" applyBorder="0"/>
    <xf numFmtId="227" fontId="3" fillId="0" borderId="0"/>
    <xf numFmtId="227" fontId="76" fillId="0" borderId="0">
      <protection locked="0"/>
    </xf>
    <xf numFmtId="227" fontId="68" fillId="0" borderId="0" applyFont="0" applyFill="0" applyBorder="0" applyAlignment="0" applyProtection="0">
      <alignment horizontal="right"/>
    </xf>
    <xf numFmtId="227" fontId="39" fillId="56" borderId="0" applyNumberFormat="0" applyBorder="0" applyAlignment="0" applyProtection="0"/>
    <xf numFmtId="227" fontId="13" fillId="6" borderId="0" applyNumberFormat="0" applyBorder="0" applyAlignment="0" applyProtection="0"/>
    <xf numFmtId="227" fontId="13" fillId="6" borderId="0" applyNumberFormat="0" applyBorder="0" applyAlignment="0" applyProtection="0"/>
    <xf numFmtId="227" fontId="13" fillId="6" borderId="0" applyNumberFormat="0" applyBorder="0" applyAlignment="0" applyProtection="0"/>
    <xf numFmtId="227" fontId="13" fillId="6" borderId="0" applyNumberFormat="0" applyBorder="0" applyAlignment="0" applyProtection="0"/>
    <xf numFmtId="227" fontId="39" fillId="56" borderId="0" applyNumberFormat="0" applyBorder="0" applyAlignment="0" applyProtection="0"/>
    <xf numFmtId="227" fontId="94" fillId="0" borderId="0"/>
    <xf numFmtId="227" fontId="94" fillId="0" borderId="0"/>
    <xf numFmtId="227" fontId="94" fillId="0" borderId="0"/>
    <xf numFmtId="227" fontId="94" fillId="0" borderId="0"/>
    <xf numFmtId="227" fontId="94" fillId="0" borderId="0"/>
    <xf numFmtId="227" fontId="94" fillId="0" borderId="0"/>
    <xf numFmtId="227" fontId="94" fillId="0" borderId="0"/>
    <xf numFmtId="227" fontId="3" fillId="0" borderId="0"/>
    <xf numFmtId="227" fontId="27" fillId="0" borderId="0"/>
    <xf numFmtId="227" fontId="6" fillId="10" borderId="9" applyNumberFormat="0" applyFont="0" applyAlignment="0" applyProtection="0"/>
    <xf numFmtId="4" fontId="117" fillId="35" borderId="56">
      <alignment vertical="center"/>
    </xf>
    <xf numFmtId="227" fontId="6" fillId="0" borderId="0"/>
    <xf numFmtId="227" fontId="6"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95" fillId="0" borderId="0" applyNumberFormat="0" applyFill="0" applyBorder="0" applyAlignment="0" applyProtection="0"/>
    <xf numFmtId="227" fontId="95" fillId="0" borderId="0" applyNumberFormat="0" applyFill="0" applyBorder="0" applyAlignment="0" applyProtection="0"/>
    <xf numFmtId="227" fontId="6" fillId="0" borderId="0"/>
    <xf numFmtId="227" fontId="6" fillId="0" borderId="0"/>
    <xf numFmtId="227" fontId="6" fillId="0" borderId="0"/>
    <xf numFmtId="227" fontId="6" fillId="0" borderId="0"/>
    <xf numFmtId="227" fontId="6" fillId="0" borderId="0"/>
    <xf numFmtId="227" fontId="79" fillId="0" borderId="0"/>
    <xf numFmtId="227" fontId="95" fillId="0" borderId="0" applyNumberFormat="0" applyFill="0" applyBorder="0" applyAlignment="0" applyProtection="0"/>
    <xf numFmtId="227" fontId="79" fillId="0" borderId="0"/>
    <xf numFmtId="227" fontId="95" fillId="0" borderId="0" applyNumberFormat="0" applyFill="0" applyBorder="0" applyAlignment="0" applyProtection="0"/>
    <xf numFmtId="227" fontId="3" fillId="0" borderId="0"/>
    <xf numFmtId="227" fontId="79" fillId="0" borderId="0"/>
    <xf numFmtId="227" fontId="95" fillId="0" borderId="0" applyNumberFormat="0" applyFill="0" applyBorder="0" applyAlignment="0" applyProtection="0"/>
    <xf numFmtId="227" fontId="6" fillId="0" borderId="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95" fillId="0" borderId="0" applyNumberFormat="0" applyFill="0" applyBorder="0" applyAlignment="0" applyProtection="0"/>
    <xf numFmtId="227" fontId="95" fillId="0" borderId="0" applyNumberFormat="0" applyFill="0" applyBorder="0" applyAlignment="0" applyProtection="0"/>
    <xf numFmtId="227" fontId="3" fillId="0" borderId="0"/>
    <xf numFmtId="227" fontId="3" fillId="0" borderId="0"/>
    <xf numFmtId="227" fontId="3" fillId="0" borderId="0"/>
    <xf numFmtId="227" fontId="96" fillId="0" borderId="0"/>
    <xf numFmtId="227" fontId="24" fillId="10" borderId="9" applyNumberFormat="0" applyFont="0" applyAlignment="0" applyProtection="0"/>
    <xf numFmtId="227" fontId="3" fillId="57" borderId="11" applyNumberFormat="0" applyFont="0" applyAlignment="0" applyProtection="0"/>
    <xf numFmtId="227" fontId="6" fillId="10" borderId="9" applyNumberFormat="0" applyFont="0" applyAlignment="0" applyProtection="0"/>
    <xf numFmtId="227" fontId="6" fillId="10" borderId="9" applyNumberFormat="0" applyFont="0" applyAlignment="0" applyProtection="0"/>
    <xf numFmtId="227" fontId="6" fillId="10" borderId="9" applyNumberFormat="0" applyFont="0" applyAlignment="0" applyProtection="0"/>
    <xf numFmtId="227" fontId="6" fillId="10" borderId="9" applyNumberFormat="0" applyFont="0" applyAlignment="0" applyProtection="0"/>
    <xf numFmtId="227" fontId="6" fillId="10" borderId="9" applyNumberFormat="0" applyFont="0" applyAlignment="0" applyProtection="0"/>
    <xf numFmtId="227" fontId="3" fillId="57" borderId="11" applyNumberFormat="0" applyFont="0" applyAlignment="0" applyProtection="0"/>
    <xf numFmtId="227" fontId="98" fillId="0" borderId="0"/>
    <xf numFmtId="227" fontId="40" fillId="50" borderId="16" applyNumberFormat="0" applyAlignment="0" applyProtection="0"/>
    <xf numFmtId="227" fontId="70" fillId="0" borderId="0"/>
    <xf numFmtId="227" fontId="50" fillId="0" borderId="0" applyFont="0" applyFill="0" applyBorder="0" applyAlignment="0" applyProtection="0"/>
    <xf numFmtId="9" fontId="75" fillId="0" borderId="46" applyNumberFormat="0" applyBorder="0"/>
    <xf numFmtId="227" fontId="100" fillId="0" borderId="0" applyFont="0"/>
    <xf numFmtId="227" fontId="76" fillId="0" borderId="0">
      <protection locked="0"/>
    </xf>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49" fillId="0" borderId="0" applyFill="0" applyBorder="0" applyAlignment="0"/>
    <xf numFmtId="227" fontId="75" fillId="0" borderId="0" applyNumberFormat="0" applyFont="0" applyFill="0" applyBorder="0" applyAlignment="0" applyProtection="0">
      <alignment horizontal="left"/>
    </xf>
    <xf numFmtId="227" fontId="61" fillId="0" borderId="31">
      <alignment horizontal="center"/>
    </xf>
    <xf numFmtId="227" fontId="75" fillId="64" borderId="0" applyNumberFormat="0" applyFont="0" applyBorder="0" applyAlignment="0" applyProtection="0"/>
    <xf numFmtId="227" fontId="102" fillId="0" borderId="21" applyNumberFormat="0" applyFill="0" applyBorder="0" applyAlignment="0" applyProtection="0">
      <protection hidden="1"/>
    </xf>
    <xf numFmtId="4" fontId="119" fillId="63" borderId="56">
      <alignment horizontal="left" vertical="center" indent="1"/>
    </xf>
    <xf numFmtId="227" fontId="40" fillId="50" borderId="16" applyNumberFormat="0" applyAlignment="0" applyProtection="0"/>
    <xf numFmtId="227" fontId="15" fillId="8" borderId="6" applyNumberFormat="0" applyAlignment="0" applyProtection="0"/>
    <xf numFmtId="227" fontId="15" fillId="8" borderId="6" applyNumberFormat="0" applyAlignment="0" applyProtection="0"/>
    <xf numFmtId="227" fontId="15" fillId="8" borderId="6" applyNumberFormat="0" applyAlignment="0" applyProtection="0"/>
    <xf numFmtId="227" fontId="15" fillId="8" borderId="6" applyNumberFormat="0" applyAlignment="0" applyProtection="0"/>
    <xf numFmtId="227" fontId="109" fillId="65" borderId="34" applyNumberFormat="0" applyProtection="0">
      <alignment horizontal="left" vertical="top" indent="1"/>
    </xf>
    <xf numFmtId="227" fontId="73" fillId="0" borderId="0" applyNumberFormat="0" applyBorder="0" applyAlignment="0"/>
    <xf numFmtId="4" fontId="104" fillId="76" borderId="47" applyNumberFormat="0" applyProtection="0">
      <alignment horizontal="left" vertical="center" indent="1"/>
    </xf>
    <xf numFmtId="227" fontId="3" fillId="68" borderId="34" applyNumberFormat="0" applyProtection="0">
      <alignment horizontal="left" vertical="center" indent="1"/>
    </xf>
    <xf numFmtId="227" fontId="3" fillId="68" borderId="34" applyNumberFormat="0" applyProtection="0">
      <alignment horizontal="left" vertical="top" indent="1"/>
    </xf>
    <xf numFmtId="227" fontId="3" fillId="78" borderId="34" applyNumberFormat="0" applyProtection="0">
      <alignment horizontal="left" vertical="center" indent="1"/>
    </xf>
    <xf numFmtId="227" fontId="3" fillId="78" borderId="34" applyNumberFormat="0" applyProtection="0">
      <alignment horizontal="left" vertical="top" indent="1"/>
    </xf>
    <xf numFmtId="227" fontId="3" fillId="77" borderId="34" applyNumberFormat="0" applyProtection="0">
      <alignment horizontal="left" vertical="center" indent="1"/>
    </xf>
    <xf numFmtId="227" fontId="3" fillId="77" borderId="34" applyNumberFormat="0" applyProtection="0">
      <alignment horizontal="left" vertical="top" indent="1"/>
    </xf>
    <xf numFmtId="227" fontId="3" fillId="79" borderId="34" applyNumberFormat="0" applyProtection="0">
      <alignment horizontal="left" vertical="center" indent="1"/>
    </xf>
    <xf numFmtId="227" fontId="3" fillId="79" borderId="34" applyNumberFormat="0" applyProtection="0">
      <alignment horizontal="left" vertical="top" indent="1"/>
    </xf>
    <xf numFmtId="227" fontId="73" fillId="63" borderId="34" applyNumberFormat="0" applyProtection="0">
      <alignment horizontal="left" vertical="top" indent="1"/>
    </xf>
    <xf numFmtId="227" fontId="3" fillId="0" borderId="0"/>
    <xf numFmtId="227" fontId="73" fillId="78" borderId="34" applyNumberFormat="0" applyProtection="0">
      <alignment horizontal="left" vertical="top" indent="1"/>
    </xf>
    <xf numFmtId="4" fontId="117" fillId="35" borderId="48">
      <alignment vertical="center"/>
    </xf>
    <xf numFmtId="4" fontId="118" fillId="35" borderId="48">
      <alignment vertical="center"/>
    </xf>
    <xf numFmtId="4" fontId="106" fillId="66" borderId="48">
      <alignment vertical="center"/>
    </xf>
    <xf numFmtId="4" fontId="107" fillId="66" borderId="48">
      <alignment vertical="center"/>
    </xf>
    <xf numFmtId="4" fontId="119" fillId="63" borderId="48">
      <alignment horizontal="left" vertical="center" indent="1"/>
    </xf>
    <xf numFmtId="227" fontId="3" fillId="57" borderId="0" applyNumberFormat="0" applyFont="0" applyBorder="0" applyAlignment="0" applyProtection="0"/>
    <xf numFmtId="227" fontId="3" fillId="59" borderId="0" applyNumberFormat="0" applyFont="0" applyBorder="0" applyAlignment="0" applyProtection="0"/>
    <xf numFmtId="227" fontId="3" fillId="50" borderId="0" applyNumberFormat="0" applyFont="0" applyBorder="0" applyAlignment="0" applyProtection="0"/>
    <xf numFmtId="227" fontId="3" fillId="0" borderId="0" applyNumberFormat="0" applyFont="0" applyFill="0" applyBorder="0" applyAlignment="0" applyProtection="0"/>
    <xf numFmtId="227" fontId="3" fillId="50" borderId="0" applyNumberFormat="0" applyFont="0" applyBorder="0" applyAlignment="0" applyProtection="0"/>
    <xf numFmtId="227" fontId="3" fillId="0" borderId="0" applyNumberFormat="0" applyFont="0" applyFill="0" applyBorder="0" applyAlignment="0" applyProtection="0"/>
    <xf numFmtId="227" fontId="3" fillId="0" borderId="0" applyNumberFormat="0" applyFont="0" applyBorder="0" applyAlignment="0" applyProtection="0"/>
    <xf numFmtId="227" fontId="3" fillId="0" borderId="0"/>
    <xf numFmtId="227" fontId="109" fillId="0" borderId="0" applyNumberFormat="0" applyBorder="0" applyAlignment="0"/>
    <xf numFmtId="227" fontId="3" fillId="0" borderId="0"/>
    <xf numFmtId="227" fontId="3" fillId="0" borderId="0">
      <alignment vertical="top"/>
    </xf>
    <xf numFmtId="227" fontId="3" fillId="0" borderId="0"/>
    <xf numFmtId="227" fontId="3" fillId="0" borderId="0">
      <alignment vertical="top"/>
    </xf>
    <xf numFmtId="227" fontId="6" fillId="0" borderId="0" applyFont="0" applyFill="0" applyBorder="0" applyAlignment="0" applyProtection="0"/>
    <xf numFmtId="227" fontId="85" fillId="0" borderId="0" applyNumberFormat="0" applyFill="0" applyBorder="0" applyAlignment="0" applyProtection="0">
      <alignment vertical="top"/>
      <protection locked="0"/>
    </xf>
    <xf numFmtId="227" fontId="122" fillId="0" borderId="0" applyNumberFormat="0" applyFill="0" applyBorder="0" applyAlignment="0" applyProtection="0"/>
    <xf numFmtId="227" fontId="73" fillId="0" borderId="0" applyNumberFormat="0" applyBorder="0" applyAlignment="0"/>
    <xf numFmtId="227" fontId="49" fillId="0" borderId="0"/>
    <xf numFmtId="227" fontId="109" fillId="0" borderId="0" applyNumberFormat="0" applyBorder="0" applyAlignment="0"/>
    <xf numFmtId="227" fontId="49" fillId="0" borderId="0"/>
    <xf numFmtId="227" fontId="123" fillId="63" borderId="0">
      <alignment wrapText="1"/>
    </xf>
    <xf numFmtId="227" fontId="75" fillId="0" borderId="0"/>
    <xf numFmtId="227" fontId="125" fillId="0" borderId="0"/>
    <xf numFmtId="227" fontId="126" fillId="0" borderId="0" applyNumberFormat="0" applyFill="0" applyBorder="0" applyAlignment="0" applyProtection="0"/>
    <xf numFmtId="227" fontId="41" fillId="0" borderId="0" applyNumberFormat="0" applyFill="0" applyBorder="0" applyAlignment="0" applyProtection="0"/>
    <xf numFmtId="227" fontId="19" fillId="0" borderId="0" applyNumberFormat="0" applyFill="0" applyBorder="0" applyAlignment="0" applyProtection="0"/>
    <xf numFmtId="227" fontId="19" fillId="0" borderId="0" applyNumberFormat="0" applyFill="0" applyBorder="0" applyAlignment="0" applyProtection="0"/>
    <xf numFmtId="227" fontId="19" fillId="0" borderId="0" applyNumberFormat="0" applyFill="0" applyBorder="0" applyAlignment="0" applyProtection="0"/>
    <xf numFmtId="227" fontId="19" fillId="0" borderId="0" applyNumberFormat="0" applyFill="0" applyBorder="0" applyAlignment="0" applyProtection="0"/>
    <xf numFmtId="227" fontId="42" fillId="0" borderId="0" applyNumberFormat="0" applyFill="0" applyBorder="0" applyAlignment="0" applyProtection="0"/>
    <xf numFmtId="227" fontId="20" fillId="0" borderId="0" applyNumberFormat="0" applyFill="0" applyBorder="0" applyAlignment="0" applyProtection="0"/>
    <xf numFmtId="227" fontId="20" fillId="0" borderId="0" applyNumberFormat="0" applyFill="0" applyBorder="0" applyAlignment="0" applyProtection="0"/>
    <xf numFmtId="227" fontId="20" fillId="0" borderId="0" applyNumberFormat="0" applyFill="0" applyBorder="0" applyAlignment="0" applyProtection="0"/>
    <xf numFmtId="227" fontId="20" fillId="0" borderId="0" applyNumberFormat="0" applyFill="0" applyBorder="0" applyAlignment="0" applyProtection="0"/>
    <xf numFmtId="227" fontId="127" fillId="0" borderId="0" applyFill="0" applyBorder="0" applyProtection="0">
      <alignment horizontal="left" vertical="top"/>
    </xf>
    <xf numFmtId="227" fontId="46" fillId="0" borderId="0" applyNumberFormat="0" applyFill="0" applyBorder="0" applyAlignment="0" applyProtection="0"/>
    <xf numFmtId="227" fontId="43" fillId="0" borderId="17" applyNumberFormat="0" applyFill="0" applyAlignment="0" applyProtection="0"/>
    <xf numFmtId="227" fontId="8" fillId="0" borderId="2" applyNumberFormat="0" applyFill="0" applyAlignment="0" applyProtection="0"/>
    <xf numFmtId="227" fontId="8" fillId="0" borderId="2" applyNumberFormat="0" applyFill="0" applyAlignment="0" applyProtection="0"/>
    <xf numFmtId="227" fontId="8" fillId="0" borderId="2" applyNumberFormat="0" applyFill="0" applyAlignment="0" applyProtection="0"/>
    <xf numFmtId="227" fontId="8" fillId="0" borderId="2" applyNumberFormat="0" applyFill="0" applyAlignment="0" applyProtection="0"/>
    <xf numFmtId="227" fontId="44" fillId="0" borderId="18" applyNumberFormat="0" applyFill="0" applyAlignment="0" applyProtection="0"/>
    <xf numFmtId="227" fontId="9" fillId="0" borderId="3" applyNumberFormat="0" applyFill="0" applyAlignment="0" applyProtection="0"/>
    <xf numFmtId="227" fontId="9" fillId="0" borderId="3" applyNumberFormat="0" applyFill="0" applyAlignment="0" applyProtection="0"/>
    <xf numFmtId="227" fontId="9" fillId="0" borderId="3" applyNumberFormat="0" applyFill="0" applyAlignment="0" applyProtection="0"/>
    <xf numFmtId="227" fontId="9" fillId="0" borderId="3" applyNumberFormat="0" applyFill="0" applyAlignment="0" applyProtection="0"/>
    <xf numFmtId="227" fontId="45" fillId="0" borderId="19" applyNumberFormat="0" applyFill="0" applyAlignment="0" applyProtection="0"/>
    <xf numFmtId="227" fontId="10" fillId="0" borderId="4" applyNumberFormat="0" applyFill="0" applyAlignment="0" applyProtection="0"/>
    <xf numFmtId="227" fontId="10" fillId="0" borderId="4" applyNumberFormat="0" applyFill="0" applyAlignment="0" applyProtection="0"/>
    <xf numFmtId="227" fontId="10" fillId="0" borderId="4" applyNumberFormat="0" applyFill="0" applyAlignment="0" applyProtection="0"/>
    <xf numFmtId="227" fontId="10" fillId="0" borderId="4" applyNumberFormat="0" applyFill="0" applyAlignment="0" applyProtection="0"/>
    <xf numFmtId="227" fontId="45" fillId="0" borderId="0" applyNumberFormat="0" applyFill="0" applyBorder="0" applyAlignment="0" applyProtection="0"/>
    <xf numFmtId="227" fontId="10" fillId="0" borderId="0" applyNumberFormat="0" applyFill="0" applyBorder="0" applyAlignment="0" applyProtection="0"/>
    <xf numFmtId="227" fontId="10" fillId="0" borderId="0" applyNumberFormat="0" applyFill="0" applyBorder="0" applyAlignment="0" applyProtection="0"/>
    <xf numFmtId="227" fontId="10" fillId="0" borderId="0" applyNumberFormat="0" applyFill="0" applyBorder="0" applyAlignment="0" applyProtection="0"/>
    <xf numFmtId="227" fontId="10" fillId="0" borderId="0" applyNumberFormat="0" applyFill="0" applyBorder="0" applyAlignment="0" applyProtection="0"/>
    <xf numFmtId="227" fontId="46" fillId="0" borderId="0" applyNumberFormat="0" applyFill="0" applyBorder="0" applyAlignment="0" applyProtection="0"/>
    <xf numFmtId="227" fontId="7" fillId="0" borderId="0" applyNumberFormat="0" applyFill="0" applyBorder="0" applyAlignment="0" applyProtection="0"/>
    <xf numFmtId="227" fontId="7" fillId="0" borderId="0" applyNumberFormat="0" applyFill="0" applyBorder="0" applyAlignment="0" applyProtection="0"/>
    <xf numFmtId="227" fontId="7" fillId="0" borderId="0" applyNumberFormat="0" applyFill="0" applyBorder="0" applyAlignment="0" applyProtection="0"/>
    <xf numFmtId="227" fontId="7" fillId="0" borderId="0" applyNumberFormat="0" applyFill="0" applyBorder="0" applyAlignment="0" applyProtection="0"/>
    <xf numFmtId="227" fontId="101" fillId="50" borderId="21"/>
    <xf numFmtId="227" fontId="23" fillId="0" borderId="20" applyNumberFormat="0" applyFill="0" applyAlignment="0" applyProtection="0"/>
    <xf numFmtId="227" fontId="21" fillId="0" borderId="10" applyNumberFormat="0" applyFill="0" applyAlignment="0" applyProtection="0"/>
    <xf numFmtId="227" fontId="21" fillId="0" borderId="10" applyNumberFormat="0" applyFill="0" applyAlignment="0" applyProtection="0"/>
    <xf numFmtId="227" fontId="21" fillId="0" borderId="10" applyNumberFormat="0" applyFill="0" applyAlignment="0" applyProtection="0"/>
    <xf numFmtId="227" fontId="21" fillId="0" borderId="10" applyNumberFormat="0" applyFill="0" applyAlignment="0" applyProtection="0"/>
    <xf numFmtId="227" fontId="130" fillId="0" borderId="32">
      <alignment horizontal="center"/>
    </xf>
    <xf numFmtId="227" fontId="87" fillId="0" borderId="0"/>
    <xf numFmtId="227" fontId="131" fillId="0" borderId="0">
      <alignment vertical="top"/>
    </xf>
    <xf numFmtId="227" fontId="6" fillId="10" borderId="9" applyNumberFormat="0" applyFont="0" applyAlignment="0" applyProtection="0"/>
    <xf numFmtId="227" fontId="3" fillId="0" borderId="0"/>
    <xf numFmtId="227" fontId="41" fillId="0" borderId="0" applyNumberFormat="0" applyFill="0" applyBorder="0" applyAlignment="0" applyProtection="0"/>
    <xf numFmtId="227" fontId="7" fillId="0" borderId="0" applyNumberFormat="0" applyFill="0" applyBorder="0" applyAlignment="0" applyProtection="0"/>
    <xf numFmtId="227" fontId="6" fillId="0" borderId="0"/>
    <xf numFmtId="9" fontId="75" fillId="0" borderId="62" applyNumberFormat="0" applyBorder="0"/>
    <xf numFmtId="227" fontId="3" fillId="0" borderId="0" applyFont="0" applyFill="0" applyBorder="0" applyAlignment="0" applyProtection="0"/>
    <xf numFmtId="227" fontId="3" fillId="0" borderId="0"/>
    <xf numFmtId="227" fontId="83" fillId="0" borderId="49" applyNumberFormat="0" applyAlignment="0" applyProtection="0">
      <alignment horizontal="left" vertical="center"/>
    </xf>
    <xf numFmtId="227" fontId="6" fillId="0" borderId="0"/>
    <xf numFmtId="227" fontId="3" fillId="0" borderId="0">
      <alignment vertical="top"/>
    </xf>
    <xf numFmtId="227" fontId="147" fillId="0" borderId="0" applyNumberFormat="0" applyFill="0" applyBorder="0" applyAlignment="0" applyProtection="0"/>
    <xf numFmtId="227" fontId="99" fillId="0" borderId="0"/>
    <xf numFmtId="227" fontId="3" fillId="0" borderId="0">
      <alignment vertical="top"/>
    </xf>
    <xf numFmtId="227" fontId="6" fillId="0" borderId="0"/>
    <xf numFmtId="227" fontId="6" fillId="0" borderId="0" applyFont="0" applyFill="0" applyBorder="0" applyAlignment="0" applyProtection="0"/>
    <xf numFmtId="227" fontId="6" fillId="0" borderId="0" applyFont="0" applyFill="0" applyBorder="0" applyAlignment="0" applyProtection="0"/>
    <xf numFmtId="227" fontId="3" fillId="0" borderId="0"/>
    <xf numFmtId="227" fontId="6" fillId="0" borderId="0"/>
    <xf numFmtId="227" fontId="3" fillId="0" borderId="0">
      <alignment vertical="top"/>
    </xf>
    <xf numFmtId="227" fontId="3" fillId="0" borderId="0"/>
    <xf numFmtId="227" fontId="3" fillId="0" borderId="0"/>
    <xf numFmtId="227" fontId="3" fillId="0" borderId="0"/>
    <xf numFmtId="227" fontId="3" fillId="0" borderId="0"/>
    <xf numFmtId="227" fontId="26" fillId="0" borderId="0"/>
    <xf numFmtId="227" fontId="73" fillId="0" borderId="0" applyNumberFormat="0" applyBorder="0" applyAlignment="0"/>
    <xf numFmtId="227" fontId="6" fillId="0" borderId="0"/>
    <xf numFmtId="227" fontId="6" fillId="0" borderId="0"/>
    <xf numFmtId="227" fontId="3" fillId="0" borderId="0"/>
    <xf numFmtId="227" fontId="3" fillId="0" borderId="0"/>
    <xf numFmtId="227" fontId="3" fillId="0" borderId="0"/>
    <xf numFmtId="227" fontId="3" fillId="0" borderId="0"/>
    <xf numFmtId="227" fontId="3" fillId="0" borderId="0"/>
    <xf numFmtId="227" fontId="6" fillId="0" borderId="0"/>
    <xf numFmtId="227" fontId="6" fillId="0" borderId="0"/>
    <xf numFmtId="227" fontId="6" fillId="0" borderId="0"/>
    <xf numFmtId="227" fontId="83" fillId="0" borderId="61" applyNumberFormat="0" applyAlignment="0" applyProtection="0">
      <alignment horizontal="left" vertical="center"/>
    </xf>
    <xf numFmtId="227" fontId="37" fillId="41" borderId="13" applyNumberFormat="0" applyAlignment="0" applyProtection="0"/>
    <xf numFmtId="4" fontId="117" fillId="35" borderId="72">
      <alignment vertical="center"/>
    </xf>
    <xf numFmtId="4" fontId="117" fillId="35" borderId="64">
      <alignment vertical="center"/>
    </xf>
    <xf numFmtId="4" fontId="106" fillId="66" borderId="64">
      <alignment vertical="center"/>
    </xf>
    <xf numFmtId="227" fontId="3" fillId="0" borderId="0" applyFont="0" applyFill="0" applyBorder="0" applyAlignment="0" applyProtection="0"/>
    <xf numFmtId="227" fontId="6" fillId="0" borderId="0"/>
    <xf numFmtId="227" fontId="3" fillId="0" borderId="0" applyFont="0" applyFill="0" applyBorder="0" applyAlignment="0" applyProtection="0"/>
    <xf numFmtId="227" fontId="3" fillId="0" borderId="0" applyFont="0" applyFill="0" applyBorder="0" applyAlignment="0" applyProtection="0"/>
    <xf numFmtId="4" fontId="119" fillId="63" borderId="72">
      <alignment horizontal="left" vertical="center" indent="1"/>
    </xf>
    <xf numFmtId="227" fontId="83" fillId="0" borderId="29" applyNumberFormat="0" applyAlignment="0" applyProtection="0">
      <alignment horizontal="left" vertical="center"/>
    </xf>
    <xf numFmtId="227" fontId="95" fillId="0" borderId="0" applyNumberFormat="0" applyFill="0" applyBorder="0" applyAlignment="0" applyProtection="0"/>
    <xf numFmtId="227" fontId="37" fillId="41" borderId="13" applyNumberFormat="0" applyAlignment="0" applyProtection="0"/>
    <xf numFmtId="227" fontId="83" fillId="0" borderId="57" applyNumberFormat="0" applyAlignment="0" applyProtection="0">
      <alignment horizontal="left" vertical="center"/>
    </xf>
    <xf numFmtId="227" fontId="7" fillId="0" borderId="0" applyNumberFormat="0" applyFill="0" applyBorder="0" applyAlignment="0" applyProtection="0"/>
    <xf numFmtId="227" fontId="3" fillId="0" borderId="0">
      <alignment vertical="top"/>
    </xf>
    <xf numFmtId="227" fontId="3" fillId="0" borderId="0"/>
    <xf numFmtId="227" fontId="3" fillId="0" borderId="0"/>
    <xf numFmtId="227" fontId="3" fillId="0" borderId="0"/>
    <xf numFmtId="227" fontId="95" fillId="0" borderId="0" applyNumberFormat="0" applyFill="0" applyBorder="0" applyAlignment="0" applyProtection="0"/>
    <xf numFmtId="227" fontId="3" fillId="0" borderId="0"/>
    <xf numFmtId="227" fontId="6" fillId="0" borderId="0"/>
    <xf numFmtId="4" fontId="118" fillId="35" borderId="64">
      <alignment vertical="center"/>
    </xf>
    <xf numFmtId="4" fontId="119" fillId="63" borderId="64">
      <alignment horizontal="left" vertical="center" indent="1"/>
    </xf>
    <xf numFmtId="227" fontId="3" fillId="0" borderId="0"/>
    <xf numFmtId="227" fontId="3" fillId="0" borderId="0"/>
    <xf numFmtId="227" fontId="26" fillId="0" borderId="0"/>
    <xf numFmtId="227" fontId="73" fillId="0" borderId="0" applyNumberFormat="0" applyBorder="0" applyAlignment="0"/>
    <xf numFmtId="227" fontId="109" fillId="0" borderId="0" applyNumberFormat="0" applyBorder="0" applyAlignment="0"/>
    <xf numFmtId="227" fontId="3" fillId="0" borderId="0"/>
    <xf numFmtId="227" fontId="3" fillId="0" borderId="0"/>
    <xf numFmtId="227" fontId="3" fillId="0" borderId="0">
      <alignment vertical="top"/>
    </xf>
    <xf numFmtId="227" fontId="3" fillId="0" borderId="0">
      <alignment vertical="top"/>
    </xf>
    <xf numFmtId="4" fontId="104" fillId="76" borderId="63" applyNumberFormat="0" applyProtection="0">
      <alignment horizontal="left" vertical="center" indent="1"/>
    </xf>
    <xf numFmtId="227" fontId="7" fillId="0" borderId="0" applyNumberFormat="0" applyFill="0" applyBorder="0" applyAlignment="0" applyProtection="0"/>
    <xf numFmtId="227" fontId="6" fillId="0" borderId="0"/>
    <xf numFmtId="227" fontId="27" fillId="0" borderId="0"/>
    <xf numFmtId="227" fontId="6" fillId="0" borderId="0"/>
    <xf numFmtId="227" fontId="3" fillId="0" borderId="0" applyFont="0" applyFill="0" applyBorder="0" applyAlignment="0" applyProtection="0"/>
    <xf numFmtId="4" fontId="118" fillId="35" borderId="56">
      <alignment vertical="center"/>
    </xf>
    <xf numFmtId="4" fontId="104" fillId="76" borderId="55" applyNumberFormat="0" applyProtection="0">
      <alignment horizontal="left" vertical="center" indent="1"/>
    </xf>
    <xf numFmtId="9" fontId="75" fillId="0" borderId="54" applyNumberFormat="0" applyBorder="0"/>
    <xf numFmtId="227" fontId="3" fillId="0" borderId="0">
      <alignment vertical="top"/>
    </xf>
    <xf numFmtId="4" fontId="106" fillId="66" borderId="56">
      <alignment vertical="center"/>
    </xf>
    <xf numFmtId="227" fontId="3" fillId="0" borderId="0"/>
    <xf numFmtId="227" fontId="37" fillId="41" borderId="13" applyNumberFormat="0" applyAlignment="0" applyProtection="0"/>
    <xf numFmtId="4" fontId="107" fillId="66" borderId="56">
      <alignment vertical="center"/>
    </xf>
    <xf numFmtId="227" fontId="3" fillId="0" borderId="0"/>
    <xf numFmtId="227" fontId="26" fillId="0" borderId="0"/>
    <xf numFmtId="4" fontId="107" fillId="66" borderId="64">
      <alignment vertical="center"/>
    </xf>
    <xf numFmtId="227" fontId="3" fillId="0" borderId="0"/>
    <xf numFmtId="227" fontId="109" fillId="0" borderId="0" applyNumberFormat="0" applyBorder="0" applyAlignment="0"/>
    <xf numFmtId="227" fontId="83" fillId="0" borderId="49" applyNumberFormat="0" applyAlignment="0" applyProtection="0">
      <alignment horizontal="left" vertical="center"/>
    </xf>
    <xf numFmtId="9" fontId="75" fillId="0" borderId="50" applyNumberFormat="0" applyBorder="0"/>
    <xf numFmtId="4" fontId="104" fillId="76" borderId="51" applyNumberFormat="0" applyProtection="0">
      <alignment horizontal="left" vertical="center" indent="1"/>
    </xf>
    <xf numFmtId="227" fontId="6" fillId="10" borderId="9" applyNumberFormat="0" applyFont="0" applyAlignment="0" applyProtection="0"/>
    <xf numFmtId="4" fontId="117" fillId="35" borderId="52">
      <alignment vertical="center"/>
    </xf>
    <xf numFmtId="4" fontId="118" fillId="35" borderId="52">
      <alignment vertical="center"/>
    </xf>
    <xf numFmtId="4" fontId="106" fillId="66" borderId="52">
      <alignment vertical="center"/>
    </xf>
    <xf numFmtId="4" fontId="107" fillId="66" borderId="52">
      <alignment vertical="center"/>
    </xf>
    <xf numFmtId="4" fontId="119" fillId="63" borderId="52">
      <alignment horizontal="left" vertical="center" indent="1"/>
    </xf>
    <xf numFmtId="227" fontId="27" fillId="0" borderId="0"/>
    <xf numFmtId="227" fontId="3" fillId="0" borderId="0"/>
    <xf numFmtId="227" fontId="3" fillId="0" borderId="0"/>
    <xf numFmtId="227" fontId="3" fillId="0" borderId="0" applyFont="0" applyFill="0" applyBorder="0" applyAlignment="0" applyProtection="0"/>
    <xf numFmtId="227" fontId="83" fillId="0" borderId="53" applyNumberFormat="0" applyAlignment="0" applyProtection="0">
      <alignment horizontal="left" vertical="center"/>
    </xf>
    <xf numFmtId="227" fontId="95" fillId="0" borderId="0" applyNumberFormat="0" applyFill="0" applyBorder="0" applyAlignment="0" applyProtection="0"/>
    <xf numFmtId="227" fontId="3" fillId="0" borderId="0" applyFont="0" applyFill="0" applyBorder="0" applyAlignment="0" applyProtection="0"/>
    <xf numFmtId="227" fontId="83" fillId="0" borderId="57" applyNumberFormat="0" applyAlignment="0" applyProtection="0">
      <alignment horizontal="left" vertical="center"/>
    </xf>
    <xf numFmtId="4" fontId="104" fillId="76" borderId="55" applyNumberFormat="0" applyProtection="0">
      <alignment horizontal="left" vertical="center" indent="1"/>
    </xf>
    <xf numFmtId="4" fontId="117" fillId="35" borderId="56">
      <alignment vertical="center"/>
    </xf>
    <xf numFmtId="4" fontId="118" fillId="35" borderId="56">
      <alignment vertical="center"/>
    </xf>
    <xf numFmtId="4" fontId="106" fillId="66" borderId="56">
      <alignment vertical="center"/>
    </xf>
    <xf numFmtId="4" fontId="107" fillId="66" borderId="56">
      <alignment vertical="center"/>
    </xf>
    <xf numFmtId="4" fontId="119" fillId="63" borderId="56">
      <alignment horizontal="left" vertical="center" indent="1"/>
    </xf>
    <xf numFmtId="227" fontId="83" fillId="0" borderId="57" applyNumberFormat="0" applyAlignment="0" applyProtection="0">
      <alignment horizontal="left" vertical="center"/>
    </xf>
    <xf numFmtId="227" fontId="83" fillId="0" borderId="53" applyNumberFormat="0" applyAlignment="0" applyProtection="0">
      <alignment horizontal="left" vertical="center"/>
    </xf>
    <xf numFmtId="227" fontId="83" fillId="0" borderId="57" applyNumberFormat="0" applyAlignment="0" applyProtection="0">
      <alignment horizontal="left" vertical="center"/>
    </xf>
    <xf numFmtId="9" fontId="75" fillId="0" borderId="58" applyNumberFormat="0" applyBorder="0"/>
    <xf numFmtId="4" fontId="104" fillId="76" borderId="59" applyNumberFormat="0" applyProtection="0">
      <alignment horizontal="left" vertical="center" indent="1"/>
    </xf>
    <xf numFmtId="4" fontId="117" fillId="35" borderId="60">
      <alignment vertical="center"/>
    </xf>
    <xf numFmtId="4" fontId="118" fillId="35" borderId="60">
      <alignment vertical="center"/>
    </xf>
    <xf numFmtId="4" fontId="106" fillId="66" borderId="60">
      <alignment vertical="center"/>
    </xf>
    <xf numFmtId="4" fontId="107" fillId="66" borderId="60">
      <alignment vertical="center"/>
    </xf>
    <xf numFmtId="4" fontId="119" fillId="63" borderId="60">
      <alignment horizontal="left" vertical="center" indent="1"/>
    </xf>
    <xf numFmtId="227" fontId="83" fillId="0" borderId="61" applyNumberFormat="0" applyAlignment="0" applyProtection="0">
      <alignment horizontal="left" vertical="center"/>
    </xf>
    <xf numFmtId="227" fontId="83" fillId="0" borderId="65" applyNumberFormat="0" applyAlignment="0" applyProtection="0">
      <alignment horizontal="left" vertical="center"/>
    </xf>
    <xf numFmtId="227" fontId="83" fillId="0" borderId="49" applyNumberFormat="0" applyAlignment="0" applyProtection="0">
      <alignment horizontal="left" vertical="center"/>
    </xf>
    <xf numFmtId="227" fontId="83" fillId="0" borderId="73" applyNumberFormat="0" applyAlignment="0" applyProtection="0">
      <alignment horizontal="left" vertical="center"/>
    </xf>
    <xf numFmtId="4" fontId="118" fillId="35" borderId="72">
      <alignment vertical="center"/>
    </xf>
    <xf numFmtId="4" fontId="104" fillId="76" borderId="71" applyNumberFormat="0" applyProtection="0">
      <alignment horizontal="left" vertical="center" indent="1"/>
    </xf>
    <xf numFmtId="9" fontId="75" fillId="0" borderId="70" applyNumberFormat="0" applyBorder="0"/>
    <xf numFmtId="4" fontId="106" fillId="66" borderId="72">
      <alignment vertical="center"/>
    </xf>
    <xf numFmtId="4" fontId="107" fillId="66" borderId="72">
      <alignment vertical="center"/>
    </xf>
    <xf numFmtId="227" fontId="83" fillId="0" borderId="65" applyNumberFormat="0" applyAlignment="0" applyProtection="0">
      <alignment horizontal="left" vertical="center"/>
    </xf>
    <xf numFmtId="9" fontId="75" fillId="0" borderId="66" applyNumberFormat="0" applyBorder="0"/>
    <xf numFmtId="4" fontId="104" fillId="76" borderId="67" applyNumberFormat="0" applyProtection="0">
      <alignment horizontal="left" vertical="center" indent="1"/>
    </xf>
    <xf numFmtId="4" fontId="117" fillId="35" borderId="68">
      <alignment vertical="center"/>
    </xf>
    <xf numFmtId="4" fontId="118" fillId="35" borderId="68">
      <alignment vertical="center"/>
    </xf>
    <xf numFmtId="4" fontId="106" fillId="66" borderId="68">
      <alignment vertical="center"/>
    </xf>
    <xf numFmtId="4" fontId="107" fillId="66" borderId="68">
      <alignment vertical="center"/>
    </xf>
    <xf numFmtId="4" fontId="119" fillId="63" borderId="68">
      <alignment horizontal="left" vertical="center" indent="1"/>
    </xf>
    <xf numFmtId="227" fontId="83" fillId="0" borderId="69" applyNumberFormat="0" applyAlignment="0" applyProtection="0">
      <alignment horizontal="left" vertical="center"/>
    </xf>
    <xf numFmtId="227" fontId="83" fillId="0" borderId="73" applyNumberFormat="0" applyAlignment="0" applyProtection="0">
      <alignment horizontal="left" vertical="center"/>
    </xf>
    <xf numFmtId="4" fontId="104" fillId="76" borderId="71" applyNumberFormat="0" applyProtection="0">
      <alignment horizontal="left" vertical="center" indent="1"/>
    </xf>
    <xf numFmtId="4" fontId="117" fillId="35" borderId="72">
      <alignment vertical="center"/>
    </xf>
    <xf numFmtId="4" fontId="118" fillId="35" borderId="72">
      <alignment vertical="center"/>
    </xf>
    <xf numFmtId="4" fontId="106" fillId="66" borderId="72">
      <alignment vertical="center"/>
    </xf>
    <xf numFmtId="4" fontId="107" fillId="66" borderId="72">
      <alignment vertical="center"/>
    </xf>
    <xf numFmtId="4" fontId="119" fillId="63" borderId="72">
      <alignment horizontal="left" vertical="center" indent="1"/>
    </xf>
    <xf numFmtId="227" fontId="83" fillId="0" borderId="73" applyNumberFormat="0" applyAlignment="0" applyProtection="0">
      <alignment horizontal="left" vertical="center"/>
    </xf>
    <xf numFmtId="227" fontId="83" fillId="0" borderId="69" applyNumberFormat="0" applyAlignment="0" applyProtection="0">
      <alignment horizontal="left" vertical="center"/>
    </xf>
    <xf numFmtId="227" fontId="83" fillId="0" borderId="73" applyNumberFormat="0" applyAlignment="0" applyProtection="0">
      <alignment horizontal="left" vertical="center"/>
    </xf>
    <xf numFmtId="9" fontId="75" fillId="0" borderId="74" applyNumberFormat="0" applyBorder="0"/>
    <xf numFmtId="4" fontId="104" fillId="76" borderId="75" applyNumberFormat="0" applyProtection="0">
      <alignment horizontal="left" vertical="center" indent="1"/>
    </xf>
    <xf numFmtId="4" fontId="117" fillId="35" borderId="76">
      <alignment vertical="center"/>
    </xf>
    <xf numFmtId="4" fontId="118" fillId="35" borderId="76">
      <alignment vertical="center"/>
    </xf>
    <xf numFmtId="4" fontId="106" fillId="66" borderId="76">
      <alignment vertical="center"/>
    </xf>
    <xf numFmtId="4" fontId="107" fillId="66" borderId="76">
      <alignment vertical="center"/>
    </xf>
    <xf numFmtId="4" fontId="119" fillId="63" borderId="76">
      <alignment horizontal="left" vertical="center" indent="1"/>
    </xf>
    <xf numFmtId="227" fontId="83" fillId="0" borderId="77" applyNumberFormat="0" applyAlignment="0" applyProtection="0">
      <alignment horizontal="left" vertical="center"/>
    </xf>
    <xf numFmtId="0" fontId="6" fillId="0" borderId="0"/>
    <xf numFmtId="171" fontId="6" fillId="0" borderId="0" applyFont="0" applyFill="0" applyBorder="0" applyAlignment="0" applyProtection="0"/>
    <xf numFmtId="0" fontId="48" fillId="0" borderId="0"/>
    <xf numFmtId="0" fontId="48" fillId="0" borderId="0"/>
    <xf numFmtId="0" fontId="48" fillId="0" borderId="0"/>
    <xf numFmtId="0" fontId="48" fillId="0" borderId="0"/>
    <xf numFmtId="0" fontId="49" fillId="0" borderId="0"/>
    <xf numFmtId="0" fontId="49" fillId="0" borderId="0"/>
    <xf numFmtId="0" fontId="50" fillId="0" borderId="0" applyFont="0" applyFill="0" applyBorder="0" applyAlignment="0" applyProtection="0"/>
    <xf numFmtId="0" fontId="50" fillId="0" borderId="0" applyFont="0" applyFill="0" applyBorder="0" applyAlignment="0" applyProtection="0"/>
    <xf numFmtId="0" fontId="3" fillId="0" borderId="0" applyNumberFormat="0" applyFill="0" applyBorder="0" applyAlignment="0" applyProtection="0"/>
    <xf numFmtId="0" fontId="3" fillId="0" borderId="0">
      <alignment horizontal="left"/>
    </xf>
    <xf numFmtId="0" fontId="51" fillId="0" borderId="0">
      <alignment horizontal="left"/>
    </xf>
    <xf numFmtId="0" fontId="52" fillId="0" borderId="0">
      <alignment horizontal="center"/>
    </xf>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6" fillId="12" borderId="0" applyNumberFormat="0" applyBorder="0" applyAlignment="0" applyProtection="0"/>
    <xf numFmtId="0" fontId="24" fillId="3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4" fillId="3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24" fillId="3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4" fillId="3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24" fillId="38"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4" fillId="38"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24" fillId="39"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24" fillId="39"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24" fillId="4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24" fillId="4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24" fillId="4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24" fillId="4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6" fillId="13" borderId="0" applyNumberFormat="0" applyBorder="0" applyAlignment="0" applyProtection="0"/>
    <xf numFmtId="0" fontId="24" fillId="4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4" fillId="4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24" fillId="4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4" fillId="4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24" fillId="4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4" fillId="4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24"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4"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24" fillId="42"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4" fillId="42"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24" fillId="45"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4" fillId="45"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32" fillId="46"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22" fillId="14" borderId="0" applyNumberFormat="0" applyBorder="0" applyAlignment="0" applyProtection="0"/>
    <xf numFmtId="0" fontId="32" fillId="4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2" fillId="4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32" fillId="43"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2" fillId="43"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32" fillId="4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2" fillId="4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32" fillId="4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2" fillId="4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32" fillId="4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2" fillId="4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32" fillId="4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2" fillId="4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53" fillId="0" borderId="0"/>
    <xf numFmtId="0" fontId="32"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55" borderId="0" applyNumberFormat="0" applyBorder="0" applyAlignment="0" applyProtection="0"/>
    <xf numFmtId="237" fontId="6" fillId="0" borderId="0"/>
    <xf numFmtId="0" fontId="3" fillId="0" borderId="0" applyNumberFormat="0" applyFont="0" applyBorder="0" applyAlignment="0"/>
    <xf numFmtId="0" fontId="54" fillId="0" borderId="21">
      <protection hidden="1"/>
    </xf>
    <xf numFmtId="0" fontId="54" fillId="0" borderId="21">
      <protection hidden="1"/>
    </xf>
    <xf numFmtId="0" fontId="54" fillId="0" borderId="21">
      <protection hidden="1"/>
    </xf>
    <xf numFmtId="0" fontId="54" fillId="0" borderId="21">
      <protection hidden="1"/>
    </xf>
    <xf numFmtId="0" fontId="55" fillId="50" borderId="21" applyNumberFormat="0" applyFont="0" applyBorder="0" applyAlignment="0" applyProtection="0">
      <protection hidden="1"/>
    </xf>
    <xf numFmtId="0" fontId="55" fillId="50" borderId="21" applyNumberFormat="0" applyFont="0" applyBorder="0" applyAlignment="0" applyProtection="0">
      <protection hidden="1"/>
    </xf>
    <xf numFmtId="0" fontId="55" fillId="50" borderId="21" applyNumberFormat="0" applyFont="0" applyBorder="0" applyAlignment="0" applyProtection="0">
      <protection hidden="1"/>
    </xf>
    <xf numFmtId="0" fontId="55" fillId="50" borderId="21" applyNumberFormat="0" applyFont="0" applyBorder="0" applyAlignment="0" applyProtection="0">
      <protection hidden="1"/>
    </xf>
    <xf numFmtId="0" fontId="54" fillId="0" borderId="21">
      <protection hidden="1"/>
    </xf>
    <xf numFmtId="0" fontId="38" fillId="37" borderId="0" applyNumberFormat="0" applyBorder="0" applyAlignment="0" applyProtection="0"/>
    <xf numFmtId="0" fontId="57" fillId="0" borderId="0" applyFont="0" applyFill="0" applyBorder="0" applyAlignment="0" applyProtection="0">
      <alignment horizontal="right"/>
    </xf>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11" fillId="4" borderId="0" applyNumberFormat="0" applyBorder="0" applyAlignment="0" applyProtection="0"/>
    <xf numFmtId="0" fontId="33" fillId="3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33" fillId="3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64" fontId="61" fillId="0" borderId="23" applyAlignment="0" applyProtection="0"/>
    <xf numFmtId="164" fontId="61" fillId="0" borderId="23" applyAlignment="0" applyProtection="0"/>
    <xf numFmtId="164" fontId="61" fillId="0" borderId="23" applyAlignment="0" applyProtection="0"/>
    <xf numFmtId="164" fontId="61" fillId="0" borderId="23" applyAlignment="0" applyProtection="0"/>
    <xf numFmtId="164" fontId="61" fillId="0" borderId="23" applyAlignment="0" applyProtection="0"/>
    <xf numFmtId="164" fontId="61" fillId="0" borderId="23" applyAlignment="0" applyProtection="0"/>
    <xf numFmtId="164" fontId="61" fillId="0" borderId="23" applyAlignment="0" applyProtection="0"/>
    <xf numFmtId="164" fontId="61" fillId="0" borderId="23" applyAlignment="0" applyProtection="0"/>
    <xf numFmtId="164" fontId="61" fillId="0" borderId="23" applyAlignment="0" applyProtection="0"/>
    <xf numFmtId="164" fontId="61" fillId="0" borderId="23" applyAlignment="0" applyProtection="0"/>
    <xf numFmtId="164" fontId="61" fillId="0" borderId="23" applyAlignment="0" applyProtection="0"/>
    <xf numFmtId="0" fontId="5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9" fillId="0" borderId="0" applyFill="0" applyBorder="0" applyAlignment="0"/>
    <xf numFmtId="0" fontId="49" fillId="0" borderId="0" applyFill="0" applyBorder="0" applyAlignment="0"/>
    <xf numFmtId="0" fontId="49" fillId="0" borderId="0" applyFill="0" applyBorder="0" applyAlignment="0"/>
    <xf numFmtId="0" fontId="49" fillId="0" borderId="0" applyFill="0" applyBorder="0" applyAlignment="0"/>
    <xf numFmtId="0" fontId="49" fillId="0" borderId="0" applyFill="0" applyBorder="0" applyAlignment="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16" fillId="8" borderId="5"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16" fillId="8" borderId="5" applyNumberFormat="0" applyAlignment="0" applyProtection="0"/>
    <xf numFmtId="0" fontId="34" fillId="50" borderId="13" applyNumberFormat="0" applyAlignment="0" applyProtection="0"/>
    <xf numFmtId="0" fontId="16" fillId="8" borderId="5" applyNumberFormat="0" applyAlignment="0" applyProtection="0"/>
    <xf numFmtId="0" fontId="16" fillId="8" borderId="5" applyNumberFormat="0" applyAlignment="0" applyProtection="0"/>
    <xf numFmtId="0" fontId="16" fillId="8" borderId="5"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16" fillId="8" borderId="5" applyNumberFormat="0" applyAlignment="0" applyProtection="0"/>
    <xf numFmtId="0" fontId="16" fillId="8" borderId="5" applyNumberFormat="0" applyAlignment="0" applyProtection="0"/>
    <xf numFmtId="0" fontId="16" fillId="8" borderId="5" applyNumberFormat="0" applyAlignment="0" applyProtection="0"/>
    <xf numFmtId="0" fontId="16" fillId="8" borderId="5" applyNumberFormat="0" applyAlignment="0" applyProtection="0"/>
    <xf numFmtId="0" fontId="53" fillId="0" borderId="0"/>
    <xf numFmtId="0" fontId="18" fillId="9" borderId="8" applyNumberFormat="0" applyAlignment="0" applyProtection="0"/>
    <xf numFmtId="0" fontId="35" fillId="51" borderId="14" applyNumberFormat="0" applyAlignment="0" applyProtection="0"/>
    <xf numFmtId="0" fontId="35" fillId="51" borderId="14" applyNumberFormat="0" applyAlignment="0" applyProtection="0"/>
    <xf numFmtId="0" fontId="35" fillId="51" borderId="14" applyNumberFormat="0" applyAlignment="0" applyProtection="0"/>
    <xf numFmtId="0" fontId="18" fillId="9" borderId="8" applyNumberFormat="0" applyAlignment="0" applyProtection="0"/>
    <xf numFmtId="0" fontId="35" fillId="51" borderId="14" applyNumberFormat="0" applyAlignment="0" applyProtection="0"/>
    <xf numFmtId="0" fontId="18" fillId="9" borderId="8" applyNumberFormat="0" applyAlignment="0" applyProtection="0"/>
    <xf numFmtId="0" fontId="35" fillId="51" borderId="14" applyNumberFormat="0" applyAlignment="0" applyProtection="0"/>
    <xf numFmtId="0" fontId="18" fillId="9" borderId="8" applyNumberFormat="0" applyAlignment="0" applyProtection="0"/>
    <xf numFmtId="0" fontId="18" fillId="9" borderId="8" applyNumberFormat="0" applyAlignment="0" applyProtection="0"/>
    <xf numFmtId="0" fontId="18" fillId="9" borderId="8" applyNumberFormat="0" applyAlignment="0" applyProtection="0"/>
    <xf numFmtId="0" fontId="18" fillId="9" borderId="8" applyNumberFormat="0" applyAlignment="0" applyProtection="0"/>
    <xf numFmtId="0" fontId="17"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17"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17" fillId="0" borderId="7" applyNumberFormat="0" applyFill="0" applyAlignment="0" applyProtection="0"/>
    <xf numFmtId="0" fontId="36" fillId="0" borderId="15"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35" fillId="51" borderId="14" applyNumberFormat="0" applyAlignment="0" applyProtection="0"/>
    <xf numFmtId="0" fontId="35" fillId="51" borderId="14" applyNumberFormat="0" applyAlignment="0" applyProtection="0"/>
    <xf numFmtId="0" fontId="64" fillId="0" borderId="0" applyNumberFormat="0" applyFill="0" applyBorder="0" applyAlignment="0" applyProtection="0">
      <alignment vertical="top"/>
      <protection locked="0"/>
    </xf>
    <xf numFmtId="0" fontId="6" fillId="0" borderId="0"/>
    <xf numFmtId="0" fontId="49" fillId="0" borderId="0" applyFont="0" applyFill="0" applyBorder="0" applyAlignment="0" applyProtection="0"/>
    <xf numFmtId="0" fontId="68" fillId="0" borderId="0" applyFont="0" applyFill="0" applyBorder="0" applyAlignment="0" applyProtection="0">
      <alignment horizontal="right"/>
    </xf>
    <xf numFmtId="233" fontId="6" fillId="0" borderId="0" applyFont="0" applyFill="0" applyBorder="0" applyAlignment="0" applyProtection="0"/>
    <xf numFmtId="43" fontId="6" fillId="0" borderId="0" applyFont="0" applyFill="0" applyBorder="0" applyAlignment="0" applyProtection="0"/>
    <xf numFmtId="169" fontId="6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8"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0" fontId="70" fillId="0" borderId="0"/>
    <xf numFmtId="0" fontId="71" fillId="0" borderId="0"/>
    <xf numFmtId="0" fontId="49" fillId="0" borderId="0"/>
    <xf numFmtId="0" fontId="70" fillId="0" borderId="0"/>
    <xf numFmtId="0" fontId="71" fillId="0" borderId="0"/>
    <xf numFmtId="0" fontId="49" fillId="0" borderId="0"/>
    <xf numFmtId="0" fontId="72" fillId="0" borderId="0" applyNumberFormat="0" applyAlignment="0">
      <alignment horizontal="left"/>
    </xf>
    <xf numFmtId="0" fontId="49" fillId="0" borderId="0" applyFont="0" applyFill="0" applyBorder="0" applyAlignment="0" applyProtection="0"/>
    <xf numFmtId="0" fontId="68" fillId="0" borderId="0" applyFont="0" applyFill="0" applyBorder="0" applyAlignment="0" applyProtection="0">
      <alignment horizontal="right"/>
    </xf>
    <xf numFmtId="234"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0" fontId="17" fillId="0" borderId="7" applyNumberFormat="0" applyFill="0" applyAlignment="0" applyProtection="0"/>
    <xf numFmtId="0" fontId="2" fillId="60" borderId="0" applyNumberFormat="0" applyFont="0" applyFill="0" applyBorder="0" applyProtection="0">
      <alignment horizontal="left"/>
    </xf>
    <xf numFmtId="0" fontId="50" fillId="0" borderId="0" applyFont="0" applyFill="0" applyBorder="0" applyAlignment="0" applyProtection="0"/>
    <xf numFmtId="0" fontId="3" fillId="0" borderId="0" applyFont="0" applyFill="0" applyBorder="0" applyAlignment="0" applyProtection="0"/>
    <xf numFmtId="0" fontId="68" fillId="0" borderId="0" applyFont="0" applyFill="0" applyBorder="0" applyAlignment="0" applyProtection="0"/>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4" fillId="60" borderId="24" applyNumberFormat="0" applyBorder="0" applyAlignment="0">
      <alignment horizontal="center"/>
    </xf>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5" fillId="0" borderId="27" applyNumberFormat="0" applyFont="0" applyBorder="0" applyAlignment="0"/>
    <xf numFmtId="0" fontId="76" fillId="0" borderId="0">
      <protection locked="0"/>
    </xf>
    <xf numFmtId="0" fontId="68" fillId="0" borderId="28" applyNumberFormat="0" applyFont="0" applyFill="0" applyAlignment="0" applyProtection="0"/>
    <xf numFmtId="0" fontId="67" fillId="0" borderId="0" applyNumberFormat="0" applyFill="0" applyBorder="0" applyAlignment="0" applyProtection="0"/>
    <xf numFmtId="0" fontId="77" fillId="0" borderId="0">
      <protection locked="0"/>
    </xf>
    <xf numFmtId="0" fontId="77" fillId="0" borderId="0">
      <protection locked="0"/>
    </xf>
    <xf numFmtId="0" fontId="22" fillId="11" borderId="0" applyNumberFormat="0" applyBorder="0" applyAlignment="0" applyProtection="0"/>
    <xf numFmtId="0" fontId="32" fillId="5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2" fillId="5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32" fillId="5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2" fillId="5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2" fillId="5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2" fillId="5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32"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2"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32" fillId="4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2" fillId="4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32" fillId="55"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2" fillId="55"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9" fillId="0" borderId="0" applyFill="0" applyBorder="0" applyAlignment="0"/>
    <xf numFmtId="0" fontId="49" fillId="0" borderId="0" applyFill="0" applyBorder="0" applyAlignment="0"/>
    <xf numFmtId="0" fontId="49" fillId="0" borderId="0" applyFill="0" applyBorder="0" applyAlignment="0"/>
    <xf numFmtId="0" fontId="49" fillId="0" borderId="0" applyFill="0" applyBorder="0" applyAlignment="0"/>
    <xf numFmtId="0" fontId="49" fillId="0" borderId="0" applyFill="0" applyBorder="0" applyAlignment="0"/>
    <xf numFmtId="0" fontId="78" fillId="0" borderId="0" applyNumberFormat="0" applyAlignment="0">
      <alignment horizontal="left"/>
    </xf>
    <xf numFmtId="0" fontId="14" fillId="7" borderId="5"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14" fillId="7" borderId="5" applyNumberFormat="0" applyAlignment="0" applyProtection="0"/>
    <xf numFmtId="0" fontId="37" fillId="41" borderId="13" applyNumberFormat="0" applyAlignment="0" applyProtection="0"/>
    <xf numFmtId="0" fontId="14" fillId="7" borderId="5" applyNumberFormat="0" applyAlignment="0" applyProtection="0"/>
    <xf numFmtId="0" fontId="14" fillId="7" borderId="5" applyNumberFormat="0" applyAlignment="0" applyProtection="0"/>
    <xf numFmtId="0" fontId="14" fillId="7" borderId="5"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14" fillId="7" borderId="5" applyNumberFormat="0" applyAlignment="0" applyProtection="0"/>
    <xf numFmtId="0" fontId="14" fillId="7" borderId="5" applyNumberFormat="0" applyAlignment="0" applyProtection="0"/>
    <xf numFmtId="0" fontId="14" fillId="7" borderId="5" applyNumberFormat="0" applyAlignment="0" applyProtection="0"/>
    <xf numFmtId="0" fontId="14" fillId="7" borderId="5" applyNumberFormat="0" applyAlignment="0" applyProtection="0"/>
    <xf numFmtId="235" fontId="3" fillId="0" borderId="0" applyFont="0" applyFill="0" applyBorder="0" applyAlignment="0" applyProtection="0"/>
    <xf numFmtId="235" fontId="3" fillId="0" borderId="0" applyFont="0" applyFill="0" applyBorder="0" applyAlignment="0" applyProtection="0"/>
    <xf numFmtId="235" fontId="79" fillId="0" borderId="0" applyFont="0" applyFill="0" applyBorder="0" applyAlignment="0" applyProtection="0"/>
    <xf numFmtId="235" fontId="79" fillId="0" borderId="0" applyFont="0" applyFill="0" applyBorder="0" applyAlignment="0" applyProtection="0"/>
    <xf numFmtId="235" fontId="79" fillId="0" borderId="0" applyFont="0" applyFill="0" applyBorder="0" applyAlignment="0" applyProtection="0"/>
    <xf numFmtId="235" fontId="79" fillId="0" borderId="0" applyFont="0" applyFill="0" applyBorder="0" applyAlignment="0" applyProtection="0"/>
    <xf numFmtId="235" fontId="79" fillId="0" borderId="0" applyFont="0" applyFill="0" applyBorder="0" applyAlignment="0" applyProtection="0"/>
    <xf numFmtId="235" fontId="79" fillId="0" borderId="0" applyFont="0" applyFill="0" applyBorder="0" applyAlignment="0" applyProtection="0"/>
    <xf numFmtId="235" fontId="79" fillId="0" borderId="0" applyFont="0" applyFill="0" applyBorder="0" applyAlignment="0" applyProtection="0"/>
    <xf numFmtId="235" fontId="79" fillId="0" borderId="0" applyFont="0" applyFill="0" applyBorder="0" applyAlignment="0" applyProtection="0"/>
    <xf numFmtId="235" fontId="79" fillId="0" borderId="0" applyFont="0" applyFill="0" applyBorder="0" applyAlignment="0" applyProtection="0"/>
    <xf numFmtId="0" fontId="42" fillId="0" borderId="0" applyNumberFormat="0" applyFill="0" applyBorder="0" applyAlignment="0" applyProtection="0"/>
    <xf numFmtId="0" fontId="50" fillId="0" borderId="0" applyNumberFormat="0" applyFill="0" applyBorder="0" applyAlignment="0" applyProtection="0"/>
    <xf numFmtId="0" fontId="76" fillId="0" borderId="0">
      <protection locked="0"/>
    </xf>
    <xf numFmtId="0" fontId="76" fillId="0" borderId="0">
      <protection locked="0"/>
    </xf>
    <xf numFmtId="0" fontId="76" fillId="0" borderId="0">
      <protection locked="0"/>
    </xf>
    <xf numFmtId="0" fontId="76" fillId="0" borderId="0">
      <protection locked="0"/>
    </xf>
    <xf numFmtId="0" fontId="76" fillId="0" borderId="0">
      <protection locked="0"/>
    </xf>
    <xf numFmtId="0" fontId="76" fillId="0" borderId="0">
      <protection locked="0"/>
    </xf>
    <xf numFmtId="0" fontId="76" fillId="0" borderId="0">
      <protection locked="0"/>
    </xf>
    <xf numFmtId="0" fontId="76" fillId="0" borderId="0">
      <protection locked="0"/>
    </xf>
    <xf numFmtId="0" fontId="76" fillId="0" borderId="0">
      <protection locked="0"/>
    </xf>
    <xf numFmtId="0" fontId="6" fillId="0" borderId="0"/>
    <xf numFmtId="0" fontId="81" fillId="0" borderId="0" applyFill="0" applyBorder="0" applyProtection="0">
      <alignment horizontal="left"/>
    </xf>
    <xf numFmtId="236" fontId="25" fillId="0" borderId="0">
      <alignment horizontal="right"/>
    </xf>
    <xf numFmtId="236" fontId="25" fillId="0" borderId="0">
      <alignment horizontal="right"/>
    </xf>
    <xf numFmtId="0" fontId="82" fillId="0" borderId="0"/>
    <xf numFmtId="38" fontId="74" fillId="0" borderId="21" applyBorder="0"/>
    <xf numFmtId="38" fontId="74" fillId="0" borderId="21" applyBorder="0"/>
    <xf numFmtId="38" fontId="74" fillId="0" borderId="21" applyBorder="0"/>
    <xf numFmtId="0" fontId="33" fillId="38" borderId="0" applyNumberFormat="0" applyBorder="0" applyAlignment="0" applyProtection="0"/>
    <xf numFmtId="0" fontId="109" fillId="0" borderId="0" applyNumberFormat="0" applyBorder="0" applyAlignment="0"/>
    <xf numFmtId="0" fontId="68" fillId="0" borderId="0" applyFont="0" applyFill="0" applyBorder="0" applyAlignment="0" applyProtection="0">
      <alignment horizontal="right"/>
    </xf>
    <xf numFmtId="0" fontId="51" fillId="0" borderId="0" applyNumberFormat="0" applyFill="0" applyBorder="0" applyProtection="0">
      <alignment horizontal="right"/>
    </xf>
    <xf numFmtId="0" fontId="83" fillId="0" borderId="77" applyNumberFormat="0" applyAlignment="0" applyProtection="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83" fillId="0" borderId="30">
      <alignment horizontal="left" vertical="center"/>
    </xf>
    <xf numFmtId="0" fontId="43" fillId="0" borderId="17"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0" applyNumberFormat="0" applyFill="0" applyBorder="0" applyAlignment="0" applyProtection="0"/>
    <xf numFmtId="14" fontId="2" fillId="62" borderId="79">
      <alignment horizontal="center" vertical="center" wrapText="1"/>
    </xf>
    <xf numFmtId="14" fontId="2" fillId="62" borderId="79">
      <alignment horizontal="center" vertical="center" wrapText="1"/>
    </xf>
    <xf numFmtId="14" fontId="2" fillId="62" borderId="79">
      <alignment horizontal="center" vertical="center" wrapText="1"/>
    </xf>
    <xf numFmtId="14" fontId="2" fillId="62" borderId="79">
      <alignment horizontal="center" vertical="center" wrapText="1"/>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12" fillId="5" borderId="0" applyNumberFormat="0" applyBorder="0" applyAlignment="0" applyProtection="0"/>
    <xf numFmtId="0" fontId="38" fillId="3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8" fillId="3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87" fillId="0" borderId="0"/>
    <xf numFmtId="0" fontId="88" fillId="63" borderId="0">
      <alignment horizontal="left" wrapText="1" indent="2"/>
    </xf>
    <xf numFmtId="0" fontId="37" fillId="41" borderId="13" applyNumberFormat="0" applyAlignment="0" applyProtection="0"/>
    <xf numFmtId="0" fontId="73" fillId="0" borderId="0" applyNumberFormat="0" applyBorder="0" applyAlignment="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49" fillId="0" borderId="0" applyFill="0" applyBorder="0" applyAlignment="0"/>
    <xf numFmtId="0" fontId="49" fillId="0" borderId="0" applyFill="0" applyBorder="0" applyAlignment="0"/>
    <xf numFmtId="0" fontId="49" fillId="0" borderId="0" applyFill="0" applyBorder="0" applyAlignment="0"/>
    <xf numFmtId="0" fontId="49" fillId="0" borderId="0" applyFill="0" applyBorder="0" applyAlignment="0"/>
    <xf numFmtId="0" fontId="49" fillId="0" borderId="0" applyFill="0" applyBorder="0" applyAlignment="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0" fillId="0" borderId="21">
      <alignment horizontal="left"/>
      <protection locked="0"/>
    </xf>
    <xf numFmtId="0" fontId="90" fillId="0" borderId="21">
      <alignment horizontal="left"/>
      <protection locked="0"/>
    </xf>
    <xf numFmtId="0" fontId="90" fillId="0" borderId="21">
      <alignment horizontal="left"/>
      <protection locked="0"/>
    </xf>
    <xf numFmtId="0" fontId="90" fillId="0" borderId="21">
      <alignment horizontal="left"/>
      <protection locked="0"/>
    </xf>
    <xf numFmtId="0" fontId="90" fillId="0" borderId="21">
      <alignment horizontal="left"/>
      <protection locked="0"/>
    </xf>
    <xf numFmtId="0" fontId="91" fillId="0" borderId="0" applyBorder="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 fillId="0" borderId="0" applyFont="0" applyFill="0" applyBorder="0" applyAlignment="0" applyProtection="0"/>
    <xf numFmtId="170" fontId="3" fillId="0" borderId="0" applyFont="0" applyFill="0" applyBorder="0" applyAlignment="0" applyProtection="0"/>
    <xf numFmtId="0" fontId="7" fillId="0" borderId="0" applyNumberFormat="0" applyFill="0" applyBorder="0" applyAlignment="0" applyProtection="0"/>
    <xf numFmtId="170" fontId="3" fillId="0" borderId="0" applyFont="0" applyFill="0" applyBorder="0" applyAlignment="0" applyProtection="0"/>
    <xf numFmtId="166" fontId="6" fillId="0" borderId="0" applyFont="0" applyFill="0" applyBorder="0" applyAlignment="0" applyProtection="0"/>
    <xf numFmtId="170" fontId="3" fillId="0" borderId="0" applyFont="0" applyFill="0" applyBorder="0" applyAlignment="0" applyProtection="0"/>
    <xf numFmtId="166" fontId="6" fillId="0" borderId="0" applyFont="0" applyFill="0" applyBorder="0" applyAlignment="0" applyProtection="0"/>
    <xf numFmtId="0" fontId="3" fillId="0" borderId="0"/>
    <xf numFmtId="0" fontId="3" fillId="0" borderId="0"/>
    <xf numFmtId="0" fontId="99" fillId="0" borderId="0"/>
    <xf numFmtId="0" fontId="76" fillId="0" borderId="0">
      <protection locked="0"/>
    </xf>
    <xf numFmtId="0" fontId="68" fillId="0" borderId="0" applyFont="0" applyFill="0" applyBorder="0" applyAlignment="0" applyProtection="0">
      <alignment horizontal="right"/>
    </xf>
    <xf numFmtId="0" fontId="13" fillId="6" borderId="0" applyNumberFormat="0" applyBorder="0" applyAlignment="0" applyProtection="0"/>
    <xf numFmtId="0" fontId="39" fillId="5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9" fillId="5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9" fillId="56" borderId="0" applyNumberFormat="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3" fillId="0" borderId="0"/>
    <xf numFmtId="0" fontId="3" fillId="0" borderId="0"/>
    <xf numFmtId="0" fontId="3" fillId="0" borderId="0"/>
    <xf numFmtId="0" fontId="6" fillId="0" borderId="0"/>
    <xf numFmtId="237" fontId="6" fillId="0" borderId="0"/>
    <xf numFmtId="237" fontId="6" fillId="0" borderId="0"/>
    <xf numFmtId="237" fontId="6" fillId="0" borderId="0"/>
    <xf numFmtId="237" fontId="6" fillId="0" borderId="0"/>
    <xf numFmtId="237" fontId="6" fillId="0" borderId="0"/>
    <xf numFmtId="0" fontId="6" fillId="0" borderId="0"/>
    <xf numFmtId="0" fontId="6" fillId="0" borderId="0"/>
    <xf numFmtId="0" fontId="6" fillId="0" borderId="0"/>
    <xf numFmtId="0" fontId="6" fillId="0" borderId="0"/>
    <xf numFmtId="0" fontId="3" fillId="0" borderId="0"/>
    <xf numFmtId="0" fontId="99" fillId="0" borderId="0"/>
    <xf numFmtId="0" fontId="99" fillId="0" borderId="0"/>
    <xf numFmtId="0" fontId="99" fillId="0" borderId="0"/>
    <xf numFmtId="0" fontId="99" fillId="0" borderId="0"/>
    <xf numFmtId="0" fontId="99" fillId="0" borderId="0"/>
    <xf numFmtId="0" fontId="3" fillId="0" borderId="0"/>
    <xf numFmtId="0" fontId="3" fillId="0" borderId="0"/>
    <xf numFmtId="0" fontId="3" fillId="0" borderId="0"/>
    <xf numFmtId="0" fontId="3" fillId="0" borderId="0"/>
    <xf numFmtId="0" fontId="6" fillId="0" borderId="0"/>
    <xf numFmtId="237" fontId="6" fillId="0" borderId="0"/>
    <xf numFmtId="237" fontId="6" fillId="0" borderId="0"/>
    <xf numFmtId="237" fontId="6" fillId="0" borderId="0"/>
    <xf numFmtId="237" fontId="6" fillId="0" borderId="0"/>
    <xf numFmtId="237" fontId="6" fillId="0" borderId="0"/>
    <xf numFmtId="237" fontId="6" fillId="0" borderId="0"/>
    <xf numFmtId="237" fontId="6" fillId="0" borderId="0"/>
    <xf numFmtId="0" fontId="3" fillId="0" borderId="0"/>
    <xf numFmtId="237" fontId="6" fillId="0" borderId="0"/>
    <xf numFmtId="0" fontId="3" fillId="0" borderId="0"/>
    <xf numFmtId="237" fontId="6" fillId="0" borderId="0"/>
    <xf numFmtId="237" fontId="6" fillId="0" borderId="0"/>
    <xf numFmtId="0" fontId="3" fillId="0" borderId="0"/>
    <xf numFmtId="237" fontId="6" fillId="0" borderId="0"/>
    <xf numFmtId="0" fontId="3" fillId="0" borderId="0"/>
    <xf numFmtId="237" fontId="6" fillId="0" borderId="0"/>
    <xf numFmtId="237" fontId="6" fillId="0" borderId="0"/>
    <xf numFmtId="227" fontId="3" fillId="0" borderId="0"/>
    <xf numFmtId="237" fontId="6" fillId="0" borderId="0"/>
    <xf numFmtId="227" fontId="3" fillId="0" borderId="0"/>
    <xf numFmtId="237" fontId="6" fillId="0" borderId="0"/>
    <xf numFmtId="237" fontId="6" fillId="0" borderId="0"/>
    <xf numFmtId="0" fontId="3" fillId="0" borderId="0"/>
    <xf numFmtId="237" fontId="6" fillId="0" borderId="0"/>
    <xf numFmtId="0" fontId="3" fillId="0" borderId="0"/>
    <xf numFmtId="237" fontId="6" fillId="0" borderId="0"/>
    <xf numFmtId="237" fontId="6" fillId="0" borderId="0"/>
    <xf numFmtId="0" fontId="3" fillId="0" borderId="0"/>
    <xf numFmtId="237" fontId="6" fillId="0" borderId="0"/>
    <xf numFmtId="0" fontId="3" fillId="0" borderId="0"/>
    <xf numFmtId="237" fontId="6" fillId="0" borderId="0"/>
    <xf numFmtId="237" fontId="6" fillId="0" borderId="0"/>
    <xf numFmtId="0" fontId="3" fillId="0" borderId="0"/>
    <xf numFmtId="237" fontId="6" fillId="0" borderId="0"/>
    <xf numFmtId="0" fontId="3" fillId="0" borderId="0"/>
    <xf numFmtId="237" fontId="6" fillId="0" borderId="0"/>
    <xf numFmtId="237" fontId="6" fillId="0" borderId="0"/>
    <xf numFmtId="0" fontId="3" fillId="0" borderId="0"/>
    <xf numFmtId="0" fontId="99" fillId="0" borderId="0"/>
    <xf numFmtId="0" fontId="6" fillId="0" borderId="0"/>
    <xf numFmtId="0" fontId="95" fillId="0" borderId="0" applyNumberFormat="0" applyFill="0" applyBorder="0" applyAlignment="0" applyProtection="0"/>
    <xf numFmtId="0" fontId="95" fillId="0" borderId="0" applyNumberFormat="0" applyFill="0" applyBorder="0" applyAlignment="0" applyProtection="0"/>
    <xf numFmtId="227" fontId="3" fillId="0" borderId="0"/>
    <xf numFmtId="0" fontId="95" fillId="0" borderId="0" applyNumberFormat="0" applyFill="0" applyBorder="0" applyAlignment="0" applyProtection="0"/>
    <xf numFmtId="227" fontId="3" fillId="0" borderId="0"/>
    <xf numFmtId="0" fontId="99" fillId="0" borderId="0"/>
    <xf numFmtId="0" fontId="6" fillId="0" borderId="0"/>
    <xf numFmtId="0" fontId="99" fillId="0" borderId="0"/>
    <xf numFmtId="0" fontId="6" fillId="0" borderId="0"/>
    <xf numFmtId="0" fontId="6" fillId="0" borderId="0"/>
    <xf numFmtId="0" fontId="6" fillId="0" borderId="0"/>
    <xf numFmtId="0" fontId="6" fillId="0" borderId="0"/>
    <xf numFmtId="0" fontId="99" fillId="0" borderId="0"/>
    <xf numFmtId="0" fontId="95" fillId="0" borderId="0" applyNumberFormat="0" applyFill="0" applyBorder="0" applyAlignment="0" applyProtection="0"/>
    <xf numFmtId="0" fontId="99" fillId="0" borderId="0"/>
    <xf numFmtId="229" fontId="3" fillId="0" borderId="0"/>
    <xf numFmtId="0" fontId="99" fillId="0" borderId="0"/>
    <xf numFmtId="0" fontId="99" fillId="0" borderId="0"/>
    <xf numFmtId="0" fontId="95" fillId="0" borderId="0" applyNumberFormat="0" applyFill="0" applyBorder="0" applyAlignment="0" applyProtection="0"/>
    <xf numFmtId="0" fontId="99" fillId="0" borderId="0"/>
    <xf numFmtId="229" fontId="3" fillId="0" borderId="0"/>
    <xf numFmtId="0" fontId="99" fillId="0" borderId="0"/>
    <xf numFmtId="0" fontId="99" fillId="0" borderId="0"/>
    <xf numFmtId="0" fontId="99" fillId="0" borderId="0"/>
    <xf numFmtId="0" fontId="99" fillId="0" borderId="0"/>
    <xf numFmtId="0" fontId="99" fillId="0" borderId="0"/>
    <xf numFmtId="0" fontId="95" fillId="0" borderId="0" applyNumberFormat="0" applyFill="0" applyBorder="0" applyAlignment="0" applyProtection="0"/>
    <xf numFmtId="0" fontId="99" fillId="0" borderId="0"/>
    <xf numFmtId="229" fontId="3" fillId="0" borderId="0"/>
    <xf numFmtId="0" fontId="99" fillId="0" borderId="0"/>
    <xf numFmtId="0" fontId="99" fillId="0" borderId="0"/>
    <xf numFmtId="0" fontId="99" fillId="0" borderId="0"/>
    <xf numFmtId="229" fontId="3" fillId="0" borderId="0"/>
    <xf numFmtId="0" fontId="99" fillId="0" borderId="0"/>
    <xf numFmtId="0" fontId="99" fillId="0" borderId="0"/>
    <xf numFmtId="0" fontId="99" fillId="0" borderId="0"/>
    <xf numFmtId="229" fontId="3"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79" fillId="0" borderId="0"/>
    <xf numFmtId="0" fontId="3" fillId="0" borderId="0"/>
    <xf numFmtId="0" fontId="79" fillId="0" borderId="0"/>
    <xf numFmtId="0" fontId="79" fillId="0" borderId="0"/>
    <xf numFmtId="0" fontId="3" fillId="0" borderId="0"/>
    <xf numFmtId="0" fontId="79"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9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79" fillId="0" borderId="0"/>
    <xf numFmtId="0" fontId="95" fillId="0" borderId="0" applyNumberFormat="0" applyFill="0" applyBorder="0" applyAlignment="0" applyProtection="0"/>
    <xf numFmtId="0" fontId="3" fillId="0" borderId="0"/>
    <xf numFmtId="0" fontId="3" fillId="0" borderId="0">
      <alignment vertical="top"/>
    </xf>
    <xf numFmtId="0" fontId="3" fillId="0" borderId="0"/>
    <xf numFmtId="0" fontId="3" fillId="0" borderId="0"/>
    <xf numFmtId="0" fontId="79" fillId="0" borderId="0"/>
    <xf numFmtId="0" fontId="95" fillId="0" borderId="0" applyNumberFormat="0" applyFill="0" applyBorder="0" applyAlignment="0" applyProtection="0"/>
    <xf numFmtId="0" fontId="3" fillId="0" borderId="0"/>
    <xf numFmtId="227" fontId="6" fillId="0" borderId="0"/>
    <xf numFmtId="0" fontId="3" fillId="0" borderId="0"/>
    <xf numFmtId="0" fontId="3" fillId="0" borderId="0"/>
    <xf numFmtId="0" fontId="79" fillId="0" borderId="0"/>
    <xf numFmtId="0" fontId="95" fillId="0" borderId="0" applyNumberFormat="0" applyFill="0" applyBorder="0" applyAlignment="0" applyProtection="0"/>
    <xf numFmtId="0" fontId="3" fillId="0" borderId="0"/>
    <xf numFmtId="229" fontId="6" fillId="0" borderId="0"/>
    <xf numFmtId="0" fontId="3" fillId="0" borderId="0"/>
    <xf numFmtId="0" fontId="6" fillId="0" borderId="0"/>
    <xf numFmtId="0" fontId="6" fillId="0" borderId="0"/>
    <xf numFmtId="229" fontId="6" fillId="0" borderId="0"/>
    <xf numFmtId="0" fontId="6" fillId="0" borderId="0"/>
    <xf numFmtId="0" fontId="6" fillId="0" borderId="0"/>
    <xf numFmtId="0" fontId="3" fillId="0" borderId="0"/>
    <xf numFmtId="0" fontId="6"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95" fillId="0" borderId="0" applyNumberFormat="0" applyFill="0" applyBorder="0" applyAlignment="0" applyProtection="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9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6" fillId="0" borderId="0"/>
    <xf numFmtId="0" fontId="3" fillId="0" borderId="0"/>
    <xf numFmtId="0" fontId="6" fillId="0" borderId="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6" fillId="0" borderId="0"/>
    <xf numFmtId="0" fontId="3" fillId="0" borderId="0"/>
    <xf numFmtId="0" fontId="6" fillId="0" borderId="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6" fillId="0" borderId="0"/>
    <xf numFmtId="0" fontId="3" fillId="0" borderId="0"/>
    <xf numFmtId="0" fontId="6" fillId="0" borderId="0"/>
    <xf numFmtId="0" fontId="3" fillId="0" borderId="0"/>
    <xf numFmtId="0" fontId="3" fillId="0" borderId="0"/>
    <xf numFmtId="0" fontId="6" fillId="0" borderId="0"/>
    <xf numFmtId="0" fontId="6" fillId="0" borderId="0"/>
    <xf numFmtId="0" fontId="3" fillId="0" borderId="0"/>
    <xf numFmtId="0" fontId="3" fillId="0" borderId="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99" fillId="0" borderId="0"/>
    <xf numFmtId="0" fontId="3" fillId="0" borderId="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1" fillId="0" borderId="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89" fontId="3" fillId="0" borderId="0"/>
    <xf numFmtId="0" fontId="3" fillId="0" borderId="0"/>
    <xf numFmtId="0" fontId="95" fillId="0" borderId="0" applyNumberFormat="0" applyFill="0" applyBorder="0" applyAlignment="0" applyProtection="0"/>
    <xf numFmtId="0" fontId="95" fillId="0" borderId="0" applyNumberFormat="0" applyFill="0" applyBorder="0" applyAlignment="0" applyProtection="0"/>
    <xf numFmtId="0" fontId="3" fillId="0" borderId="0"/>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50" fillId="0" borderId="0"/>
    <xf numFmtId="0" fontId="96" fillId="0" borderId="0"/>
    <xf numFmtId="0" fontId="153"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24" fillId="10" borderId="9"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6" fillId="10" borderId="9" applyNumberFormat="0" applyFont="0" applyAlignment="0" applyProtection="0"/>
    <xf numFmtId="0" fontId="6" fillId="10" borderId="9" applyNumberFormat="0" applyFont="0" applyAlignment="0" applyProtection="0"/>
    <xf numFmtId="0" fontId="6" fillId="10" borderId="9" applyNumberFormat="0" applyFont="0" applyAlignment="0" applyProtection="0"/>
    <xf numFmtId="0" fontId="6" fillId="10" borderId="9" applyNumberFormat="0" applyFont="0" applyAlignment="0" applyProtection="0"/>
    <xf numFmtId="0" fontId="6" fillId="10" borderId="9"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98" fillId="0" borderId="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29" fillId="35" borderId="0">
      <alignment horizontal="right"/>
    </xf>
    <xf numFmtId="0" fontId="30" fillId="35" borderId="12"/>
    <xf numFmtId="0" fontId="30" fillId="35" borderId="12"/>
    <xf numFmtId="0" fontId="30" fillId="35" borderId="12"/>
    <xf numFmtId="0" fontId="30" fillId="35" borderId="12"/>
    <xf numFmtId="0" fontId="30" fillId="35" borderId="12"/>
    <xf numFmtId="0" fontId="30" fillId="0" borderId="0" applyBorder="0">
      <alignment horizontal="centerContinuous"/>
    </xf>
    <xf numFmtId="0" fontId="31" fillId="0" borderId="0" applyBorder="0">
      <alignment horizontal="centerContinuous"/>
    </xf>
    <xf numFmtId="0" fontId="70" fillId="0" borderId="0"/>
    <xf numFmtId="0" fontId="50" fillId="0" borderId="0" applyFont="0" applyFill="0" applyBorder="0" applyAlignment="0" applyProtection="0"/>
    <xf numFmtId="9" fontId="69" fillId="0" borderId="0" applyFont="0" applyFill="0" applyBorder="0" applyAlignment="0" applyProtection="0"/>
    <xf numFmtId="9" fontId="3" fillId="0" borderId="0" applyFont="0" applyFill="0" applyBorder="0" applyAlignment="0" applyProtection="0"/>
    <xf numFmtId="224" fontId="69"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5" fillId="0" borderId="78" applyNumberFormat="0" applyBorder="0"/>
    <xf numFmtId="0" fontId="100" fillId="0" borderId="0" applyFont="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6" fillId="0" borderId="0">
      <protection locked="0"/>
    </xf>
    <xf numFmtId="0" fontId="49" fillId="0" borderId="0" applyFill="0" applyBorder="0" applyAlignment="0"/>
    <xf numFmtId="0" fontId="49" fillId="0" borderId="0" applyFill="0" applyBorder="0" applyAlignment="0"/>
    <xf numFmtId="0" fontId="49" fillId="0" borderId="0" applyFill="0" applyBorder="0" applyAlignment="0"/>
    <xf numFmtId="0" fontId="49" fillId="0" borderId="0" applyFill="0" applyBorder="0" applyAlignment="0"/>
    <xf numFmtId="0" fontId="49" fillId="0" borderId="0" applyFill="0" applyBorder="0" applyAlignment="0"/>
    <xf numFmtId="0" fontId="75" fillId="0" borderId="0" applyNumberFormat="0" applyFont="0" applyFill="0" applyBorder="0" applyAlignment="0" applyProtection="0">
      <alignment horizontal="left"/>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75" fillId="64" borderId="0" applyNumberFormat="0" applyFont="0" applyBorder="0" applyAlignment="0" applyProtection="0"/>
    <xf numFmtId="0" fontId="102" fillId="0" borderId="21" applyNumberFormat="0" applyFill="0" applyBorder="0" applyAlignment="0" applyProtection="0">
      <protection hidden="1"/>
    </xf>
    <xf numFmtId="0" fontId="102" fillId="0" borderId="21" applyNumberFormat="0" applyFill="0" applyBorder="0" applyAlignment="0" applyProtection="0">
      <protection hidden="1"/>
    </xf>
    <xf numFmtId="0" fontId="102" fillId="0" borderId="21" applyNumberFormat="0" applyFill="0" applyBorder="0" applyAlignment="0" applyProtection="0">
      <protection hidden="1"/>
    </xf>
    <xf numFmtId="0" fontId="102" fillId="0" borderId="21" applyNumberFormat="0" applyFill="0" applyBorder="0" applyAlignment="0" applyProtection="0">
      <protection hidden="1"/>
    </xf>
    <xf numFmtId="0" fontId="15" fillId="8" borderId="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15" fillId="8" borderId="6" applyNumberFormat="0" applyAlignment="0" applyProtection="0"/>
    <xf numFmtId="0" fontId="40" fillId="50" borderId="16" applyNumberFormat="0" applyAlignment="0" applyProtection="0"/>
    <xf numFmtId="0" fontId="15" fillId="8" borderId="6" applyNumberFormat="0" applyAlignment="0" applyProtection="0"/>
    <xf numFmtId="0" fontId="15" fillId="8" borderId="6" applyNumberFormat="0" applyAlignment="0" applyProtection="0"/>
    <xf numFmtId="0" fontId="15" fillId="8" borderId="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15" fillId="8" borderId="6" applyNumberFormat="0" applyAlignment="0" applyProtection="0"/>
    <xf numFmtId="0" fontId="15" fillId="8" borderId="6" applyNumberFormat="0" applyAlignment="0" applyProtection="0"/>
    <xf numFmtId="0" fontId="15" fillId="8" borderId="6" applyNumberFormat="0" applyAlignment="0" applyProtection="0"/>
    <xf numFmtId="0" fontId="15" fillId="8" borderId="6" applyNumberFormat="0" applyAlignment="0" applyProtection="0"/>
    <xf numFmtId="0" fontId="6" fillId="0" borderId="0"/>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8" borderId="35" applyNumberFormat="0" applyProtection="0">
      <alignment horizontal="left" vertical="center" indent="1"/>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0" borderId="0"/>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0" fontId="37" fillId="41" borderId="13" applyNumberFormat="0" applyAlignment="0" applyProtection="0"/>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0" fontId="3" fillId="57" borderId="0" applyNumberFormat="0" applyFont="0" applyBorder="0" applyAlignment="0" applyProtection="0"/>
    <xf numFmtId="0" fontId="3" fillId="59" borderId="0" applyNumberFormat="0" applyFont="0" applyBorder="0" applyAlignment="0" applyProtection="0"/>
    <xf numFmtId="0" fontId="3" fillId="50" borderId="0" applyNumberFormat="0" applyFont="0" applyBorder="0" applyAlignment="0" applyProtection="0"/>
    <xf numFmtId="0" fontId="3" fillId="0" borderId="0" applyNumberFormat="0" applyFont="0" applyFill="0" applyBorder="0" applyAlignment="0" applyProtection="0"/>
    <xf numFmtId="0" fontId="3" fillId="50"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43" fontId="6" fillId="0" borderId="0" applyFont="0" applyFill="0" applyBorder="0" applyAlignment="0" applyProtection="0"/>
    <xf numFmtId="210" fontId="69" fillId="0" borderId="0" applyFont="0" applyFill="0" applyBorder="0" applyAlignment="0" applyProtection="0"/>
    <xf numFmtId="224" fontId="6" fillId="0" borderId="0" applyFont="0" applyFill="0" applyBorder="0" applyAlignment="0" applyProtection="0"/>
    <xf numFmtId="210" fontId="69" fillId="0" borderId="0" applyFont="0" applyFill="0" applyBorder="0" applyAlignment="0" applyProtection="0"/>
    <xf numFmtId="224" fontId="6" fillId="0" borderId="0" applyFont="0" applyFill="0" applyBorder="0" applyAlignment="0" applyProtection="0"/>
    <xf numFmtId="171" fontId="6" fillId="0" borderId="0" applyFont="0" applyFill="0" applyBorder="0" applyAlignment="0" applyProtection="0"/>
    <xf numFmtId="174" fontId="6" fillId="0" borderId="0" applyFont="0" applyFill="0" applyBorder="0" applyAlignment="0" applyProtection="0"/>
    <xf numFmtId="171" fontId="6" fillId="0" borderId="0" applyFont="0" applyFill="0" applyBorder="0" applyAlignment="0" applyProtection="0"/>
    <xf numFmtId="174" fontId="6" fillId="0" borderId="0" applyFont="0" applyFill="0" applyBorder="0" applyAlignment="0" applyProtection="0"/>
    <xf numFmtId="193" fontId="97" fillId="0" borderId="0" applyFont="0" applyFill="0" applyBorder="0" applyAlignment="0" applyProtection="0"/>
    <xf numFmtId="171" fontId="6" fillId="0" borderId="0" applyFont="0" applyFill="0" applyBorder="0" applyAlignment="0" applyProtection="0"/>
    <xf numFmtId="193" fontId="97" fillId="0" borderId="0" applyFont="0" applyFill="0" applyBorder="0" applyAlignment="0" applyProtection="0"/>
    <xf numFmtId="171" fontId="6" fillId="0" borderId="0" applyFont="0" applyFill="0" applyBorder="0" applyAlignment="0" applyProtection="0"/>
    <xf numFmtId="189" fontId="6" fillId="0" borderId="0" applyFont="0" applyFill="0" applyBorder="0" applyAlignment="0" applyProtection="0"/>
    <xf numFmtId="166" fontId="6" fillId="0" borderId="0" applyFont="0" applyFill="0" applyBorder="0" applyAlignment="0" applyProtection="0"/>
    <xf numFmtId="189" fontId="6" fillId="0" borderId="0" applyFont="0" applyFill="0" applyBorder="0" applyAlignment="0" applyProtection="0"/>
    <xf numFmtId="166" fontId="6" fillId="0" borderId="0" applyFont="0" applyFill="0" applyBorder="0" applyAlignment="0" applyProtection="0"/>
    <xf numFmtId="174"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3" fillId="0" borderId="0" applyFont="0" applyFill="0" applyBorder="0" applyAlignment="0" applyProtection="0"/>
    <xf numFmtId="238" fontId="6" fillId="0" borderId="0" applyFont="0" applyFill="0" applyBorder="0" applyAlignment="0" applyProtection="0"/>
    <xf numFmtId="179" fontId="69" fillId="0" borderId="0" applyFont="0" applyFill="0" applyBorder="0" applyAlignment="0" applyProtection="0"/>
    <xf numFmtId="171" fontId="79"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6" fillId="0" borderId="0" applyFont="0" applyFill="0" applyBorder="0" applyAlignment="0" applyProtection="0"/>
    <xf numFmtId="171" fontId="24" fillId="0" borderId="0" applyFont="0" applyFill="0" applyBorder="0" applyAlignment="0" applyProtection="0"/>
    <xf numFmtId="232" fontId="6" fillId="0" borderId="0" applyFont="0" applyFill="0" applyBorder="0" applyAlignment="0" applyProtection="0"/>
    <xf numFmtId="179" fontId="69" fillId="0" borderId="0" applyFont="0" applyFill="0" applyBorder="0" applyAlignment="0" applyProtection="0"/>
    <xf numFmtId="43" fontId="6" fillId="0" borderId="0" applyFont="0" applyFill="0" applyBorder="0" applyAlignment="0" applyProtection="0"/>
    <xf numFmtId="0" fontId="85" fillId="0" borderId="0" applyNumberFormat="0" applyFill="0" applyBorder="0" applyAlignment="0" applyProtection="0">
      <alignment vertical="top"/>
      <protection locked="0"/>
    </xf>
    <xf numFmtId="0" fontId="122" fillId="0" borderId="0" applyNumberFormat="0" applyFill="0" applyBorder="0" applyAlignment="0" applyProtection="0"/>
    <xf numFmtId="0" fontId="73" fillId="0" borderId="0" applyNumberFormat="0" applyBorder="0" applyAlignment="0"/>
    <xf numFmtId="0" fontId="49" fillId="0" borderId="0"/>
    <xf numFmtId="0" fontId="109" fillId="0" borderId="0" applyNumberFormat="0" applyBorder="0" applyAlignment="0"/>
    <xf numFmtId="0" fontId="49" fillId="0" borderId="0"/>
    <xf numFmtId="0" fontId="123" fillId="63" borderId="0">
      <alignment wrapText="1"/>
    </xf>
    <xf numFmtId="0" fontId="75" fillId="0" borderId="0"/>
    <xf numFmtId="0" fontId="125" fillId="0" borderId="0"/>
    <xf numFmtId="0" fontId="126"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7" fillId="0" borderId="0" applyFill="0" applyBorder="0" applyProtection="0">
      <alignment horizontal="left" vertical="top"/>
    </xf>
    <xf numFmtId="0" fontId="46" fillId="0" borderId="0" applyNumberFormat="0" applyFill="0" applyBorder="0" applyAlignment="0" applyProtection="0"/>
    <xf numFmtId="0" fontId="8" fillId="0" borderId="2" applyNumberFormat="0" applyFill="0" applyAlignment="0" applyProtection="0"/>
    <xf numFmtId="0" fontId="43" fillId="0" borderId="17"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43" fillId="0" borderId="17"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44" fillId="0" borderId="18"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44" fillId="0" borderId="18"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45" fillId="0" borderId="19"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5" fillId="0" borderId="19"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1" fillId="50" borderId="21"/>
    <xf numFmtId="0" fontId="101" fillId="50" borderId="21"/>
    <xf numFmtId="0" fontId="101" fillId="50" borderId="21"/>
    <xf numFmtId="0" fontId="101" fillId="50" borderId="21"/>
    <xf numFmtId="0" fontId="101" fillId="50" borderId="21"/>
    <xf numFmtId="0" fontId="21" fillId="0" borderId="1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1" fillId="0" borderId="10" applyNumberFormat="0" applyFill="0" applyAlignment="0" applyProtection="0"/>
    <xf numFmtId="0" fontId="23" fillId="0" borderId="2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130" fillId="0" borderId="32">
      <alignment horizontal="center"/>
    </xf>
    <xf numFmtId="0" fontId="87" fillId="0" borderId="0"/>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0" fontId="131" fillId="0" borderId="0">
      <alignment vertical="top"/>
    </xf>
    <xf numFmtId="43" fontId="6" fillId="0" borderId="0" applyFont="0" applyFill="0" applyBorder="0" applyAlignment="0" applyProtection="0"/>
    <xf numFmtId="171"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3" fillId="0" borderId="0" applyFont="0" applyFill="0" applyBorder="0" applyAlignment="0" applyProtection="0"/>
    <xf numFmtId="0" fontId="41" fillId="0" borderId="0" applyNumberForma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5" applyNumberFormat="0" applyAlignment="0" applyProtection="0"/>
    <xf numFmtId="0" fontId="15" fillId="8" borderId="6" applyNumberFormat="0" applyAlignment="0" applyProtection="0"/>
    <xf numFmtId="0" fontId="16" fillId="8" borderId="5" applyNumberFormat="0" applyAlignment="0" applyProtection="0"/>
    <xf numFmtId="0" fontId="17" fillId="0" borderId="7" applyNumberFormat="0" applyFill="0" applyAlignment="0" applyProtection="0"/>
    <xf numFmtId="0" fontId="18" fillId="9" borderId="8" applyNumberFormat="0" applyAlignment="0" applyProtection="0"/>
    <xf numFmtId="0" fontId="19" fillId="0" borderId="0" applyNumberFormat="0" applyFill="0" applyBorder="0" applyAlignment="0" applyProtection="0"/>
    <xf numFmtId="0" fontId="6" fillId="10"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2" fillId="34" borderId="0" applyNumberFormat="0" applyBorder="0" applyAlignment="0" applyProtection="0"/>
    <xf numFmtId="239" fontId="25" fillId="0" borderId="0">
      <alignment horizontal="center" vertical="center"/>
    </xf>
    <xf numFmtId="0" fontId="58" fillId="0" borderId="22" applyNumberFormat="0" applyFill="0" applyAlignment="0" applyProtection="0"/>
    <xf numFmtId="0" fontId="74" fillId="60" borderId="80" applyNumberFormat="0" applyBorder="0" applyAlignment="0">
      <alignment horizontal="center"/>
    </xf>
    <xf numFmtId="0" fontId="75" fillId="0" borderId="81" applyNumberFormat="0" applyFont="0" applyBorder="0" applyAlignment="0"/>
    <xf numFmtId="0" fontId="83" fillId="0" borderId="83">
      <alignment horizontal="left" vertical="center"/>
    </xf>
    <xf numFmtId="0" fontId="58" fillId="0" borderId="22" applyNumberFormat="0" applyFill="0" applyAlignment="0" applyProtection="0"/>
    <xf numFmtId="0" fontId="74" fillId="60" borderId="80" applyNumberFormat="0" applyBorder="0" applyAlignment="0">
      <alignment horizontal="center"/>
    </xf>
    <xf numFmtId="0" fontId="75" fillId="0" borderId="81" applyNumberFormat="0" applyFont="0" applyBorder="0" applyAlignment="0"/>
    <xf numFmtId="0" fontId="83" fillId="0" borderId="83">
      <alignment horizontal="left" vertical="center"/>
    </xf>
    <xf numFmtId="0" fontId="83" fillId="0" borderId="83">
      <alignment horizontal="left" vertical="center"/>
    </xf>
    <xf numFmtId="0" fontId="75" fillId="0" borderId="81" applyNumberFormat="0" applyFont="0" applyBorder="0" applyAlignment="0"/>
    <xf numFmtId="0" fontId="74" fillId="60" borderId="80" applyNumberFormat="0" applyBorder="0" applyAlignment="0">
      <alignment horizontal="center"/>
    </xf>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164" fontId="61" fillId="0" borderId="82" applyAlignment="0" applyProtection="0"/>
    <xf numFmtId="164" fontId="61" fillId="0" borderId="82"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164" fontId="61" fillId="0" borderId="82"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34" fillId="50" borderId="13" applyNumberFormat="0" applyAlignment="0" applyProtection="0"/>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4" fillId="60" borderId="80" applyNumberFormat="0" applyBorder="0" applyAlignment="0">
      <alignment horizontal="center"/>
    </xf>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75" fillId="0" borderId="81" applyNumberFormat="0" applyFont="0" applyBorder="0" applyAlignment="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83" fillId="0" borderId="83">
      <alignment horizontal="left" vertical="center"/>
    </xf>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3" fillId="0" borderId="0"/>
    <xf numFmtId="0" fontId="24"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24"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153" fillId="57" borderId="11" applyNumberFormat="0" applyFont="0" applyAlignment="0" applyProtection="0"/>
    <xf numFmtId="0" fontId="24" fillId="57" borderId="11" applyNumberFormat="0" applyFont="0" applyAlignment="0" applyProtection="0"/>
    <xf numFmtId="0" fontId="24"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3" fillId="57" borderId="11" applyNumberFormat="0" applyFon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61" fillId="0" borderId="79">
      <alignment horizontal="center"/>
    </xf>
    <xf numFmtId="0" fontId="61" fillId="0" borderId="79">
      <alignment horizontal="center"/>
    </xf>
    <xf numFmtId="0" fontId="61" fillId="0" borderId="79">
      <alignment horizontal="center"/>
    </xf>
    <xf numFmtId="0" fontId="61" fillId="0" borderId="79">
      <alignment horizontal="center"/>
    </xf>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0" fontId="40" fillId="50" borderId="16" applyNumberFormat="0" applyAlignment="0" applyProtection="0"/>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4"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5" fillId="65" borderId="34" applyNumberFormat="0" applyProtection="0">
      <alignment vertical="center"/>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4" fontId="108" fillId="65" borderId="34" applyNumberFormat="0" applyProtection="0">
      <alignment horizontal="left" vertical="center"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0" fontId="109" fillId="65" borderId="34" applyNumberFormat="0" applyProtection="0">
      <alignment horizontal="left" vertical="top" indent="1"/>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69"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0"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71"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58"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2"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3"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4"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75"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66"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4" fontId="108" fillId="77" borderId="34" applyNumberFormat="0" applyProtection="0">
      <alignment horizontal="right" vertical="center"/>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center"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68" borderId="34" applyNumberFormat="0" applyProtection="0">
      <alignment horizontal="left" vertical="top"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center"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8" borderId="34" applyNumberFormat="0" applyProtection="0">
      <alignment horizontal="left" vertical="top"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center"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7" borderId="34" applyNumberFormat="0" applyProtection="0">
      <alignment horizontal="left" vertical="top"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center"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0" fontId="3" fillId="79" borderId="34" applyNumberFormat="0" applyProtection="0">
      <alignment horizontal="left" vertical="top" indent="1"/>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08"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11" fillId="79" borderId="34" applyNumberFormat="0" applyProtection="0">
      <alignment vertical="center"/>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4" fontId="104" fillId="77" borderId="38" applyNumberFormat="0" applyProtection="0">
      <alignment horizontal="left" vertical="center"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0" fontId="73" fillId="63" borderId="34" applyNumberFormat="0" applyProtection="0">
      <alignment horizontal="left" vertical="top" indent="1"/>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08"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1" fillId="79" borderId="34" applyNumberFormat="0" applyProtection="0">
      <alignment horizontal="right" vertical="center"/>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4" fontId="116" fillId="77" borderId="34" applyNumberFormat="0" applyProtection="0">
      <alignment horizontal="left" vertical="center"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0" fontId="73" fillId="78" borderId="34" applyNumberFormat="0" applyProtection="0">
      <alignment horizontal="left" vertical="top"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0" fillId="78" borderId="38" applyNumberFormat="0" applyProtection="0">
      <alignment horizontal="left" vertical="center" indent="1"/>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4" fontId="121" fillId="79" borderId="34" applyNumberFormat="0" applyProtection="0">
      <alignment horizontal="right" vertical="center"/>
    </xf>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214" fontId="2" fillId="0" borderId="23" applyFont="0" applyFill="0" applyBorder="0" applyProtection="0">
      <alignment horizontal="center"/>
    </xf>
    <xf numFmtId="43" fontId="6" fillId="0" borderId="0" applyFont="0" applyFill="0" applyBorder="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5" applyNumberFormat="0" applyAlignment="0" applyProtection="0"/>
    <xf numFmtId="0" fontId="15" fillId="8" borderId="6" applyNumberFormat="0" applyAlignment="0" applyProtection="0"/>
    <xf numFmtId="0" fontId="16" fillId="8" borderId="5" applyNumberFormat="0" applyAlignment="0" applyProtection="0"/>
    <xf numFmtId="0" fontId="17" fillId="0" borderId="7" applyNumberFormat="0" applyFill="0" applyAlignment="0" applyProtection="0"/>
    <xf numFmtId="0" fontId="18" fillId="9"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2" fillId="34" borderId="0" applyNumberFormat="0" applyBorder="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214" fontId="2" fillId="0" borderId="82" applyFont="0" applyFill="0" applyBorder="0" applyProtection="0">
      <alignment horizontal="center"/>
    </xf>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0" fontId="58" fillId="0" borderId="22" applyNumberFormat="0" applyFill="0" applyAlignment="0" applyProtection="0"/>
    <xf numFmtId="0" fontId="58" fillId="0" borderId="22" applyNumberFormat="0" applyFill="0" applyAlignment="0" applyProtection="0"/>
    <xf numFmtId="0" fontId="6" fillId="0" borderId="0"/>
    <xf numFmtId="237" fontId="6" fillId="0" borderId="0"/>
    <xf numFmtId="0" fontId="7" fillId="0" borderId="0" applyNumberFormat="0" applyFill="0" applyBorder="0" applyAlignment="0" applyProtection="0"/>
    <xf numFmtId="0" fontId="109" fillId="0" borderId="0" applyNumberFormat="0" applyBorder="0" applyAlignment="0"/>
    <xf numFmtId="0" fontId="73" fillId="0" borderId="0" applyNumberFormat="0" applyBorder="0" applyAlignment="0"/>
    <xf numFmtId="0" fontId="109" fillId="0" borderId="0" applyNumberFormat="0" applyBorder="0" applyAlignment="0"/>
    <xf numFmtId="0" fontId="37" fillId="41" borderId="13" applyNumberFormat="0" applyAlignment="0" applyProtection="0"/>
    <xf numFmtId="0" fontId="18" fillId="9" borderId="8" applyNumberFormat="0" applyAlignment="0" applyProtection="0"/>
    <xf numFmtId="0" fontId="17" fillId="0" borderId="7" applyNumberFormat="0" applyFill="0" applyAlignment="0" applyProtection="0"/>
    <xf numFmtId="174" fontId="6" fillId="0" borderId="0" applyFont="0" applyFill="0" applyBorder="0" applyAlignment="0" applyProtection="0"/>
    <xf numFmtId="0" fontId="73" fillId="0" borderId="0" applyNumberFormat="0" applyBorder="0" applyAlignment="0"/>
    <xf numFmtId="0" fontId="109" fillId="0" borderId="0" applyNumberFormat="0" applyBorder="0" applyAlignment="0"/>
    <xf numFmtId="0" fontId="3" fillId="0" borderId="0"/>
    <xf numFmtId="234" fontId="3" fillId="0" borderId="0" applyFont="0" applyFill="0" applyBorder="0" applyAlignment="0" applyProtection="0"/>
    <xf numFmtId="237" fontId="6" fillId="0" borderId="0"/>
    <xf numFmtId="0" fontId="73" fillId="0" borderId="0" applyNumberFormat="0" applyBorder="0" applyAlignment="0"/>
    <xf numFmtId="0" fontId="6" fillId="0" borderId="0"/>
    <xf numFmtId="174" fontId="6" fillId="0" borderId="0" applyFont="0" applyFill="0" applyBorder="0" applyAlignment="0" applyProtection="0"/>
    <xf numFmtId="234" fontId="3" fillId="0" borderId="0" applyFont="0" applyFill="0" applyBorder="0" applyAlignment="0" applyProtection="0"/>
    <xf numFmtId="0" fontId="17" fillId="0" borderId="7"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174" fontId="6" fillId="0" borderId="0" applyFont="0" applyFill="0" applyBorder="0" applyAlignment="0" applyProtection="0"/>
    <xf numFmtId="234" fontId="3" fillId="0" borderId="0" applyFont="0" applyFill="0" applyBorder="0" applyAlignment="0" applyProtection="0"/>
    <xf numFmtId="0" fontId="6" fillId="0" borderId="0"/>
    <xf numFmtId="0" fontId="37" fillId="41" borderId="13" applyNumberFormat="0" applyAlignment="0" applyProtection="0"/>
    <xf numFmtId="0" fontId="6" fillId="0" borderId="0"/>
    <xf numFmtId="0" fontId="7" fillId="0" borderId="0" applyNumberFormat="0" applyFill="0" applyBorder="0" applyAlignment="0" applyProtection="0"/>
    <xf numFmtId="235" fontId="3" fillId="0" borderId="0" applyFont="0" applyFill="0" applyBorder="0" applyAlignment="0" applyProtection="0"/>
    <xf numFmtId="0" fontId="37" fillId="41" borderId="13" applyNumberFormat="0" applyAlignment="0" applyProtection="0"/>
    <xf numFmtId="0" fontId="83" fillId="0" borderId="43" applyNumberFormat="0" applyAlignment="0" applyProtection="0">
      <alignment horizontal="left" vertical="center"/>
    </xf>
    <xf numFmtId="234" fontId="3" fillId="0" borderId="0" applyFont="0" applyFill="0" applyBorder="0" applyAlignment="0" applyProtection="0"/>
    <xf numFmtId="0" fontId="109" fillId="0" borderId="0" applyNumberFormat="0" applyBorder="0" applyAlignment="0"/>
    <xf numFmtId="0" fontId="6" fillId="0" borderId="0"/>
    <xf numFmtId="0" fontId="7" fillId="0" borderId="0" applyNumberFormat="0" applyFill="0" applyBorder="0" applyAlignment="0" applyProtection="0"/>
    <xf numFmtId="0" fontId="109" fillId="0" borderId="0" applyNumberFormat="0" applyBorder="0" applyAlignment="0"/>
    <xf numFmtId="0" fontId="73" fillId="0" borderId="0" applyNumberFormat="0" applyBorder="0" applyAlignment="0"/>
    <xf numFmtId="234" fontId="3" fillId="0" borderId="0" applyFont="0" applyFill="0" applyBorder="0" applyAlignment="0" applyProtection="0"/>
    <xf numFmtId="0" fontId="37" fillId="41" borderId="13" applyNumberFormat="0" applyAlignment="0" applyProtection="0"/>
    <xf numFmtId="0" fontId="37" fillId="41" borderId="13" applyNumberFormat="0" applyAlignment="0" applyProtection="0"/>
    <xf numFmtId="0" fontId="37" fillId="41" borderId="13" applyNumberFormat="0" applyAlignment="0" applyProtection="0"/>
    <xf numFmtId="0" fontId="6" fillId="0" borderId="0"/>
    <xf numFmtId="0" fontId="37" fillId="41" borderId="13" applyNumberFormat="0" applyAlignment="0" applyProtection="0"/>
    <xf numFmtId="0" fontId="3" fillId="0" borderId="0"/>
    <xf numFmtId="0" fontId="3" fillId="0" borderId="0"/>
    <xf numFmtId="0" fontId="6" fillId="0" borderId="0"/>
    <xf numFmtId="237" fontId="6" fillId="0" borderId="0"/>
    <xf numFmtId="0" fontId="3" fillId="0" borderId="0"/>
    <xf numFmtId="0" fontId="99" fillId="0" borderId="0"/>
    <xf numFmtId="0" fontId="99" fillId="0" borderId="0"/>
    <xf numFmtId="0" fontId="6" fillId="0" borderId="0"/>
    <xf numFmtId="237" fontId="6" fillId="0" borderId="0"/>
    <xf numFmtId="237" fontId="6" fillId="0" borderId="0"/>
    <xf numFmtId="237" fontId="6" fillId="0" borderId="0"/>
    <xf numFmtId="0" fontId="3" fillId="0" borderId="0"/>
    <xf numFmtId="237" fontId="6" fillId="0" borderId="0"/>
    <xf numFmtId="0" fontId="3" fillId="0" borderId="0"/>
    <xf numFmtId="0" fontId="3" fillId="0" borderId="0"/>
    <xf numFmtId="0" fontId="99" fillId="0" borderId="0"/>
    <xf numFmtId="0" fontId="6" fillId="0" borderId="0"/>
    <xf numFmtId="237" fontId="6" fillId="0" borderId="0"/>
    <xf numFmtId="237" fontId="6" fillId="0" borderId="0"/>
    <xf numFmtId="237" fontId="6" fillId="0" borderId="0"/>
    <xf numFmtId="237" fontId="6" fillId="0" borderId="0"/>
    <xf numFmtId="0" fontId="3" fillId="0" borderId="0"/>
    <xf numFmtId="237" fontId="6" fillId="0" borderId="0"/>
    <xf numFmtId="237" fontId="6" fillId="0" borderId="0"/>
    <xf numFmtId="0" fontId="3" fillId="0" borderId="0"/>
    <xf numFmtId="237" fontId="6" fillId="0" borderId="0"/>
    <xf numFmtId="0" fontId="99" fillId="0" borderId="0"/>
    <xf numFmtId="0" fontId="95" fillId="0" borderId="0" applyNumberFormat="0" applyFill="0" applyBorder="0" applyAlignment="0" applyProtection="0"/>
    <xf numFmtId="0" fontId="3" fillId="0" borderId="0"/>
    <xf numFmtId="0" fontId="95" fillId="0" borderId="0" applyNumberFormat="0" applyFill="0" applyBorder="0" applyAlignment="0" applyProtection="0"/>
    <xf numFmtId="237" fontId="6" fillId="0" borderId="0"/>
    <xf numFmtId="0" fontId="99" fillId="0" borderId="0"/>
    <xf numFmtId="0" fontId="50" fillId="0" borderId="0"/>
    <xf numFmtId="189"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9" fontId="3" fillId="0" borderId="0"/>
    <xf numFmtId="189" fontId="3" fillId="0" borderId="0"/>
    <xf numFmtId="0" fontId="50" fillId="0" borderId="0"/>
    <xf numFmtId="237" fontId="6" fillId="0" borderId="0"/>
    <xf numFmtId="0" fontId="95" fillId="0" borderId="0" applyNumberFormat="0" applyFill="0" applyBorder="0" applyAlignment="0" applyProtection="0"/>
    <xf numFmtId="237" fontId="6" fillId="0" borderId="0"/>
    <xf numFmtId="237" fontId="6" fillId="0" borderId="0"/>
    <xf numFmtId="237" fontId="6" fillId="0" borderId="0"/>
    <xf numFmtId="0" fontId="3" fillId="0" borderId="0"/>
    <xf numFmtId="237" fontId="6" fillId="0" borderId="0"/>
    <xf numFmtId="237" fontId="6" fillId="0" borderId="0"/>
    <xf numFmtId="237" fontId="6" fillId="0" borderId="0"/>
    <xf numFmtId="237" fontId="6" fillId="0" borderId="0"/>
    <xf numFmtId="237" fontId="6" fillId="0" borderId="0"/>
    <xf numFmtId="0" fontId="6" fillId="0" borderId="0"/>
    <xf numFmtId="0" fontId="73" fillId="0" borderId="0" applyNumberFormat="0" applyBorder="0" applyAlignment="0"/>
    <xf numFmtId="0" fontId="99" fillId="0" borderId="0"/>
    <xf numFmtId="0" fontId="3" fillId="0" borderId="0"/>
    <xf numFmtId="0" fontId="3" fillId="0" borderId="0"/>
    <xf numFmtId="0" fontId="3" fillId="0" borderId="0"/>
    <xf numFmtId="0" fontId="37" fillId="41" borderId="13" applyNumberFormat="0" applyAlignment="0" applyProtection="0"/>
    <xf numFmtId="0" fontId="109" fillId="0" borderId="0" applyNumberFormat="0" applyBorder="0" applyAlignment="0"/>
    <xf numFmtId="0" fontId="73" fillId="0" borderId="0" applyNumberFormat="0" applyBorder="0" applyAlignment="0"/>
    <xf numFmtId="0" fontId="83" fillId="0" borderId="29" applyNumberFormat="0" applyAlignment="0" applyProtection="0">
      <alignment horizontal="left" vertical="center"/>
    </xf>
    <xf numFmtId="235" fontId="3" fillId="0" borderId="0" applyFont="0" applyFill="0" applyBorder="0" applyAlignment="0" applyProtection="0"/>
    <xf numFmtId="237" fontId="6" fillId="0" borderId="0"/>
    <xf numFmtId="0" fontId="3" fillId="0" borderId="0" applyFont="0" applyFill="0" applyBorder="0" applyAlignment="0" applyProtection="0"/>
    <xf numFmtId="0" fontId="109" fillId="0" borderId="0" applyNumberFormat="0" applyBorder="0" applyAlignment="0"/>
    <xf numFmtId="0" fontId="37" fillId="41" borderId="13" applyNumberFormat="0" applyAlignment="0" applyProtection="0"/>
    <xf numFmtId="0" fontId="7" fillId="0" borderId="0" applyNumberFormat="0" applyFill="0" applyBorder="0" applyAlignment="0" applyProtection="0"/>
    <xf numFmtId="0" fontId="6" fillId="0" borderId="0"/>
    <xf numFmtId="0" fontId="7" fillId="0" borderId="0" applyNumberFormat="0" applyFill="0" applyBorder="0" applyAlignment="0" applyProtection="0"/>
    <xf numFmtId="237" fontId="6" fillId="0" borderId="0"/>
    <xf numFmtId="237" fontId="6" fillId="0" borderId="0"/>
    <xf numFmtId="174" fontId="6" fillId="0" borderId="0" applyFont="0" applyFill="0" applyBorder="0" applyAlignment="0" applyProtection="0"/>
    <xf numFmtId="0" fontId="109" fillId="0" borderId="0" applyNumberFormat="0" applyBorder="0" applyAlignment="0"/>
    <xf numFmtId="0" fontId="73" fillId="0" borderId="0" applyNumberFormat="0" applyBorder="0" applyAlignment="0"/>
    <xf numFmtId="234" fontId="3" fillId="0" borderId="0" applyFon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18" fillId="9" borderId="8" applyNumberFormat="0" applyAlignment="0" applyProtection="0"/>
    <xf numFmtId="0" fontId="109" fillId="0" borderId="0" applyNumberFormat="0" applyBorder="0" applyAlignment="0"/>
    <xf numFmtId="0" fontId="6" fillId="0" borderId="0"/>
    <xf numFmtId="0" fontId="73" fillId="0" borderId="0" applyNumberFormat="0" applyBorder="0" applyAlignment="0"/>
    <xf numFmtId="0" fontId="7" fillId="0" borderId="0" applyNumberFormat="0" applyFill="0" applyBorder="0" applyAlignment="0" applyProtection="0"/>
    <xf numFmtId="174" fontId="6" fillId="0" borderId="0" applyFont="0" applyFill="0" applyBorder="0" applyAlignment="0" applyProtection="0"/>
    <xf numFmtId="0" fontId="73" fillId="0" borderId="0" applyNumberFormat="0" applyBorder="0" applyAlignment="0"/>
    <xf numFmtId="0" fontId="3" fillId="0" borderId="0" applyFont="0" applyFill="0" applyBorder="0" applyAlignment="0" applyProtection="0"/>
    <xf numFmtId="0" fontId="73" fillId="0" borderId="0" applyNumberFormat="0" applyBorder="0" applyAlignment="0"/>
    <xf numFmtId="0" fontId="109" fillId="0" borderId="0" applyNumberFormat="0" applyBorder="0" applyAlignment="0"/>
    <xf numFmtId="234" fontId="3" fillId="0" borderId="0" applyFont="0" applyFill="0" applyBorder="0" applyAlignment="0" applyProtection="0"/>
    <xf numFmtId="0" fontId="109" fillId="0" borderId="0" applyNumberFormat="0" applyBorder="0" applyAlignment="0"/>
    <xf numFmtId="237" fontId="6" fillId="0" borderId="0"/>
    <xf numFmtId="0" fontId="18" fillId="9" borderId="8" applyNumberFormat="0" applyAlignment="0" applyProtection="0"/>
    <xf numFmtId="0" fontId="6" fillId="0" borderId="0"/>
    <xf numFmtId="0" fontId="7" fillId="0" borderId="0" applyNumberFormat="0" applyFill="0" applyBorder="0" applyAlignment="0" applyProtection="0"/>
    <xf numFmtId="0" fontId="17" fillId="0" borderId="7" applyNumberFormat="0" applyFill="0" applyAlignment="0" applyProtection="0"/>
    <xf numFmtId="0" fontId="18" fillId="9" borderId="8" applyNumberFormat="0" applyAlignment="0" applyProtection="0"/>
    <xf numFmtId="0" fontId="50" fillId="0" borderId="0"/>
    <xf numFmtId="174" fontId="6" fillId="0" borderId="0" applyFont="0" applyFill="0" applyBorder="0" applyAlignment="0" applyProtection="0"/>
    <xf numFmtId="0" fontId="95" fillId="0" borderId="0" applyNumberFormat="0" applyFill="0" applyBorder="0" applyAlignment="0" applyProtection="0"/>
    <xf numFmtId="237" fontId="6" fillId="0" borderId="0"/>
    <xf numFmtId="0" fontId="7" fillId="0" borderId="0" applyNumberFormat="0" applyFill="0" applyBorder="0" applyAlignment="0" applyProtection="0"/>
    <xf numFmtId="0" fontId="99" fillId="0" borderId="0"/>
    <xf numFmtId="174" fontId="6" fillId="0" borderId="0" applyFont="0" applyFill="0" applyBorder="0" applyAlignment="0" applyProtection="0"/>
    <xf numFmtId="237" fontId="6" fillId="0" borderId="0"/>
    <xf numFmtId="237" fontId="6" fillId="0" borderId="0"/>
    <xf numFmtId="0" fontId="3" fillId="0" borderId="0"/>
    <xf numFmtId="237" fontId="6" fillId="0" borderId="0"/>
    <xf numFmtId="0" fontId="18" fillId="9" borderId="8" applyNumberFormat="0" applyAlignment="0" applyProtection="0"/>
    <xf numFmtId="0" fontId="6" fillId="0" borderId="0"/>
    <xf numFmtId="0" fontId="37" fillId="41" borderId="13" applyNumberFormat="0" applyAlignment="0" applyProtection="0"/>
    <xf numFmtId="0" fontId="109" fillId="0" borderId="0" applyNumberFormat="0" applyBorder="0" applyAlignment="0"/>
    <xf numFmtId="0" fontId="73" fillId="0" borderId="0" applyNumberFormat="0" applyBorder="0" applyAlignment="0"/>
    <xf numFmtId="0" fontId="3" fillId="0" borderId="0" applyFont="0" applyFill="0" applyBorder="0" applyAlignment="0" applyProtection="0"/>
    <xf numFmtId="0" fontId="18" fillId="9" borderId="8" applyNumberFormat="0" applyAlignment="0" applyProtection="0"/>
    <xf numFmtId="0" fontId="73" fillId="0" borderId="0" applyNumberFormat="0" applyBorder="0" applyAlignment="0"/>
    <xf numFmtId="0" fontId="37" fillId="41" borderId="13" applyNumberFormat="0" applyAlignment="0" applyProtection="0"/>
    <xf numFmtId="174" fontId="6" fillId="0" borderId="0" applyFont="0" applyFill="0" applyBorder="0" applyAlignment="0" applyProtection="0"/>
    <xf numFmtId="0" fontId="37" fillId="41" borderId="13" applyNumberFormat="0" applyAlignment="0" applyProtection="0"/>
    <xf numFmtId="0" fontId="3" fillId="0" borderId="0"/>
    <xf numFmtId="237" fontId="6" fillId="0" borderId="0"/>
    <xf numFmtId="0" fontId="3" fillId="0" borderId="0" applyFont="0" applyFill="0" applyBorder="0" applyAlignment="0" applyProtection="0"/>
    <xf numFmtId="0" fontId="73" fillId="0" borderId="0" applyNumberFormat="0" applyBorder="0" applyAlignment="0"/>
    <xf numFmtId="235" fontId="3" fillId="0" borderId="0" applyFont="0" applyFill="0" applyBorder="0" applyAlignment="0" applyProtection="0"/>
    <xf numFmtId="237" fontId="6" fillId="0" borderId="0"/>
    <xf numFmtId="0" fontId="3" fillId="0" borderId="0"/>
    <xf numFmtId="0" fontId="99" fillId="0" borderId="0"/>
    <xf numFmtId="0" fontId="99" fillId="0" borderId="0"/>
    <xf numFmtId="237" fontId="6" fillId="0" borderId="0"/>
    <xf numFmtId="237" fontId="6" fillId="0" borderId="0"/>
    <xf numFmtId="0" fontId="99" fillId="0" borderId="0"/>
    <xf numFmtId="0" fontId="6" fillId="0" borderId="0"/>
    <xf numFmtId="174" fontId="6" fillId="0" borderId="0" applyFont="0" applyFill="0" applyBorder="0" applyAlignment="0" applyProtection="0"/>
    <xf numFmtId="0" fontId="99" fillId="0" borderId="0"/>
    <xf numFmtId="237" fontId="6" fillId="0" borderId="0"/>
    <xf numFmtId="0" fontId="6" fillId="0" borderId="0"/>
    <xf numFmtId="174" fontId="6" fillId="0" borderId="0" applyFont="0" applyFill="0" applyBorder="0" applyAlignment="0" applyProtection="0"/>
    <xf numFmtId="0" fontId="17" fillId="0" borderId="7" applyNumberFormat="0" applyFill="0" applyAlignment="0" applyProtection="0"/>
    <xf numFmtId="174" fontId="6" fillId="0" borderId="0" applyFont="0" applyFill="0" applyBorder="0" applyAlignment="0" applyProtection="0"/>
    <xf numFmtId="237" fontId="6" fillId="0" borderId="0"/>
    <xf numFmtId="0" fontId="6" fillId="0" borderId="0"/>
    <xf numFmtId="0" fontId="17" fillId="0" borderId="7" applyNumberFormat="0" applyFill="0" applyAlignment="0" applyProtection="0"/>
    <xf numFmtId="0" fontId="6" fillId="0" borderId="0"/>
    <xf numFmtId="237" fontId="6" fillId="0" borderId="0"/>
    <xf numFmtId="174" fontId="6" fillId="0" borderId="0" applyFont="0" applyFill="0" applyBorder="0" applyAlignment="0" applyProtection="0"/>
    <xf numFmtId="174" fontId="6" fillId="0" borderId="0" applyFont="0" applyFill="0" applyBorder="0" applyAlignment="0" applyProtection="0"/>
    <xf numFmtId="0" fontId="37" fillId="41" borderId="13" applyNumberFormat="0" applyAlignment="0" applyProtection="0"/>
    <xf numFmtId="0" fontId="109" fillId="0" borderId="0" applyNumberFormat="0" applyBorder="0" applyAlignment="0"/>
    <xf numFmtId="0" fontId="6" fillId="0" borderId="0"/>
    <xf numFmtId="0" fontId="7" fillId="0" borderId="0" applyNumberFormat="0" applyFill="0" applyBorder="0" applyAlignment="0" applyProtection="0"/>
    <xf numFmtId="0" fontId="6" fillId="0" borderId="0"/>
    <xf numFmtId="0" fontId="99" fillId="0" borderId="0"/>
    <xf numFmtId="0" fontId="95" fillId="0" borderId="0" applyNumberFormat="0" applyFill="0" applyBorder="0" applyAlignment="0" applyProtection="0"/>
    <xf numFmtId="237" fontId="6" fillId="0" borderId="0"/>
    <xf numFmtId="174" fontId="6" fillId="0" borderId="0" applyFont="0" applyFill="0" applyBorder="0" applyAlignment="0" applyProtection="0"/>
    <xf numFmtId="0" fontId="3" fillId="0" borderId="0"/>
    <xf numFmtId="0" fontId="7" fillId="0" borderId="0" applyNumberFormat="0" applyFill="0" applyBorder="0" applyAlignment="0" applyProtection="0"/>
    <xf numFmtId="43" fontId="6" fillId="0" borderId="0" applyFont="0" applyFill="0" applyBorder="0" applyAlignment="0" applyProtection="0"/>
    <xf numFmtId="4" fontId="117" fillId="35" borderId="182">
      <alignment vertical="center"/>
    </xf>
    <xf numFmtId="227" fontId="83" fillId="0" borderId="215" applyNumberFormat="0" applyAlignment="0" applyProtection="0">
      <alignment horizontal="left" vertical="center"/>
    </xf>
    <xf numFmtId="4" fontId="118" fillId="35" borderId="258">
      <alignment vertical="center"/>
    </xf>
    <xf numFmtId="227" fontId="83" fillId="0" borderId="267" applyNumberFormat="0" applyAlignment="0" applyProtection="0">
      <alignment horizontal="left" vertical="center"/>
    </xf>
    <xf numFmtId="43" fontId="6" fillId="0" borderId="0" applyFont="0" applyFill="0" applyBorder="0" applyAlignment="0" applyProtection="0"/>
    <xf numFmtId="4" fontId="106" fillId="66" borderId="154">
      <alignment vertical="center"/>
    </xf>
    <xf numFmtId="43" fontId="6" fillId="0" borderId="0" applyFont="0" applyFill="0" applyBorder="0" applyAlignment="0" applyProtection="0"/>
    <xf numFmtId="4" fontId="118" fillId="35" borderId="138">
      <alignment vertical="center"/>
    </xf>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 fontId="104" fillId="76" borderId="209" applyNumberFormat="0" applyProtection="0">
      <alignment horizontal="left" vertical="center" indent="1"/>
    </xf>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 fontId="118" fillId="35" borderId="154">
      <alignment vertical="center"/>
    </xf>
    <xf numFmtId="227" fontId="83" fillId="0" borderId="155" applyNumberFormat="0" applyAlignment="0" applyProtection="0">
      <alignment horizontal="left" vertical="center"/>
    </xf>
    <xf numFmtId="4" fontId="117" fillId="35" borderId="138">
      <alignment vertical="center"/>
    </xf>
    <xf numFmtId="4" fontId="106" fillId="66" borderId="138">
      <alignment vertical="center"/>
    </xf>
    <xf numFmtId="4" fontId="119" fillId="63" borderId="146">
      <alignment horizontal="left" vertical="center" indent="1"/>
    </xf>
    <xf numFmtId="4" fontId="118" fillId="35" borderId="146">
      <alignment vertical="center"/>
    </xf>
    <xf numFmtId="227" fontId="83" fillId="0" borderId="123" applyNumberFormat="0" applyAlignment="0" applyProtection="0">
      <alignment horizontal="left" vertical="center"/>
    </xf>
    <xf numFmtId="4" fontId="119" fillId="63" borderId="302">
      <alignment horizontal="left" vertical="center" indent="1"/>
    </xf>
    <xf numFmtId="4" fontId="119" fillId="63" borderId="138">
      <alignment horizontal="left" vertical="center" indent="1"/>
    </xf>
    <xf numFmtId="227" fontId="83" fillId="0" borderId="203" applyNumberFormat="0" applyAlignment="0" applyProtection="0">
      <alignment horizontal="left" vertical="center"/>
    </xf>
    <xf numFmtId="4" fontId="118" fillId="35" borderId="270">
      <alignment vertical="center"/>
    </xf>
    <xf numFmtId="4" fontId="107" fillId="66" borderId="226">
      <alignment vertical="center"/>
    </xf>
    <xf numFmtId="4" fontId="106" fillId="66" borderId="270">
      <alignment vertical="center"/>
    </xf>
    <xf numFmtId="4" fontId="106" fillId="66" borderId="178">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104" fillId="76" borderId="281" applyNumberFormat="0" applyProtection="0">
      <alignment horizontal="left" vertical="center" indent="1"/>
    </xf>
    <xf numFmtId="4" fontId="119" fillId="63" borderId="150">
      <alignment horizontal="left" vertical="center" indent="1"/>
    </xf>
    <xf numFmtId="4" fontId="118" fillId="35" borderId="150">
      <alignment vertical="center"/>
    </xf>
    <xf numFmtId="4" fontId="104" fillId="76" borderId="137" applyNumberFormat="0" applyProtection="0">
      <alignment horizontal="left" vertical="center" indent="1"/>
    </xf>
    <xf numFmtId="4" fontId="107" fillId="66" borderId="134">
      <alignment vertical="center"/>
    </xf>
    <xf numFmtId="4" fontId="117" fillId="35" borderId="134">
      <alignment vertical="center"/>
    </xf>
    <xf numFmtId="227" fontId="83" fillId="0" borderId="179" applyNumberFormat="0" applyAlignment="0" applyProtection="0">
      <alignment horizontal="left" vertical="center"/>
    </xf>
    <xf numFmtId="4" fontId="118" fillId="35" borderId="138">
      <alignment vertical="center"/>
    </xf>
    <xf numFmtId="4" fontId="106" fillId="66" borderId="174">
      <alignment vertical="center"/>
    </xf>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75" fillId="0" borderId="132" applyNumberFormat="0" applyBorder="0"/>
    <xf numFmtId="227" fontId="83" fillId="0" borderId="155" applyNumberFormat="0" applyAlignment="0" applyProtection="0">
      <alignment horizontal="left" vertical="center"/>
    </xf>
    <xf numFmtId="4" fontId="118" fillId="35" borderId="186">
      <alignment vertical="center"/>
    </xf>
    <xf numFmtId="43" fontId="6" fillId="0" borderId="0" applyFont="0" applyFill="0" applyBorder="0" applyAlignment="0" applyProtection="0"/>
    <xf numFmtId="4" fontId="118" fillId="35" borderId="278">
      <alignment vertical="center"/>
    </xf>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83" fillId="0" borderId="187" applyNumberFormat="0" applyAlignment="0" applyProtection="0">
      <alignment horizontal="left" vertical="center"/>
    </xf>
    <xf numFmtId="4" fontId="104" fillId="76" borderId="201" applyNumberFormat="0" applyProtection="0">
      <alignment horizontal="left" vertical="center" inden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 fontId="119" fillId="63" borderId="234">
      <alignment horizontal="left" vertical="center" indent="1"/>
    </xf>
    <xf numFmtId="4" fontId="104" fillId="76" borderId="241" applyNumberFormat="0" applyProtection="0">
      <alignment horizontal="left" vertical="center" indent="1"/>
    </xf>
    <xf numFmtId="4" fontId="106" fillId="66" borderId="214">
      <alignment vertical="center"/>
    </xf>
    <xf numFmtId="4" fontId="119" fillId="63" borderId="274">
      <alignment horizontal="left" vertical="center" indent="1"/>
    </xf>
    <xf numFmtId="4" fontId="119" fillId="63" borderId="282">
      <alignment horizontal="left" vertical="center" indent="1"/>
    </xf>
    <xf numFmtId="4" fontId="107" fillId="66" borderId="246">
      <alignment vertical="center"/>
    </xf>
    <xf numFmtId="4" fontId="117" fillId="35" borderId="246">
      <alignment vertical="center"/>
    </xf>
    <xf numFmtId="43" fontId="3" fillId="0" borderId="0" applyFont="0" applyFill="0" applyBorder="0" applyAlignment="0" applyProtection="0"/>
    <xf numFmtId="43" fontId="6" fillId="0" borderId="0" applyFont="0" applyFill="0" applyBorder="0" applyAlignment="0" applyProtection="0"/>
    <xf numFmtId="41" fontId="69" fillId="0" borderId="0" applyFont="0" applyFill="0" applyBorder="0" applyAlignment="0" applyProtection="0"/>
    <xf numFmtId="43" fontId="3" fillId="0" borderId="0" applyFont="0" applyFill="0" applyBorder="0" applyAlignment="0" applyProtection="0"/>
    <xf numFmtId="4" fontId="106" fillId="66" borderId="162">
      <alignment vertical="center"/>
    </xf>
    <xf numFmtId="41" fontId="3" fillId="0" borderId="0" applyFont="0" applyFill="0" applyBorder="0" applyAlignment="0" applyProtection="0"/>
    <xf numFmtId="4" fontId="107" fillId="66" borderId="166">
      <alignment vertical="center"/>
    </xf>
    <xf numFmtId="227" fontId="83" fillId="0" borderId="167" applyNumberFormat="0" applyAlignment="0" applyProtection="0">
      <alignment horizontal="left" vertical="center"/>
    </xf>
    <xf numFmtId="4" fontId="119" fillId="63" borderId="170">
      <alignment horizontal="left" vertical="center" indent="1"/>
    </xf>
    <xf numFmtId="227" fontId="83" fillId="0" borderId="235" applyNumberFormat="0" applyAlignment="0" applyProtection="0">
      <alignment horizontal="left" vertical="center"/>
    </xf>
    <xf numFmtId="4" fontId="117" fillId="35" borderId="226">
      <alignment vertical="center"/>
    </xf>
    <xf numFmtId="4" fontId="117" fillId="35" borderId="298">
      <alignment vertical="center"/>
    </xf>
    <xf numFmtId="9" fontId="75" fillId="0" borderId="268" applyNumberFormat="0" applyBorder="0"/>
    <xf numFmtId="9" fontId="75" fillId="0" borderId="216" applyNumberFormat="0" applyBorder="0"/>
    <xf numFmtId="4" fontId="104" fillId="76" borderId="245" applyNumberFormat="0" applyProtection="0">
      <alignment horizontal="left" vertical="center" indent="1"/>
    </xf>
    <xf numFmtId="43" fontId="3"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 fontId="118" fillId="35" borderId="298">
      <alignment vertical="center"/>
    </xf>
    <xf numFmtId="4" fontId="104" fillId="76" borderId="197" applyNumberFormat="0" applyProtection="0">
      <alignment horizontal="left" vertical="center" indent="1"/>
    </xf>
    <xf numFmtId="227" fontId="83" fillId="0" borderId="159" applyNumberFormat="0" applyAlignment="0" applyProtection="0">
      <alignment horizontal="left" vertical="center"/>
    </xf>
    <xf numFmtId="4" fontId="106" fillId="66" borderId="158">
      <alignment vertical="center"/>
    </xf>
    <xf numFmtId="4" fontId="104" fillId="76" borderId="157" applyNumberFormat="0" applyProtection="0">
      <alignment horizontal="left" vertical="center" indent="1"/>
    </xf>
    <xf numFmtId="227" fontId="83" fillId="0" borderId="151" applyNumberFormat="0" applyAlignment="0" applyProtection="0">
      <alignment horizontal="left" vertical="center"/>
    </xf>
    <xf numFmtId="4" fontId="119" fillId="63" borderId="142">
      <alignment horizontal="left" vertical="center" indent="1"/>
    </xf>
    <xf numFmtId="4" fontId="117" fillId="35" borderId="142">
      <alignment vertical="center"/>
    </xf>
    <xf numFmtId="4" fontId="106" fillId="66" borderId="226">
      <alignment vertical="center"/>
    </xf>
    <xf numFmtId="4" fontId="118" fillId="35" borderId="290">
      <alignment vertical="center"/>
    </xf>
    <xf numFmtId="4" fontId="107" fillId="66" borderId="174">
      <alignment vertical="center"/>
    </xf>
    <xf numFmtId="227" fontId="83" fillId="0" borderId="175" applyNumberFormat="0" applyAlignment="0" applyProtection="0">
      <alignment horizontal="left" vertical="center"/>
    </xf>
    <xf numFmtId="227" fontId="83" fillId="0" borderId="211" applyNumberFormat="0" applyAlignment="0" applyProtection="0">
      <alignment horizontal="left" vertical="center"/>
    </xf>
    <xf numFmtId="4" fontId="118" fillId="35" borderId="250">
      <alignment vertical="center"/>
    </xf>
    <xf numFmtId="227" fontId="83" fillId="0" borderId="199" applyNumberFormat="0" applyAlignment="0" applyProtection="0">
      <alignment horizontal="left" vertical="center"/>
    </xf>
    <xf numFmtId="4" fontId="104" fillId="76" borderId="89" applyNumberFormat="0" applyProtection="0">
      <alignment horizontal="left" vertical="center" indent="1"/>
    </xf>
    <xf numFmtId="227" fontId="83" fillId="0" borderId="239" applyNumberFormat="0" applyAlignment="0" applyProtection="0">
      <alignment horizontal="left" vertical="center"/>
    </xf>
    <xf numFmtId="4" fontId="119" fillId="63" borderId="218">
      <alignment horizontal="left" vertical="center" indent="1"/>
    </xf>
    <xf numFmtId="4" fontId="117" fillId="35" borderId="90">
      <alignment vertical="center"/>
    </xf>
    <xf numFmtId="4" fontId="118" fillId="35" borderId="90">
      <alignment vertical="center"/>
    </xf>
    <xf numFmtId="4" fontId="106" fillId="66" borderId="90">
      <alignment vertical="center"/>
    </xf>
    <xf numFmtId="4" fontId="107" fillId="66" borderId="90">
      <alignment vertical="center"/>
    </xf>
    <xf numFmtId="4" fontId="119" fillId="63" borderId="90">
      <alignment horizontal="left" vertical="center" inden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83" fillId="0" borderId="275" applyNumberFormat="0" applyAlignment="0" applyProtection="0">
      <alignment horizontal="left" vertical="center"/>
    </xf>
    <xf numFmtId="43" fontId="6" fillId="0" borderId="0" applyFont="0" applyFill="0" applyBorder="0" applyAlignment="0" applyProtection="0"/>
    <xf numFmtId="43" fontId="24"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07" fillId="66" borderId="198">
      <alignment vertical="center"/>
    </xf>
    <xf numFmtId="4" fontId="118" fillId="35" borderId="226">
      <alignment vertical="center"/>
    </xf>
    <xf numFmtId="4" fontId="119" fillId="63" borderId="210">
      <alignment horizontal="left" vertical="center" indent="1"/>
    </xf>
    <xf numFmtId="4" fontId="106" fillId="66" borderId="230">
      <alignment vertical="center"/>
    </xf>
    <xf numFmtId="227" fontId="83" fillId="0" borderId="251" applyNumberFormat="0" applyAlignment="0" applyProtection="0">
      <alignment horizontal="left" vertical="center"/>
    </xf>
    <xf numFmtId="4" fontId="106" fillId="66" borderId="262">
      <alignment vertical="center"/>
    </xf>
    <xf numFmtId="4" fontId="106" fillId="66" borderId="174">
      <alignment vertical="center"/>
    </xf>
    <xf numFmtId="4" fontId="118" fillId="35" borderId="170">
      <alignment vertical="center"/>
    </xf>
    <xf numFmtId="9" fontId="75" fillId="0" borderId="184" applyNumberFormat="0" applyBorder="0"/>
    <xf numFmtId="9" fontId="75" fillId="0" borderId="236" applyNumberFormat="0" applyBorder="0"/>
    <xf numFmtId="43" fontId="6" fillId="0" borderId="0" applyFont="0" applyFill="0" applyBorder="0" applyAlignment="0" applyProtection="0"/>
    <xf numFmtId="9" fontId="75" fillId="0" borderId="200" applyNumberFormat="0" applyBorder="0"/>
    <xf numFmtId="227" fontId="83" fillId="0" borderId="283" applyNumberFormat="0" applyAlignment="0" applyProtection="0">
      <alignment horizontal="left" vertical="center"/>
    </xf>
    <xf numFmtId="4" fontId="104" fillId="76" borderId="269" applyNumberFormat="0" applyProtection="0">
      <alignment horizontal="left" vertical="center" indent="1"/>
    </xf>
    <xf numFmtId="43" fontId="3" fillId="0" borderId="0" applyFont="0" applyFill="0" applyBorder="0" applyAlignment="0" applyProtection="0"/>
    <xf numFmtId="41" fontId="3" fillId="0" borderId="0" applyFont="0" applyFill="0" applyBorder="0" applyAlignment="0" applyProtection="0"/>
    <xf numFmtId="227" fontId="83" fillId="0" borderId="271" applyNumberFormat="0" applyAlignment="0" applyProtection="0">
      <alignment horizontal="left" vertical="center"/>
    </xf>
    <xf numFmtId="43" fontId="99" fillId="0" borderId="0" applyFont="0" applyFill="0" applyBorder="0" applyAlignment="0" applyProtection="0"/>
    <xf numFmtId="43" fontId="6" fillId="0" borderId="0" applyFont="0" applyFill="0" applyBorder="0" applyAlignment="0" applyProtection="0"/>
    <xf numFmtId="227" fontId="83" fillId="0" borderId="91" applyNumberFormat="0" applyAlignment="0" applyProtection="0">
      <alignment horizontal="left" vertical="center"/>
    </xf>
    <xf numFmtId="227" fontId="83" fillId="0" borderId="203" applyNumberFormat="0" applyAlignment="0" applyProtection="0">
      <alignment horizontal="lef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 fontId="119" fillId="63" borderId="278">
      <alignment horizontal="left" vertical="center" indent="1"/>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83" fillId="0" borderId="291" applyNumberFormat="0" applyAlignment="0" applyProtection="0">
      <alignment horizontal="left" vertical="center"/>
    </xf>
    <xf numFmtId="4" fontId="106" fillId="66" borderId="274">
      <alignment vertical="center"/>
    </xf>
    <xf numFmtId="4" fontId="117" fillId="35" borderId="270">
      <alignment vertical="center"/>
    </xf>
    <xf numFmtId="4" fontId="118" fillId="35" borderId="294">
      <alignment vertical="center"/>
    </xf>
    <xf numFmtId="4" fontId="107" fillId="66" borderId="162">
      <alignment vertical="center"/>
    </xf>
    <xf numFmtId="4" fontId="106" fillId="66" borderId="258">
      <alignment vertical="center"/>
    </xf>
    <xf numFmtId="227" fontId="83" fillId="0" borderId="163" applyNumberFormat="0" applyAlignment="0" applyProtection="0">
      <alignment horizontal="left" vertical="center"/>
    </xf>
    <xf numFmtId="227" fontId="83" fillId="0" borderId="247" applyNumberFormat="0" applyAlignment="0" applyProtection="0">
      <alignment horizontal="left" vertical="center"/>
    </xf>
    <xf numFmtId="4" fontId="117" fillId="35" borderId="238">
      <alignment vertical="center"/>
    </xf>
    <xf numFmtId="9" fontId="75" fillId="0" borderId="180" applyNumberFormat="0" applyBorder="0"/>
    <xf numFmtId="4" fontId="107" fillId="66" borderId="190">
      <alignment vertical="center"/>
    </xf>
    <xf numFmtId="0" fontId="83" fillId="0" borderId="159" applyNumberFormat="0" applyAlignment="0" applyProtection="0">
      <alignment horizontal="left" vertical="center"/>
    </xf>
    <xf numFmtId="4" fontId="117" fillId="35" borderId="190">
      <alignment vertical="center"/>
    </xf>
    <xf numFmtId="4" fontId="118" fillId="35" borderId="154">
      <alignment vertical="center"/>
    </xf>
    <xf numFmtId="4" fontId="106" fillId="66" borderId="150">
      <alignment vertical="center"/>
    </xf>
    <xf numFmtId="4" fontId="104" fillId="76" borderId="149" applyNumberFormat="0" applyProtection="0">
      <alignment horizontal="left" vertical="center" indent="1"/>
    </xf>
    <xf numFmtId="227" fontId="83" fillId="0" borderId="143" applyNumberFormat="0" applyAlignment="0" applyProtection="0">
      <alignment horizontal="left" vertical="center"/>
    </xf>
    <xf numFmtId="4" fontId="118" fillId="35" borderId="142">
      <alignment vertical="center"/>
    </xf>
    <xf numFmtId="227" fontId="83" fillId="0" borderId="139" applyNumberFormat="0" applyAlignment="0" applyProtection="0">
      <alignment horizontal="left" vertical="center"/>
    </xf>
    <xf numFmtId="4" fontId="118" fillId="35" borderId="134">
      <alignment vertical="center"/>
    </xf>
    <xf numFmtId="4" fontId="104" fillId="76" borderId="133" applyNumberFormat="0" applyProtection="0">
      <alignment horizontal="left" vertical="center" indent="1"/>
    </xf>
    <xf numFmtId="4" fontId="107" fillId="66" borderId="146">
      <alignment vertical="center"/>
    </xf>
    <xf numFmtId="4" fontId="117" fillId="35" borderId="282">
      <alignment vertical="center"/>
    </xf>
    <xf numFmtId="4" fontId="104" fillId="76" borderId="137" applyNumberFormat="0" applyProtection="0">
      <alignment horizontal="left" vertical="center" indent="1"/>
    </xf>
    <xf numFmtId="4" fontId="117" fillId="35" borderId="146">
      <alignment vertical="center"/>
    </xf>
    <xf numFmtId="4" fontId="104" fillId="76" borderId="129" applyNumberFormat="0" applyProtection="0">
      <alignment horizontal="left" vertical="center" indent="1"/>
    </xf>
    <xf numFmtId="4" fontId="118" fillId="35" borderId="202">
      <alignment vertical="center"/>
    </xf>
    <xf numFmtId="4" fontId="107" fillId="66" borderId="282">
      <alignment vertical="center"/>
    </xf>
    <xf numFmtId="4" fontId="106" fillId="66" borderId="190">
      <alignment vertical="center"/>
    </xf>
    <xf numFmtId="4" fontId="106" fillId="66" borderId="262">
      <alignment vertical="center"/>
    </xf>
    <xf numFmtId="4" fontId="107" fillId="66" borderId="178">
      <alignment vertical="center"/>
    </xf>
    <xf numFmtId="4" fontId="119" fillId="63" borderId="186">
      <alignment horizontal="left" vertical="center" indent="1"/>
    </xf>
    <xf numFmtId="227" fontId="83" fillId="0" borderId="191" applyNumberFormat="0" applyAlignment="0" applyProtection="0">
      <alignment horizontal="left" vertical="center"/>
    </xf>
    <xf numFmtId="4" fontId="118" fillId="35" borderId="254">
      <alignment vertical="center"/>
    </xf>
    <xf numFmtId="227" fontId="83" fillId="0" borderId="135" applyNumberFormat="0" applyAlignment="0" applyProtection="0">
      <alignment horizontal="left" vertical="center"/>
    </xf>
    <xf numFmtId="9" fontId="75" fillId="0" borderId="172" applyNumberFormat="0" applyBorder="0"/>
    <xf numFmtId="227" fontId="83" fillId="0" borderId="299" applyNumberFormat="0" applyAlignment="0" applyProtection="0">
      <alignment horizontal="left" vertical="center"/>
    </xf>
    <xf numFmtId="4" fontId="107" fillId="66" borderId="154">
      <alignment vertical="center"/>
    </xf>
    <xf numFmtId="227" fontId="83" fillId="0" borderId="227" applyNumberFormat="0" applyAlignment="0" applyProtection="0">
      <alignment horizontal="left" vertical="center"/>
    </xf>
    <xf numFmtId="4" fontId="117" fillId="35" borderId="154">
      <alignment vertical="center"/>
    </xf>
    <xf numFmtId="9" fontId="75" fillId="0" borderId="148" applyNumberFormat="0" applyBorder="0"/>
    <xf numFmtId="4" fontId="119" fillId="63" borderId="134">
      <alignment horizontal="left" vertical="center" indent="1"/>
    </xf>
    <xf numFmtId="4" fontId="117" fillId="35" borderId="154">
      <alignment vertical="center"/>
    </xf>
    <xf numFmtId="227" fontId="83" fillId="0" borderId="139" applyNumberFormat="0" applyAlignment="0" applyProtection="0">
      <alignment horizontal="left" vertical="center"/>
    </xf>
    <xf numFmtId="4" fontId="119" fillId="63" borderId="154">
      <alignment horizontal="left" vertical="center" indent="1"/>
    </xf>
    <xf numFmtId="4" fontId="117" fillId="35" borderId="290">
      <alignment vertical="center"/>
    </xf>
    <xf numFmtId="227" fontId="83" fillId="0" borderId="183" applyNumberFormat="0" applyAlignment="0" applyProtection="0">
      <alignment horizontal="left" vertical="center"/>
    </xf>
    <xf numFmtId="9" fontId="75" fillId="0" borderId="228" applyNumberFormat="0" applyBorder="0"/>
    <xf numFmtId="4" fontId="107" fillId="66" borderId="150">
      <alignment vertical="center"/>
    </xf>
    <xf numFmtId="4" fontId="117" fillId="35" borderId="150">
      <alignment vertical="center"/>
    </xf>
    <xf numFmtId="227" fontId="83" fillId="0" borderId="139" applyNumberFormat="0" applyAlignment="0" applyProtection="0">
      <alignment horizontal="left" vertical="center"/>
    </xf>
    <xf numFmtId="227" fontId="83" fillId="0" borderId="135" applyNumberFormat="0" applyAlignment="0" applyProtection="0">
      <alignment horizontal="left" vertical="center"/>
    </xf>
    <xf numFmtId="4" fontId="106" fillId="66" borderId="134">
      <alignment vertical="center"/>
    </xf>
    <xf numFmtId="9" fontId="75" fillId="0" borderId="136" applyNumberFormat="0" applyBorder="0"/>
    <xf numFmtId="4" fontId="106" fillId="66" borderId="146">
      <alignment vertical="center"/>
    </xf>
    <xf numFmtId="4" fontId="117" fillId="35" borderId="206">
      <alignment vertical="center"/>
    </xf>
    <xf numFmtId="227" fontId="83" fillId="0" borderId="127" applyNumberFormat="0" applyAlignment="0" applyProtection="0">
      <alignment horizontal="left" vertical="center"/>
    </xf>
    <xf numFmtId="0" fontId="83" fillId="0" borderId="267" applyNumberFormat="0" applyAlignment="0" applyProtection="0">
      <alignment horizontal="left" vertical="center"/>
    </xf>
    <xf numFmtId="227" fontId="83" fillId="0" borderId="131" applyNumberFormat="0" applyAlignment="0" applyProtection="0">
      <alignment horizontal="left" vertical="center"/>
    </xf>
    <xf numFmtId="227" fontId="83" fillId="0" borderId="131" applyNumberFormat="0" applyAlignment="0" applyProtection="0">
      <alignment horizontal="left" vertical="center"/>
    </xf>
    <xf numFmtId="4" fontId="104" fillId="76" borderId="145" applyNumberFormat="0" applyProtection="0">
      <alignment horizontal="left" vertical="center" indent="1"/>
    </xf>
    <xf numFmtId="4" fontId="104" fillId="76" borderId="189" applyNumberFormat="0" applyProtection="0">
      <alignment horizontal="left" vertical="center" indent="1"/>
    </xf>
    <xf numFmtId="4" fontId="107" fillId="66" borderId="290">
      <alignment vertical="center"/>
    </xf>
    <xf numFmtId="227" fontId="83" fillId="0" borderId="263" applyNumberFormat="0" applyAlignment="0" applyProtection="0">
      <alignment horizontal="left" vertical="center"/>
    </xf>
    <xf numFmtId="4" fontId="106" fillId="66" borderId="282">
      <alignment vertical="center"/>
    </xf>
    <xf numFmtId="4" fontId="104" fillId="76" borderId="161" applyNumberFormat="0" applyProtection="0">
      <alignment horizontal="left" vertical="center" indent="1"/>
    </xf>
    <xf numFmtId="4" fontId="106" fillId="66" borderId="246">
      <alignment vertical="center"/>
    </xf>
    <xf numFmtId="4" fontId="104" fillId="76" borderId="261" applyNumberFormat="0" applyProtection="0">
      <alignment horizontal="left" vertical="center" indent="1"/>
    </xf>
    <xf numFmtId="4" fontId="117" fillId="35" borderId="258">
      <alignment vertical="center"/>
    </xf>
    <xf numFmtId="9" fontId="75" fillId="0" borderId="240" applyNumberFormat="0" applyBorder="0"/>
    <xf numFmtId="4" fontId="107" fillId="66" borderId="250">
      <alignment vertical="center"/>
    </xf>
    <xf numFmtId="4" fontId="119" fillId="63" borderId="166">
      <alignment horizontal="left" vertical="center" indent="1"/>
    </xf>
    <xf numFmtId="4" fontId="118" fillId="35" borderId="178">
      <alignment vertical="center"/>
    </xf>
    <xf numFmtId="4" fontId="104" fillId="76" borderId="233" applyNumberFormat="0" applyProtection="0">
      <alignment horizontal="left" vertical="center" indent="1"/>
    </xf>
    <xf numFmtId="227" fontId="83" fillId="0" borderId="295" applyNumberFormat="0" applyAlignment="0" applyProtection="0">
      <alignment horizontal="left" vertical="center"/>
    </xf>
    <xf numFmtId="4" fontId="118" fillId="35" borderId="214">
      <alignment vertical="center"/>
    </xf>
    <xf numFmtId="4" fontId="106" fillId="66" borderId="202">
      <alignment vertical="center"/>
    </xf>
    <xf numFmtId="227" fontId="83" fillId="0" borderId="91" applyNumberFormat="0" applyAlignment="0" applyProtection="0">
      <alignment horizontal="left" vertical="center"/>
    </xf>
    <xf numFmtId="4" fontId="104" fillId="76" borderId="257" applyNumberFormat="0" applyProtection="0">
      <alignment horizontal="left" vertical="center" indent="1"/>
    </xf>
    <xf numFmtId="4" fontId="117" fillId="35" borderId="102">
      <alignment vertical="center"/>
    </xf>
    <xf numFmtId="4" fontId="119" fillId="63" borderId="158">
      <alignment horizontal="left" vertical="center" indent="1"/>
    </xf>
    <xf numFmtId="4" fontId="118" fillId="35" borderId="158">
      <alignment vertical="center"/>
    </xf>
    <xf numFmtId="9" fontId="75" fillId="0" borderId="156" applyNumberFormat="0" applyBorder="0"/>
    <xf numFmtId="227" fontId="83" fillId="0" borderId="155" applyNumberFormat="0" applyAlignment="0" applyProtection="0">
      <alignment horizontal="left" vertical="center"/>
    </xf>
    <xf numFmtId="4" fontId="107" fillId="66" borderId="142">
      <alignment vertical="center"/>
    </xf>
    <xf numFmtId="4" fontId="104" fillId="76" borderId="141" applyNumberFormat="0" applyProtection="0">
      <alignment horizontal="left" vertical="center" indent="1"/>
    </xf>
    <xf numFmtId="227" fontId="83" fillId="0" borderId="287" applyNumberFormat="0" applyAlignment="0" applyProtection="0">
      <alignment horizontal="left" vertical="center"/>
    </xf>
    <xf numFmtId="227" fontId="83" fillId="0" borderId="167" applyNumberFormat="0" applyAlignment="0" applyProtection="0">
      <alignment horizontal="left" vertical="center"/>
    </xf>
    <xf numFmtId="4" fontId="118" fillId="35" borderId="174">
      <alignment vertical="center"/>
    </xf>
    <xf numFmtId="4" fontId="119" fillId="63" borderId="182">
      <alignment horizontal="left" vertical="center" indent="1"/>
    </xf>
    <xf numFmtId="4" fontId="118" fillId="35" borderId="182">
      <alignment vertical="center"/>
    </xf>
    <xf numFmtId="9" fontId="75" fillId="0" borderId="92" applyNumberFormat="0" applyBorder="0"/>
    <xf numFmtId="4" fontId="107" fillId="66" borderId="202">
      <alignment vertical="center"/>
    </xf>
    <xf numFmtId="4" fontId="106" fillId="66" borderId="250">
      <alignment vertical="center"/>
    </xf>
    <xf numFmtId="4" fontId="119" fillId="63" borderId="102">
      <alignment horizontal="left" vertical="center" indent="1"/>
    </xf>
    <xf numFmtId="227" fontId="83" fillId="0" borderId="211" applyNumberFormat="0" applyAlignment="0" applyProtection="0">
      <alignment horizontal="left" vertical="center"/>
    </xf>
    <xf numFmtId="4" fontId="104" fillId="76" borderId="93" applyNumberFormat="0" applyProtection="0">
      <alignment horizontal="left" vertical="center" indent="1"/>
    </xf>
    <xf numFmtId="4" fontId="117" fillId="35" borderId="94">
      <alignment vertical="center"/>
    </xf>
    <xf numFmtId="4" fontId="118" fillId="35" borderId="94">
      <alignment vertical="center"/>
    </xf>
    <xf numFmtId="4" fontId="106" fillId="66" borderId="94">
      <alignment vertical="center"/>
    </xf>
    <xf numFmtId="4" fontId="107" fillId="66" borderId="94">
      <alignment vertical="center"/>
    </xf>
    <xf numFmtId="4" fontId="119" fillId="63" borderId="94">
      <alignment horizontal="left" vertical="center" indent="1"/>
    </xf>
    <xf numFmtId="4" fontId="119" fillId="63" borderId="230">
      <alignment horizontal="left" vertical="center" indent="1"/>
    </xf>
    <xf numFmtId="0" fontId="83" fillId="0" borderId="163" applyNumberFormat="0" applyAlignment="0" applyProtection="0">
      <alignment horizontal="left" vertical="center"/>
    </xf>
    <xf numFmtId="9" fontId="75" fillId="0" borderId="292" applyNumberFormat="0" applyBorder="0"/>
    <xf numFmtId="4" fontId="107" fillId="66" borderId="174">
      <alignment vertical="center"/>
    </xf>
    <xf numFmtId="4" fontId="117" fillId="35" borderId="186">
      <alignment vertical="center"/>
    </xf>
    <xf numFmtId="0" fontId="83" fillId="0" borderId="199" applyNumberFormat="0" applyAlignment="0" applyProtection="0">
      <alignment horizontal="left" vertical="center"/>
    </xf>
    <xf numFmtId="9" fontId="75" fillId="0" borderId="108" applyNumberFormat="0" applyBorder="0"/>
    <xf numFmtId="4" fontId="118" fillId="35" borderId="298">
      <alignment vertical="center"/>
    </xf>
    <xf numFmtId="227" fontId="83" fillId="0" borderId="95" applyNumberFormat="0" applyAlignment="0" applyProtection="0">
      <alignment horizontal="left" vertical="center"/>
    </xf>
    <xf numFmtId="227" fontId="83" fillId="0" borderId="107" applyNumberFormat="0" applyAlignment="0" applyProtection="0">
      <alignment horizontal="left" vertical="center"/>
    </xf>
    <xf numFmtId="4" fontId="117" fillId="35" borderId="118">
      <alignment vertical="center"/>
    </xf>
    <xf numFmtId="4" fontId="117" fillId="35" borderId="110">
      <alignment vertical="center"/>
    </xf>
    <xf numFmtId="4" fontId="106" fillId="66" borderId="110">
      <alignment vertical="center"/>
    </xf>
    <xf numFmtId="4" fontId="119" fillId="63" borderId="118">
      <alignment horizontal="left" vertical="center" indent="1"/>
    </xf>
    <xf numFmtId="227" fontId="83" fillId="0" borderId="103" applyNumberFormat="0" applyAlignment="0" applyProtection="0">
      <alignment horizontal="left" vertical="center"/>
    </xf>
    <xf numFmtId="227" fontId="83" fillId="0" borderId="239" applyNumberFormat="0" applyAlignment="0" applyProtection="0">
      <alignment horizontal="left" vertical="center"/>
    </xf>
    <xf numFmtId="4" fontId="118" fillId="35" borderId="110">
      <alignment vertical="center"/>
    </xf>
    <xf numFmtId="4" fontId="119" fillId="63" borderId="110">
      <alignment horizontal="left" vertical="center" indent="1"/>
    </xf>
    <xf numFmtId="4" fontId="118" fillId="35" borderId="262">
      <alignment vertical="center"/>
    </xf>
    <xf numFmtId="4" fontId="107" fillId="66" borderId="138">
      <alignment vertical="center"/>
    </xf>
    <xf numFmtId="4" fontId="104" fillId="76" borderId="109" applyNumberFormat="0" applyProtection="0">
      <alignment horizontal="left" vertical="center" indent="1"/>
    </xf>
    <xf numFmtId="4" fontId="118" fillId="35" borderId="102">
      <alignment vertical="center"/>
    </xf>
    <xf numFmtId="4" fontId="104" fillId="76" borderId="101" applyNumberFormat="0" applyProtection="0">
      <alignment horizontal="left" vertical="center" indent="1"/>
    </xf>
    <xf numFmtId="9" fontId="75" fillId="0" borderId="100" applyNumberFormat="0" applyBorder="0"/>
    <xf numFmtId="4" fontId="106" fillId="66" borderId="102">
      <alignment vertical="center"/>
    </xf>
    <xf numFmtId="4" fontId="107" fillId="66" borderId="102">
      <alignment vertical="center"/>
    </xf>
    <xf numFmtId="4" fontId="107" fillId="66" borderId="110">
      <alignment vertical="center"/>
    </xf>
    <xf numFmtId="227" fontId="83" fillId="0" borderId="95" applyNumberFormat="0" applyAlignment="0" applyProtection="0">
      <alignment horizontal="left" vertical="center"/>
    </xf>
    <xf numFmtId="9" fontId="75" fillId="0" borderId="96" applyNumberFormat="0" applyBorder="0"/>
    <xf numFmtId="4" fontId="104" fillId="76" borderId="97" applyNumberFormat="0" applyProtection="0">
      <alignment horizontal="left" vertical="center" indent="1"/>
    </xf>
    <xf numFmtId="4" fontId="117" fillId="35" borderId="98">
      <alignment vertical="center"/>
    </xf>
    <xf numFmtId="4" fontId="118" fillId="35" borderId="98">
      <alignment vertical="center"/>
    </xf>
    <xf numFmtId="4" fontId="106" fillId="66" borderId="98">
      <alignment vertical="center"/>
    </xf>
    <xf numFmtId="4" fontId="107" fillId="66" borderId="98">
      <alignment vertical="center"/>
    </xf>
    <xf numFmtId="4" fontId="119" fillId="63" borderId="98">
      <alignment horizontal="left" vertical="center" indent="1"/>
    </xf>
    <xf numFmtId="227" fontId="83" fillId="0" borderId="99" applyNumberFormat="0" applyAlignment="0" applyProtection="0">
      <alignment horizontal="left" vertical="center"/>
    </xf>
    <xf numFmtId="227" fontId="83" fillId="0" borderId="103" applyNumberFormat="0" applyAlignment="0" applyProtection="0">
      <alignment horizontal="left" vertical="center"/>
    </xf>
    <xf numFmtId="4" fontId="104" fillId="76" borderId="101" applyNumberFormat="0" applyProtection="0">
      <alignment horizontal="left" vertical="center" indent="1"/>
    </xf>
    <xf numFmtId="4" fontId="117" fillId="35" borderId="102">
      <alignment vertical="center"/>
    </xf>
    <xf numFmtId="4" fontId="118" fillId="35" borderId="102">
      <alignment vertical="center"/>
    </xf>
    <xf numFmtId="4" fontId="106" fillId="66" borderId="102">
      <alignment vertical="center"/>
    </xf>
    <xf numFmtId="4" fontId="107" fillId="66" borderId="102">
      <alignment vertical="center"/>
    </xf>
    <xf numFmtId="4" fontId="119" fillId="63" borderId="102">
      <alignment horizontal="left" vertical="center" indent="1"/>
    </xf>
    <xf numFmtId="227" fontId="83" fillId="0" borderId="103" applyNumberFormat="0" applyAlignment="0" applyProtection="0">
      <alignment horizontal="left" vertical="center"/>
    </xf>
    <xf numFmtId="227" fontId="83" fillId="0" borderId="99" applyNumberFormat="0" applyAlignment="0" applyProtection="0">
      <alignment horizontal="left" vertical="center"/>
    </xf>
    <xf numFmtId="227" fontId="83" fillId="0" borderId="103" applyNumberFormat="0" applyAlignment="0" applyProtection="0">
      <alignment horizontal="left" vertical="center"/>
    </xf>
    <xf numFmtId="9" fontId="75" fillId="0" borderId="104" applyNumberFormat="0" applyBorder="0"/>
    <xf numFmtId="4" fontId="104" fillId="76" borderId="105" applyNumberFormat="0" applyProtection="0">
      <alignment horizontal="left" vertical="center" indent="1"/>
    </xf>
    <xf numFmtId="4" fontId="117" fillId="35" borderId="106">
      <alignment vertical="center"/>
    </xf>
    <xf numFmtId="4" fontId="118" fillId="35" borderId="106">
      <alignment vertical="center"/>
    </xf>
    <xf numFmtId="4" fontId="106" fillId="66" borderId="106">
      <alignment vertical="center"/>
    </xf>
    <xf numFmtId="4" fontId="107" fillId="66" borderId="106">
      <alignment vertical="center"/>
    </xf>
    <xf numFmtId="4" fontId="119" fillId="63" borderId="106">
      <alignment horizontal="left" vertical="center" indent="1"/>
    </xf>
    <xf numFmtId="227" fontId="83" fillId="0" borderId="107" applyNumberFormat="0" applyAlignment="0" applyProtection="0">
      <alignment horizontal="left" vertical="center"/>
    </xf>
    <xf numFmtId="227" fontId="83" fillId="0" borderId="111" applyNumberFormat="0" applyAlignment="0" applyProtection="0">
      <alignment horizontal="left" vertical="center"/>
    </xf>
    <xf numFmtId="227" fontId="83" fillId="0" borderId="95" applyNumberFormat="0" applyAlignment="0" applyProtection="0">
      <alignment horizontal="left" vertical="center"/>
    </xf>
    <xf numFmtId="227" fontId="83" fillId="0" borderId="119" applyNumberFormat="0" applyAlignment="0" applyProtection="0">
      <alignment horizontal="left" vertical="center"/>
    </xf>
    <xf numFmtId="4" fontId="118" fillId="35" borderId="118">
      <alignment vertical="center"/>
    </xf>
    <xf numFmtId="4" fontId="104" fillId="76" borderId="117" applyNumberFormat="0" applyProtection="0">
      <alignment horizontal="left" vertical="center" indent="1"/>
    </xf>
    <xf numFmtId="9" fontId="75" fillId="0" borderId="116" applyNumberFormat="0" applyBorder="0"/>
    <xf numFmtId="4" fontId="106" fillId="66" borderId="118">
      <alignment vertical="center"/>
    </xf>
    <xf numFmtId="4" fontId="107" fillId="66" borderId="118">
      <alignment vertical="center"/>
    </xf>
    <xf numFmtId="227" fontId="83" fillId="0" borderId="111" applyNumberFormat="0" applyAlignment="0" applyProtection="0">
      <alignment horizontal="left" vertical="center"/>
    </xf>
    <xf numFmtId="9" fontId="75" fillId="0" borderId="112" applyNumberFormat="0" applyBorder="0"/>
    <xf numFmtId="4" fontId="104" fillId="76" borderId="113" applyNumberFormat="0" applyProtection="0">
      <alignment horizontal="left" vertical="center" indent="1"/>
    </xf>
    <xf numFmtId="4" fontId="117" fillId="35" borderId="114">
      <alignment vertical="center"/>
    </xf>
    <xf numFmtId="4" fontId="118" fillId="35" borderId="114">
      <alignment vertical="center"/>
    </xf>
    <xf numFmtId="4" fontId="106" fillId="66" borderId="114">
      <alignment vertical="center"/>
    </xf>
    <xf numFmtId="4" fontId="107" fillId="66" borderId="114">
      <alignment vertical="center"/>
    </xf>
    <xf numFmtId="4" fontId="119" fillId="63" borderId="114">
      <alignment horizontal="left" vertical="center" indent="1"/>
    </xf>
    <xf numFmtId="227" fontId="83" fillId="0" borderId="115" applyNumberFormat="0" applyAlignment="0" applyProtection="0">
      <alignment horizontal="left" vertical="center"/>
    </xf>
    <xf numFmtId="227" fontId="83" fillId="0" borderId="119" applyNumberFormat="0" applyAlignment="0" applyProtection="0">
      <alignment horizontal="left" vertical="center"/>
    </xf>
    <xf numFmtId="4" fontId="104" fillId="76" borderId="117" applyNumberFormat="0" applyProtection="0">
      <alignment horizontal="left" vertical="center" indent="1"/>
    </xf>
    <xf numFmtId="4" fontId="117" fillId="35" borderId="118">
      <alignment vertical="center"/>
    </xf>
    <xf numFmtId="4" fontId="118" fillId="35" borderId="118">
      <alignment vertical="center"/>
    </xf>
    <xf numFmtId="4" fontId="106" fillId="66" borderId="118">
      <alignment vertical="center"/>
    </xf>
    <xf numFmtId="4" fontId="107" fillId="66" borderId="118">
      <alignment vertical="center"/>
    </xf>
    <xf numFmtId="4" fontId="119" fillId="63" borderId="118">
      <alignment horizontal="left" vertical="center" indent="1"/>
    </xf>
    <xf numFmtId="227" fontId="83" fillId="0" borderId="119" applyNumberFormat="0" applyAlignment="0" applyProtection="0">
      <alignment horizontal="left" vertical="center"/>
    </xf>
    <xf numFmtId="227" fontId="83" fillId="0" borderId="115" applyNumberFormat="0" applyAlignment="0" applyProtection="0">
      <alignment horizontal="left" vertical="center"/>
    </xf>
    <xf numFmtId="227" fontId="83" fillId="0" borderId="119" applyNumberFormat="0" applyAlignment="0" applyProtection="0">
      <alignment horizontal="left" vertical="center"/>
    </xf>
    <xf numFmtId="9" fontId="75" fillId="0" borderId="120" applyNumberFormat="0" applyBorder="0"/>
    <xf numFmtId="4" fontId="104" fillId="76" borderId="121" applyNumberFormat="0" applyProtection="0">
      <alignment horizontal="left" vertical="center" indent="1"/>
    </xf>
    <xf numFmtId="4" fontId="117" fillId="35" borderId="122">
      <alignment vertical="center"/>
    </xf>
    <xf numFmtId="4" fontId="118" fillId="35" borderId="122">
      <alignment vertical="center"/>
    </xf>
    <xf numFmtId="4" fontId="106" fillId="66" borderId="122">
      <alignment vertical="center"/>
    </xf>
    <xf numFmtId="4" fontId="107" fillId="66" borderId="122">
      <alignment vertical="center"/>
    </xf>
    <xf numFmtId="4" fontId="119" fillId="63" borderId="122">
      <alignment horizontal="left" vertical="center" indent="1"/>
    </xf>
    <xf numFmtId="227" fontId="83" fillId="0" borderId="123" applyNumberFormat="0" applyAlignment="0" applyProtection="0">
      <alignment horizontal="left" vertical="center"/>
    </xf>
    <xf numFmtId="43" fontId="6" fillId="0" borderId="0" applyFont="0" applyFill="0" applyBorder="0" applyAlignment="0" applyProtection="0"/>
    <xf numFmtId="4" fontId="118" fillId="35" borderId="210">
      <alignment vertical="center"/>
    </xf>
    <xf numFmtId="4" fontId="107" fillId="66" borderId="226">
      <alignment vertical="center"/>
    </xf>
    <xf numFmtId="4" fontId="119" fillId="63" borderId="254">
      <alignment horizontal="left" vertical="center" indent="1"/>
    </xf>
    <xf numFmtId="4" fontId="117" fillId="35" borderId="234">
      <alignment vertical="center"/>
    </xf>
    <xf numFmtId="4" fontId="107" fillId="66" borderId="294">
      <alignment vertical="center"/>
    </xf>
    <xf numFmtId="9" fontId="75" fillId="0" borderId="252" applyNumberFormat="0" applyBorder="0"/>
    <xf numFmtId="4" fontId="107" fillId="66" borderId="222">
      <alignment vertical="center"/>
    </xf>
    <xf numFmtId="4" fontId="104" fillId="76" borderId="221" applyNumberFormat="0" applyProtection="0">
      <alignment horizontal="left" vertical="center" indent="1"/>
    </xf>
    <xf numFmtId="4" fontId="119" fillId="63" borderId="238">
      <alignment horizontal="left" vertical="center" indent="1"/>
    </xf>
    <xf numFmtId="227" fontId="83" fillId="0" borderId="259" applyNumberFormat="0" applyAlignment="0" applyProtection="0">
      <alignment horizontal="left" vertical="center"/>
    </xf>
    <xf numFmtId="4" fontId="106" fillId="66" borderId="282">
      <alignment vertical="center"/>
    </xf>
    <xf numFmtId="4" fontId="104" fillId="76" borderId="297" applyNumberFormat="0" applyProtection="0">
      <alignment horizontal="left" vertical="center" indent="1"/>
    </xf>
    <xf numFmtId="227" fontId="83" fillId="0" borderId="299" applyNumberFormat="0" applyAlignment="0" applyProtection="0">
      <alignment horizontal="left" vertical="center"/>
    </xf>
    <xf numFmtId="9" fontId="75" fillId="0" borderId="276" applyNumberFormat="0" applyBorder="0"/>
    <xf numFmtId="4" fontId="119" fillId="63" borderId="198">
      <alignment horizontal="left" vertical="center" indent="1"/>
    </xf>
    <xf numFmtId="4" fontId="118" fillId="35" borderId="234">
      <alignment vertical="center"/>
    </xf>
    <xf numFmtId="227" fontId="83" fillId="0" borderId="303" applyNumberFormat="0" applyAlignment="0" applyProtection="0">
      <alignment horizontal="left" vertical="center"/>
    </xf>
    <xf numFmtId="4" fontId="104" fillId="76" borderId="209" applyNumberFormat="0" applyProtection="0">
      <alignment horizontal="left" vertical="center" indent="1"/>
    </xf>
    <xf numFmtId="4" fontId="117" fillId="35" borderId="278">
      <alignment vertical="center"/>
    </xf>
    <xf numFmtId="4" fontId="117" fillId="35" borderId="266">
      <alignment vertical="center"/>
    </xf>
    <xf numFmtId="4" fontId="104" fillId="76" borderId="261" applyNumberFormat="0" applyProtection="0">
      <alignment horizontal="left" vertical="center" indent="1"/>
    </xf>
    <xf numFmtId="0" fontId="83" fillId="0" borderId="231" applyNumberFormat="0" applyAlignment="0" applyProtection="0">
      <alignment horizontal="left" vertical="center"/>
    </xf>
    <xf numFmtId="4" fontId="117" fillId="35" borderId="254">
      <alignment vertical="center"/>
    </xf>
    <xf numFmtId="43" fontId="6" fillId="0" borderId="0" applyFont="0" applyFill="0" applyBorder="0" applyAlignment="0" applyProtection="0"/>
    <xf numFmtId="41" fontId="6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 fontId="119" fillId="63" borderId="162">
      <alignment horizontal="left" vertical="center" indent="1"/>
    </xf>
    <xf numFmtId="4" fontId="118" fillId="35" borderId="162">
      <alignment vertical="center"/>
    </xf>
    <xf numFmtId="4" fontId="119" fillId="63" borderId="258">
      <alignment horizontal="left" vertical="center" indent="1"/>
    </xf>
    <xf numFmtId="4" fontId="104" fillId="76" borderId="273" applyNumberFormat="0" applyProtection="0">
      <alignment horizontal="left" vertical="center" indent="1"/>
    </xf>
    <xf numFmtId="4" fontId="107" fillId="66" borderId="242">
      <alignment vertical="center"/>
    </xf>
    <xf numFmtId="4" fontId="104" fillId="76" borderId="237" applyNumberFormat="0" applyProtection="0">
      <alignment horizontal="left" vertical="center" indent="1"/>
    </xf>
    <xf numFmtId="4" fontId="106" fillId="66" borderId="210">
      <alignment vertical="center"/>
    </xf>
    <xf numFmtId="227" fontId="83" fillId="0" borderId="267" applyNumberFormat="0" applyAlignment="0" applyProtection="0">
      <alignment horizontal="left" vertical="center"/>
    </xf>
    <xf numFmtId="9" fontId="75" fillId="0" borderId="300" applyNumberFormat="0" applyBorder="0"/>
    <xf numFmtId="4" fontId="118" fillId="35" borderId="222">
      <alignment vertical="center"/>
    </xf>
    <xf numFmtId="9" fontId="75" fillId="0" borderId="208" applyNumberFormat="0" applyBorder="0"/>
    <xf numFmtId="9" fontId="75" fillId="0" borderId="304" applyNumberFormat="0" applyBorder="0"/>
    <xf numFmtId="4" fontId="107" fillId="66" borderId="254">
      <alignment vertical="center"/>
    </xf>
    <xf numFmtId="4" fontId="118" fillId="35" borderId="166">
      <alignment vertical="center"/>
    </xf>
    <xf numFmtId="4" fontId="104" fillId="76" borderId="165" applyNumberFormat="0" applyProtection="0">
      <alignment horizontal="left" vertical="center" indent="1"/>
    </xf>
    <xf numFmtId="4" fontId="117" fillId="35" borderId="166">
      <alignment vertical="center"/>
    </xf>
    <xf numFmtId="4" fontId="106" fillId="66" borderId="166">
      <alignment vertical="center"/>
    </xf>
    <xf numFmtId="0" fontId="83" fillId="0" borderId="123" applyNumberFormat="0" applyAlignment="0" applyProtection="0">
      <alignment horizontal="left" vertical="center"/>
    </xf>
    <xf numFmtId="4" fontId="106" fillId="66" borderId="278">
      <alignment vertical="center"/>
    </xf>
    <xf numFmtId="4" fontId="117" fillId="35" borderId="298">
      <alignment vertical="center"/>
    </xf>
    <xf numFmtId="4" fontId="104" fillId="76" borderId="289" applyNumberFormat="0" applyProtection="0">
      <alignment horizontal="left" vertical="center" indent="1"/>
    </xf>
    <xf numFmtId="4" fontId="107" fillId="66" borderId="158">
      <alignment vertical="center"/>
    </xf>
    <xf numFmtId="4" fontId="117" fillId="35" borderId="158">
      <alignment vertical="center"/>
    </xf>
    <xf numFmtId="227" fontId="83" fillId="0" borderId="155" applyNumberFormat="0" applyAlignment="0" applyProtection="0">
      <alignment horizontal="left" vertical="center"/>
    </xf>
    <xf numFmtId="4" fontId="119" fillId="63" borderId="154">
      <alignment horizontal="left" vertical="center" indent="1"/>
    </xf>
    <xf numFmtId="227" fontId="83" fillId="0" borderId="139" applyNumberFormat="0" applyAlignment="0" applyProtection="0">
      <alignment horizontal="left" vertical="center"/>
    </xf>
    <xf numFmtId="4" fontId="104" fillId="76" borderId="153" applyNumberFormat="0" applyProtection="0">
      <alignment horizontal="left" vertical="center" indent="1"/>
    </xf>
    <xf numFmtId="227" fontId="83" fillId="0" borderId="147" applyNumberFormat="0" applyAlignment="0" applyProtection="0">
      <alignment horizontal="left" vertical="center"/>
    </xf>
    <xf numFmtId="227" fontId="83" fillId="0" borderId="147" applyNumberFormat="0" applyAlignment="0" applyProtection="0">
      <alignment horizontal="left" vertical="center"/>
    </xf>
    <xf numFmtId="4" fontId="106" fillId="66" borderId="142">
      <alignment vertical="center"/>
    </xf>
    <xf numFmtId="9" fontId="75" fillId="0" borderId="140" applyNumberFormat="0" applyBorder="0"/>
    <xf numFmtId="4" fontId="118" fillId="35" borderId="282">
      <alignment vertical="center"/>
    </xf>
    <xf numFmtId="227" fontId="83" fillId="0" borderId="207" applyNumberFormat="0" applyAlignment="0" applyProtection="0">
      <alignment horizontal="left" vertical="center"/>
    </xf>
    <xf numFmtId="9" fontId="75" fillId="0" borderId="128" applyNumberFormat="0" applyBorder="0"/>
    <xf numFmtId="4" fontId="118" fillId="35" borderId="282">
      <alignment vertical="center"/>
    </xf>
    <xf numFmtId="4" fontId="107" fillId="66" borderId="238">
      <alignment vertical="center"/>
    </xf>
    <xf numFmtId="4" fontId="117" fillId="35" borderId="138">
      <alignment vertical="center"/>
    </xf>
    <xf numFmtId="4" fontId="107" fillId="66" borderId="278">
      <alignment vertical="center"/>
    </xf>
    <xf numFmtId="4" fontId="107" fillId="66" borderId="258">
      <alignment vertical="center"/>
    </xf>
    <xf numFmtId="4" fontId="104" fillId="76" borderId="277" applyNumberFormat="0" applyProtection="0">
      <alignment horizontal="left" vertical="center" indent="1"/>
    </xf>
    <xf numFmtId="4" fontId="119" fillId="63" borderId="290">
      <alignment horizontal="left" vertical="center" indent="1"/>
    </xf>
    <xf numFmtId="4" fontId="106" fillId="66" borderId="286">
      <alignment vertical="center"/>
    </xf>
    <xf numFmtId="4" fontId="107" fillId="66" borderId="206">
      <alignment vertical="center"/>
    </xf>
    <xf numFmtId="4" fontId="117" fillId="35" borderId="230">
      <alignment vertical="center"/>
    </xf>
    <xf numFmtId="9" fontId="75" fillId="0" borderId="256" applyNumberFormat="0" applyBorder="0"/>
    <xf numFmtId="227" fontId="83" fillId="0" borderId="243" applyNumberFormat="0" applyAlignment="0" applyProtection="0">
      <alignment horizontal="left" vertical="center"/>
    </xf>
    <xf numFmtId="4" fontId="104" fillId="76" borderId="185" applyNumberFormat="0" applyProtection="0">
      <alignment horizontal="left" vertical="center" indent="1"/>
    </xf>
    <xf numFmtId="227" fontId="83" fillId="0" borderId="195" applyNumberFormat="0" applyAlignment="0" applyProtection="0">
      <alignment horizontal="left" vertical="center"/>
    </xf>
    <xf numFmtId="4" fontId="104" fillId="76" borderId="281" applyNumberFormat="0" applyProtection="0">
      <alignment horizontal="left" vertical="center" indent="1"/>
    </xf>
    <xf numFmtId="4" fontId="117" fillId="35" borderId="262">
      <alignment vertical="center"/>
    </xf>
    <xf numFmtId="4" fontId="106" fillId="66" borderId="298">
      <alignment vertical="center"/>
    </xf>
    <xf numFmtId="4" fontId="107" fillId="66" borderId="298">
      <alignment vertical="center"/>
    </xf>
    <xf numFmtId="227" fontId="83" fillId="0" borderId="163" applyNumberFormat="0" applyAlignment="0" applyProtection="0">
      <alignment horizontal="left" vertical="center"/>
    </xf>
    <xf numFmtId="227" fontId="83" fillId="0" borderId="175" applyNumberFormat="0" applyAlignment="0" applyProtection="0">
      <alignment horizontal="left" vertical="center"/>
    </xf>
    <xf numFmtId="4" fontId="104" fillId="76" borderId="181" applyNumberFormat="0" applyProtection="0">
      <alignment horizontal="left" vertical="center" indent="1"/>
    </xf>
    <xf numFmtId="4" fontId="104" fillId="76" borderId="173" applyNumberFormat="0" applyProtection="0">
      <alignment horizontal="left" vertical="center" indent="1"/>
    </xf>
    <xf numFmtId="4" fontId="104" fillId="76" borderId="169" applyNumberFormat="0" applyProtection="0">
      <alignment horizontal="left" vertical="center" indent="1"/>
    </xf>
    <xf numFmtId="227" fontId="83" fillId="0" borderId="171" applyNumberFormat="0" applyAlignment="0" applyProtection="0">
      <alignment horizontal="left" vertical="center"/>
    </xf>
    <xf numFmtId="4" fontId="119" fillId="63" borderId="194">
      <alignment horizontal="left" vertical="center" indent="1"/>
    </xf>
    <xf numFmtId="4" fontId="107" fillId="66" borderId="234">
      <alignment vertical="center"/>
    </xf>
    <xf numFmtId="9" fontId="75" fillId="0" borderId="124" applyNumberFormat="0" applyBorder="0"/>
    <xf numFmtId="0" fontId="83" fillId="0" borderId="271" applyNumberFormat="0" applyAlignment="0" applyProtection="0">
      <alignment horizontal="left" vertical="center"/>
    </xf>
    <xf numFmtId="4" fontId="107" fillId="66" borderId="262">
      <alignment vertical="center"/>
    </xf>
    <xf numFmtId="4" fontId="118" fillId="35" borderId="246">
      <alignment vertical="center"/>
    </xf>
    <xf numFmtId="227" fontId="83" fillId="0" borderId="227" applyNumberFormat="0" applyAlignment="0" applyProtection="0">
      <alignment horizontal="left" vertical="center"/>
    </xf>
    <xf numFmtId="4" fontId="118" fillId="35" borderId="230">
      <alignment vertical="center"/>
    </xf>
    <xf numFmtId="4" fontId="118" fillId="35" borderId="226">
      <alignment vertical="center"/>
    </xf>
    <xf numFmtId="227" fontId="83" fillId="0" borderId="127" applyNumberFormat="0" applyAlignment="0" applyProtection="0">
      <alignment horizontal="left" vertical="center"/>
    </xf>
    <xf numFmtId="4" fontId="106" fillId="66" borderId="222">
      <alignment vertical="center"/>
    </xf>
    <xf numFmtId="4" fontId="107" fillId="66" borderId="214">
      <alignment vertical="center"/>
    </xf>
    <xf numFmtId="4" fontId="117" fillId="35" borderId="274">
      <alignment vertical="center"/>
    </xf>
    <xf numFmtId="4" fontId="119" fillId="63" borderId="126">
      <alignment horizontal="left" vertical="center" indent="1"/>
    </xf>
    <xf numFmtId="4" fontId="106" fillId="66" borderId="126">
      <alignment vertical="center"/>
    </xf>
    <xf numFmtId="4" fontId="118" fillId="35" borderId="126">
      <alignment vertical="center"/>
    </xf>
    <xf numFmtId="4" fontId="118" fillId="35" borderId="242">
      <alignment vertical="center"/>
    </xf>
    <xf numFmtId="4" fontId="104" fillId="76" borderId="205" applyNumberFormat="0" applyProtection="0">
      <alignment horizontal="left" vertical="center" indent="1"/>
    </xf>
    <xf numFmtId="4" fontId="117" fillId="35" borderId="210">
      <alignment vertical="center"/>
    </xf>
    <xf numFmtId="4" fontId="117" fillId="35" borderId="198">
      <alignment vertical="center"/>
    </xf>
    <xf numFmtId="4" fontId="107" fillId="66" borderId="210">
      <alignment vertical="center"/>
    </xf>
    <xf numFmtId="4" fontId="117" fillId="35" borderId="262">
      <alignment vertical="center"/>
    </xf>
    <xf numFmtId="4" fontId="119" fillId="63" borderId="202">
      <alignment horizontal="left" vertical="center" indent="1"/>
    </xf>
    <xf numFmtId="4" fontId="117" fillId="35" borderId="202">
      <alignment vertical="center"/>
    </xf>
    <xf numFmtId="4" fontId="118" fillId="35" borderId="274">
      <alignment vertical="center"/>
    </xf>
    <xf numFmtId="4" fontId="117" fillId="35" borderId="302">
      <alignment vertical="center"/>
    </xf>
    <xf numFmtId="4" fontId="119" fillId="63" borderId="282">
      <alignment horizontal="left" vertical="center" indent="1"/>
    </xf>
    <xf numFmtId="4" fontId="106" fillId="66" borderId="302">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83" fillId="0" borderId="199" applyNumberFormat="0" applyAlignment="0" applyProtection="0">
      <alignment horizontal="left" vertical="center"/>
    </xf>
    <xf numFmtId="43" fontId="7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 fontId="106" fillId="66" borderId="226">
      <alignment vertical="center"/>
    </xf>
    <xf numFmtId="4" fontId="119" fillId="63" borderId="242">
      <alignment horizontal="left" vertical="center" indent="1"/>
    </xf>
    <xf numFmtId="4" fontId="119" fillId="63" borderId="246">
      <alignment horizontal="left" vertical="center" indent="1"/>
    </xf>
    <xf numFmtId="4" fontId="106" fillId="66" borderId="238">
      <alignment vertical="center"/>
    </xf>
    <xf numFmtId="4" fontId="107" fillId="66" borderId="262">
      <alignment vertical="center"/>
    </xf>
    <xf numFmtId="4" fontId="117" fillId="35" borderId="242">
      <alignment vertical="center"/>
    </xf>
    <xf numFmtId="4" fontId="117" fillId="35" borderId="170">
      <alignment vertical="center"/>
    </xf>
    <xf numFmtId="9" fontId="75" fillId="0" borderId="168" applyNumberFormat="0" applyBorder="0"/>
    <xf numFmtId="4" fontId="104" fillId="76" borderId="173" applyNumberFormat="0" applyProtection="0">
      <alignment horizontal="left" vertical="center" indent="1"/>
    </xf>
    <xf numFmtId="4" fontId="118" fillId="35" borderId="218">
      <alignment vertical="center"/>
    </xf>
    <xf numFmtId="4" fontId="117" fillId="35" borderId="174">
      <alignment vertical="center"/>
    </xf>
    <xf numFmtId="227" fontId="83" fillId="0" borderId="239" applyNumberFormat="0" applyAlignment="0" applyProtection="0">
      <alignment horizontal="left" vertical="center"/>
    </xf>
    <xf numFmtId="4" fontId="107" fillId="66" borderId="246">
      <alignment vertical="center"/>
    </xf>
    <xf numFmtId="4" fontId="118" fillId="35" borderId="174">
      <alignment vertical="center"/>
    </xf>
    <xf numFmtId="227" fontId="83" fillId="0" borderId="175" applyNumberFormat="0" applyAlignment="0" applyProtection="0">
      <alignment horizontal="left" vertical="center"/>
    </xf>
    <xf numFmtId="4" fontId="106" fillId="66" borderId="186">
      <alignment vertical="center"/>
    </xf>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 fontId="119" fillId="63" borderId="130">
      <alignment horizontal="left" vertical="center" indent="1"/>
    </xf>
    <xf numFmtId="43" fontId="6" fillId="0" borderId="0" applyFont="0" applyFill="0" applyBorder="0" applyAlignment="0" applyProtection="0"/>
    <xf numFmtId="4" fontId="107" fillId="66" borderId="190">
      <alignment vertical="center"/>
    </xf>
    <xf numFmtId="4" fontId="119" fillId="63" borderId="246">
      <alignment horizontal="left" vertical="center" indent="1"/>
    </xf>
    <xf numFmtId="4" fontId="119" fillId="63" borderId="294">
      <alignment horizontal="left" vertical="center" indent="1"/>
    </xf>
    <xf numFmtId="227" fontId="83" fillId="0" borderId="211" applyNumberFormat="0" applyAlignment="0" applyProtection="0">
      <alignment horizontal="left" vertical="center"/>
    </xf>
    <xf numFmtId="227" fontId="83" fillId="0" borderId="227" applyNumberFormat="0" applyAlignment="0" applyProtection="0">
      <alignment horizontal="left" vertical="center"/>
    </xf>
    <xf numFmtId="4" fontId="117" fillId="35" borderId="226">
      <alignment vertical="center"/>
    </xf>
    <xf numFmtId="4" fontId="117" fillId="35" borderId="222">
      <alignment vertical="center"/>
    </xf>
    <xf numFmtId="4" fontId="119" fillId="63" borderId="210">
      <alignment horizontal="left" vertical="center" indent="1"/>
    </xf>
    <xf numFmtId="4" fontId="117" fillId="35" borderId="210">
      <alignment vertical="center"/>
    </xf>
    <xf numFmtId="227" fontId="83" fillId="0" borderId="247" applyNumberFormat="0" applyAlignment="0" applyProtection="0">
      <alignment horizontal="left" vertical="center"/>
    </xf>
    <xf numFmtId="4" fontId="106" fillId="66" borderId="242">
      <alignment vertical="center"/>
    </xf>
    <xf numFmtId="9" fontId="75" fillId="0" borderId="260" applyNumberFormat="0" applyBorder="0"/>
    <xf numFmtId="4" fontId="118" fillId="35" borderId="266">
      <alignment vertical="center"/>
    </xf>
    <xf numFmtId="4" fontId="118" fillId="35" borderId="262">
      <alignment vertical="center"/>
    </xf>
    <xf numFmtId="227" fontId="83" fillId="0" borderId="263" applyNumberFormat="0" applyAlignment="0" applyProtection="0">
      <alignment horizontal="left" vertical="center"/>
    </xf>
    <xf numFmtId="4" fontId="118" fillId="35" borderId="238">
      <alignment vertical="center"/>
    </xf>
    <xf numFmtId="4" fontId="104" fillId="76" borderId="217" applyNumberFormat="0" applyProtection="0">
      <alignment horizontal="left" vertical="center" indent="1"/>
    </xf>
    <xf numFmtId="9" fontId="75" fillId="0" borderId="160" applyNumberFormat="0" applyBorder="0"/>
    <xf numFmtId="4" fontId="106" fillId="66" borderId="246">
      <alignment vertical="center"/>
    </xf>
    <xf numFmtId="4" fontId="104" fillId="76" borderId="293" applyNumberFormat="0" applyProtection="0">
      <alignment horizontal="left" vertical="center" indent="1"/>
    </xf>
    <xf numFmtId="4" fontId="104" fillId="76" borderId="225" applyNumberFormat="0" applyProtection="0">
      <alignment horizontal="left" vertical="center" indent="1"/>
    </xf>
    <xf numFmtId="227" fontId="83" fillId="0" borderId="231" applyNumberFormat="0" applyAlignment="0" applyProtection="0">
      <alignment horizontal="left" vertical="center"/>
    </xf>
    <xf numFmtId="227" fontId="83" fillId="0" borderId="223" applyNumberFormat="0" applyAlignment="0" applyProtection="0">
      <alignment horizontal="left" vertical="center"/>
    </xf>
    <xf numFmtId="227" fontId="83" fillId="0" borderId="219" applyNumberFormat="0" applyAlignment="0" applyProtection="0">
      <alignment horizontal="left" vertical="center"/>
    </xf>
    <xf numFmtId="227" fontId="83" fillId="0" borderId="279" applyNumberFormat="0" applyAlignment="0" applyProtection="0">
      <alignment horizontal="left" vertical="center"/>
    </xf>
    <xf numFmtId="4" fontId="118" fillId="35" borderId="210">
      <alignment vertical="center"/>
    </xf>
    <xf numFmtId="9" fontId="75" fillId="0" borderId="264" applyNumberFormat="0" applyBorder="0"/>
    <xf numFmtId="4" fontId="107" fillId="66" borderId="298">
      <alignment vertical="center"/>
    </xf>
    <xf numFmtId="227" fontId="83" fillId="0" borderId="255" applyNumberFormat="0" applyAlignment="0" applyProtection="0">
      <alignment horizontal="left" vertical="center"/>
    </xf>
    <xf numFmtId="9" fontId="75" fillId="0" borderId="244" applyNumberFormat="0" applyBorder="0"/>
    <xf numFmtId="4" fontId="104" fillId="76" borderId="253" applyNumberFormat="0" applyProtection="0">
      <alignment horizontal="left" vertical="center" indent="1"/>
    </xf>
    <xf numFmtId="9" fontId="75" fillId="0" borderId="196" applyNumberFormat="0" applyBorder="0"/>
    <xf numFmtId="4" fontId="118" fillId="35" borderId="302">
      <alignment vertical="center"/>
    </xf>
    <xf numFmtId="227" fontId="83" fillId="0" borderId="283" applyNumberFormat="0" applyAlignment="0" applyProtection="0">
      <alignment horizontal="left" vertical="center"/>
    </xf>
    <xf numFmtId="4" fontId="107" fillId="66" borderId="286">
      <alignment vertical="center"/>
    </xf>
    <xf numFmtId="4" fontId="118" fillId="35" borderId="198">
      <alignment vertical="center"/>
    </xf>
    <xf numFmtId="4" fontId="106" fillId="66" borderId="198">
      <alignment vertical="center"/>
    </xf>
    <xf numFmtId="4" fontId="117" fillId="35" borderId="282">
      <alignment vertical="center"/>
    </xf>
    <xf numFmtId="4" fontId="106" fillId="66" borderId="210">
      <alignment vertical="center"/>
    </xf>
    <xf numFmtId="4" fontId="117" fillId="35" borderId="162">
      <alignment vertical="center"/>
    </xf>
    <xf numFmtId="4" fontId="107" fillId="66" borderId="182">
      <alignment vertical="center"/>
    </xf>
    <xf numFmtId="4" fontId="117" fillId="35" borderId="174">
      <alignment vertical="center"/>
    </xf>
    <xf numFmtId="4" fontId="106" fillId="66" borderId="266">
      <alignment vertical="center"/>
    </xf>
    <xf numFmtId="227" fontId="83" fillId="0" borderId="283" applyNumberFormat="0" applyAlignment="0" applyProtection="0">
      <alignment horizontal="left" vertical="center"/>
    </xf>
    <xf numFmtId="4" fontId="104" fillId="76" borderId="225" applyNumberFormat="0" applyProtection="0">
      <alignment horizontal="left" vertical="center" indent="1"/>
    </xf>
    <xf numFmtId="227" fontId="83" fillId="0" borderId="203" applyNumberFormat="0" applyAlignment="0" applyProtection="0">
      <alignment horizontal="left" vertical="center"/>
    </xf>
    <xf numFmtId="4" fontId="106" fillId="66" borderId="206">
      <alignment vertical="center"/>
    </xf>
    <xf numFmtId="227" fontId="83" fillId="0" borderId="271" applyNumberFormat="0" applyAlignment="0" applyProtection="0">
      <alignment horizontal="left" vertical="center"/>
    </xf>
    <xf numFmtId="4" fontId="119" fillId="63" borderId="222">
      <alignment horizontal="left" vertical="center" indent="1"/>
    </xf>
    <xf numFmtId="4" fontId="118" fillId="35" borderId="206">
      <alignment vertical="center"/>
    </xf>
    <xf numFmtId="9" fontId="75" fillId="0" borderId="204" applyNumberFormat="0" applyBorder="0"/>
    <xf numFmtId="4" fontId="117" fillId="35" borderId="294">
      <alignment vertical="center"/>
    </xf>
    <xf numFmtId="4" fontId="107" fillId="66" borderId="126">
      <alignment vertical="center"/>
    </xf>
    <xf numFmtId="4" fontId="117" fillId="35" borderId="126">
      <alignment vertical="center"/>
    </xf>
    <xf numFmtId="4" fontId="104" fillId="76" borderId="125" applyNumberFormat="0" applyProtection="0">
      <alignment horizontal="left" vertical="center" indent="1"/>
    </xf>
    <xf numFmtId="227" fontId="83" fillId="0" borderId="235" applyNumberFormat="0" applyAlignment="0" applyProtection="0">
      <alignment horizontal="left" vertical="center"/>
    </xf>
    <xf numFmtId="4" fontId="117" fillId="35" borderId="218">
      <alignment vertical="center"/>
    </xf>
    <xf numFmtId="0" fontId="83" fillId="0" borderId="195" applyNumberFormat="0" applyAlignment="0" applyProtection="0">
      <alignment horizontal="left" vertical="center"/>
    </xf>
    <xf numFmtId="4" fontId="118" fillId="35" borderId="246">
      <alignment vertical="center"/>
    </xf>
    <xf numFmtId="4" fontId="106" fillId="66" borderId="298">
      <alignment vertical="center"/>
    </xf>
    <xf numFmtId="4" fontId="119" fillId="63" borderId="174">
      <alignment horizontal="left" vertical="center" indent="1"/>
    </xf>
    <xf numFmtId="43" fontId="6" fillId="0" borderId="0" applyFont="0" applyFill="0" applyBorder="0" applyAlignment="0" applyProtection="0"/>
    <xf numFmtId="9" fontId="75" fillId="0" borderId="280" applyNumberFormat="0" applyBorder="0"/>
    <xf numFmtId="4" fontId="107" fillId="66" borderId="274">
      <alignment vertical="center"/>
    </xf>
    <xf numFmtId="9" fontId="75" fillId="0" borderId="288" applyNumberFormat="0" applyBorder="0"/>
    <xf numFmtId="4" fontId="117" fillId="35" borderId="190">
      <alignment vertical="center"/>
    </xf>
    <xf numFmtId="227" fontId="83" fillId="0" borderId="275" applyNumberFormat="0" applyAlignment="0" applyProtection="0">
      <alignment horizontal="left" vertical="center"/>
    </xf>
    <xf numFmtId="4" fontId="106" fillId="66" borderId="234">
      <alignment vertical="center"/>
    </xf>
    <xf numFmtId="4" fontId="118" fillId="35" borderId="286">
      <alignment vertical="center"/>
    </xf>
    <xf numFmtId="43" fontId="1" fillId="0" borderId="0" applyFont="0" applyFill="0" applyBorder="0" applyAlignment="0" applyProtection="0"/>
    <xf numFmtId="4" fontId="107" fillId="66" borderId="130">
      <alignment vertical="center"/>
    </xf>
    <xf numFmtId="0" fontId="83" fillId="0" borderId="91" applyNumberFormat="0" applyAlignment="0" applyProtection="0">
      <alignment horizontal="left" vertical="center"/>
    </xf>
    <xf numFmtId="4" fontId="107" fillId="66" borderId="218">
      <alignment vertical="center"/>
    </xf>
    <xf numFmtId="4" fontId="119" fillId="63" borderId="270">
      <alignment horizontal="left" vertical="center" indent="1"/>
    </xf>
    <xf numFmtId="4" fontId="119" fillId="63" borderId="138">
      <alignment horizontal="left" vertical="center" indent="1"/>
    </xf>
    <xf numFmtId="4" fontId="107" fillId="66" borderId="154">
      <alignment vertical="center"/>
    </xf>
    <xf numFmtId="4" fontId="106" fillId="66" borderId="138">
      <alignment vertical="center"/>
    </xf>
    <xf numFmtId="9" fontId="75" fillId="0" borderId="152" applyNumberFormat="0" applyBorder="0"/>
    <xf numFmtId="227" fontId="83" fillId="0" borderId="131" applyNumberFormat="0" applyAlignment="0" applyProtection="0">
      <alignment horizontal="left" vertical="center"/>
    </xf>
    <xf numFmtId="227" fontId="83" fillId="0" borderId="151" applyNumberFormat="0" applyAlignment="0" applyProtection="0">
      <alignment horizontal="left" vertical="center"/>
    </xf>
    <xf numFmtId="4" fontId="119" fillId="63" borderId="266">
      <alignment horizontal="left" vertical="center" indent="1"/>
    </xf>
    <xf numFmtId="227" fontId="83" fillId="0" borderId="263" applyNumberFormat="0" applyAlignment="0" applyProtection="0">
      <alignment horizontal="left" vertical="center"/>
    </xf>
    <xf numFmtId="4" fontId="107" fillId="66" borderId="186">
      <alignment vertical="center"/>
    </xf>
    <xf numFmtId="9" fontId="75" fillId="0" borderId="144" applyNumberFormat="0" applyBorder="0"/>
    <xf numFmtId="4" fontId="106" fillId="66" borderId="154">
      <alignment vertical="center"/>
    </xf>
    <xf numFmtId="4" fontId="107" fillId="66" borderId="138">
      <alignment vertical="center"/>
    </xf>
    <xf numFmtId="227" fontId="83" fillId="0" borderId="195" applyNumberFormat="0" applyAlignment="0" applyProtection="0">
      <alignment horizontal="left" vertical="center"/>
    </xf>
    <xf numFmtId="4" fontId="106" fillId="66" borderId="294">
      <alignment vertical="center"/>
    </xf>
    <xf numFmtId="4" fontId="106" fillId="66" borderId="130">
      <alignment vertical="center"/>
    </xf>
    <xf numFmtId="4" fontId="117" fillId="35" borderId="130">
      <alignment vertical="center"/>
    </xf>
    <xf numFmtId="4" fontId="107" fillId="66" borderId="210">
      <alignment vertical="center"/>
    </xf>
    <xf numFmtId="227" fontId="83" fillId="0" borderId="275" applyNumberFormat="0" applyAlignment="0" applyProtection="0">
      <alignment horizontal="left" vertical="center"/>
    </xf>
    <xf numFmtId="9" fontId="75" fillId="0" borderId="220" applyNumberFormat="0" applyBorder="0"/>
    <xf numFmtId="4" fontId="107" fillId="66" borderId="282">
      <alignment vertical="center"/>
    </xf>
    <xf numFmtId="227" fontId="83" fillId="0" borderId="143" applyNumberFormat="0" applyAlignment="0" applyProtection="0">
      <alignment horizontal="left" vertical="center"/>
    </xf>
    <xf numFmtId="4" fontId="104" fillId="76" borderId="153" applyNumberFormat="0" applyProtection="0">
      <alignment horizontal="left" vertical="center" indent="1"/>
    </xf>
    <xf numFmtId="4" fontId="118" fillId="35" borderId="130">
      <alignment vertical="center"/>
    </xf>
    <xf numFmtId="4" fontId="119" fillId="63" borderId="206">
      <alignment horizontal="left" vertical="center" indent="1"/>
    </xf>
    <xf numFmtId="4" fontId="104" fillId="76" borderId="297" applyNumberFormat="0" applyProtection="0">
      <alignment horizontal="left" vertical="center" indent="1"/>
    </xf>
    <xf numFmtId="9" fontId="75" fillId="0" borderId="232" applyNumberFormat="0" applyBorder="0"/>
    <xf numFmtId="227" fontId="83" fillId="0" borderId="191" applyNumberFormat="0" applyAlignment="0" applyProtection="0">
      <alignment horizontal="left" vertical="center"/>
    </xf>
    <xf numFmtId="4" fontId="118" fillId="35" borderId="190">
      <alignment vertical="center"/>
    </xf>
    <xf numFmtId="0" fontId="83" fillId="0" borderId="127" applyNumberFormat="0" applyAlignment="0" applyProtection="0">
      <alignment horizontal="left" vertical="center"/>
    </xf>
    <xf numFmtId="4" fontId="106" fillId="66" borderId="190">
      <alignment vertical="center"/>
    </xf>
    <xf numFmtId="4" fontId="107" fillId="66" borderId="170">
      <alignment vertical="center"/>
    </xf>
    <xf numFmtId="9" fontId="75" fillId="0" borderId="272" applyNumberFormat="0" applyBorder="0"/>
    <xf numFmtId="4" fontId="104" fillId="76" borderId="189" applyNumberFormat="0" applyProtection="0">
      <alignment horizontal="left" vertical="center" indent="1"/>
    </xf>
    <xf numFmtId="4" fontId="119" fillId="63" borderId="174">
      <alignment horizontal="left" vertical="center" indent="1"/>
    </xf>
    <xf numFmtId="4" fontId="106" fillId="66" borderId="194">
      <alignment vertical="center"/>
    </xf>
    <xf numFmtId="4" fontId="117" fillId="35" borderId="194">
      <alignment vertical="center"/>
    </xf>
    <xf numFmtId="4" fontId="104" fillId="76" borderId="245" applyNumberFormat="0" applyProtection="0">
      <alignment horizontal="left" vertical="center" indent="1"/>
    </xf>
    <xf numFmtId="9" fontId="75" fillId="0" borderId="164" applyNumberFormat="0" applyBorder="0"/>
    <xf numFmtId="9" fontId="75" fillId="0" borderId="192" applyNumberFormat="0" applyBorder="0"/>
    <xf numFmtId="227" fontId="83" fillId="0" borderId="191" applyNumberFormat="0" applyAlignment="0" applyProtection="0">
      <alignment horizontal="left" vertical="center"/>
    </xf>
    <xf numFmtId="4" fontId="118" fillId="35" borderId="194">
      <alignment vertical="center"/>
    </xf>
    <xf numFmtId="227" fontId="83" fillId="0" borderId="167" applyNumberFormat="0" applyAlignment="0" applyProtection="0">
      <alignment horizontal="left" vertical="center"/>
    </xf>
    <xf numFmtId="4" fontId="118" fillId="35" borderId="190">
      <alignment vertical="center"/>
    </xf>
    <xf numFmtId="0" fontId="83" fillId="0" borderId="235" applyNumberFormat="0" applyAlignment="0" applyProtection="0">
      <alignment horizontal="left" vertical="center"/>
    </xf>
    <xf numFmtId="4" fontId="106" fillId="66" borderId="170">
      <alignment vertical="center"/>
    </xf>
    <xf numFmtId="9" fontId="75" fillId="0" borderId="188" applyNumberFormat="0" applyBorder="0"/>
    <xf numFmtId="0" fontId="83" fillId="0" borderId="123" applyNumberFormat="0" applyAlignment="0" applyProtection="0">
      <alignment horizontal="left" vertical="center"/>
    </xf>
    <xf numFmtId="227" fontId="83" fillId="0" borderId="179" applyNumberFormat="0" applyAlignment="0" applyProtection="0">
      <alignment horizontal="left" vertical="center"/>
    </xf>
    <xf numFmtId="227" fontId="83" fillId="0" borderId="187" applyNumberFormat="0" applyAlignment="0" applyProtection="0">
      <alignment horizontal="left" vertical="center"/>
    </xf>
    <xf numFmtId="4" fontId="119" fillId="63" borderId="190">
      <alignment horizontal="left" vertical="center" indent="1"/>
    </xf>
    <xf numFmtId="4" fontId="106" fillId="66" borderId="182">
      <alignment vertical="center"/>
    </xf>
    <xf numFmtId="4" fontId="104" fillId="76" borderId="177" applyNumberFormat="0" applyProtection="0">
      <alignment horizontal="left" vertical="center" indent="1"/>
    </xf>
    <xf numFmtId="227" fontId="83" fillId="0" borderId="247" applyNumberFormat="0" applyAlignment="0" applyProtection="0">
      <alignment horizontal="left" vertical="center"/>
    </xf>
    <xf numFmtId="0" fontId="83" fillId="0" borderId="303" applyNumberFormat="0" applyAlignment="0" applyProtection="0">
      <alignment horizontal="left" vertical="center"/>
    </xf>
    <xf numFmtId="227" fontId="83" fillId="0" borderId="171" applyNumberFormat="0" applyAlignment="0" applyProtection="0">
      <alignment horizontal="left" vertical="center"/>
    </xf>
    <xf numFmtId="4" fontId="117" fillId="35" borderId="178">
      <alignment vertical="center"/>
    </xf>
    <xf numFmtId="9" fontId="75" fillId="0" borderId="176" applyNumberFormat="0" applyBorder="0"/>
    <xf numFmtId="4" fontId="104" fillId="76" borderId="193" applyNumberFormat="0" applyProtection="0">
      <alignment horizontal="left" vertical="center" indent="1"/>
    </xf>
    <xf numFmtId="227" fontId="83" fillId="0" borderId="175" applyNumberFormat="0" applyAlignment="0" applyProtection="0">
      <alignment horizontal="left" vertical="center"/>
    </xf>
    <xf numFmtId="227" fontId="83" fillId="0" borderId="191" applyNumberFormat="0" applyAlignment="0" applyProtection="0">
      <alignment horizontal="left" vertical="center"/>
    </xf>
    <xf numFmtId="4" fontId="107" fillId="66" borderId="194">
      <alignment vertical="center"/>
    </xf>
    <xf numFmtId="4" fontId="117" fillId="35" borderId="246">
      <alignment vertical="center"/>
    </xf>
    <xf numFmtId="4" fontId="119" fillId="63" borderId="190">
      <alignment horizontal="left" vertical="center" indent="1"/>
    </xf>
    <xf numFmtId="4" fontId="119" fillId="63" borderId="178">
      <alignment horizontal="left" vertical="center" indent="1"/>
    </xf>
    <xf numFmtId="227" fontId="83" fillId="0" borderId="183" applyNumberFormat="0" applyAlignment="0" applyProtection="0">
      <alignment horizontal="left" vertical="center"/>
    </xf>
    <xf numFmtId="9" fontId="75" fillId="0" borderId="224" applyNumberFormat="0" applyBorder="0"/>
    <xf numFmtId="227" fontId="83" fillId="0" borderId="215" applyNumberFormat="0" applyAlignment="0" applyProtection="0">
      <alignment horizontal="left" vertical="center"/>
    </xf>
    <xf numFmtId="227" fontId="83" fillId="0" borderId="223" applyNumberFormat="0" applyAlignment="0" applyProtection="0">
      <alignment horizontal="left" vertical="center"/>
    </xf>
    <xf numFmtId="4" fontId="119" fillId="63" borderId="226">
      <alignment horizontal="left" vertical="center" indent="1"/>
    </xf>
    <xf numFmtId="4" fontId="106" fillId="66" borderId="218">
      <alignment vertical="center"/>
    </xf>
    <xf numFmtId="4" fontId="107" fillId="66" borderId="270">
      <alignment vertical="center"/>
    </xf>
    <xf numFmtId="4" fontId="104" fillId="76" borderId="213" applyNumberFormat="0" applyProtection="0">
      <alignment horizontal="left" vertical="center" indent="1"/>
    </xf>
    <xf numFmtId="227" fontId="83" fillId="0" borderId="299" applyNumberFormat="0" applyAlignment="0" applyProtection="0">
      <alignment horizontal="left" vertical="center"/>
    </xf>
    <xf numFmtId="227" fontId="83" fillId="0" borderId="207" applyNumberFormat="0" applyAlignment="0" applyProtection="0">
      <alignment horizontal="left" vertical="center"/>
    </xf>
    <xf numFmtId="4" fontId="117" fillId="35" borderId="214">
      <alignment vertical="center"/>
    </xf>
    <xf numFmtId="9" fontId="75" fillId="0" borderId="212" applyNumberFormat="0" applyBorder="0"/>
    <xf numFmtId="4" fontId="104" fillId="76" borderId="229" applyNumberFormat="0" applyProtection="0">
      <alignment horizontal="left" vertical="center" indent="1"/>
    </xf>
    <xf numFmtId="227" fontId="83" fillId="0" borderId="211" applyNumberFormat="0" applyAlignment="0" applyProtection="0">
      <alignment horizontal="left" vertical="center"/>
    </xf>
    <xf numFmtId="227" fontId="83" fillId="0" borderId="227" applyNumberFormat="0" applyAlignment="0" applyProtection="0">
      <alignment horizontal="left" vertical="center"/>
    </xf>
    <xf numFmtId="4" fontId="107" fillId="66" borderId="230">
      <alignment vertical="center"/>
    </xf>
    <xf numFmtId="4" fontId="119" fillId="63" borderId="226">
      <alignment horizontal="left" vertical="center" indent="1"/>
    </xf>
    <xf numFmtId="4" fontId="119" fillId="63" borderId="214">
      <alignment horizontal="left" vertical="center" indent="1"/>
    </xf>
    <xf numFmtId="227" fontId="83" fillId="0" borderId="219" applyNumberFormat="0" applyAlignment="0" applyProtection="0">
      <alignment horizontal="left" vertical="center"/>
    </xf>
    <xf numFmtId="0" fontId="83" fillId="0" borderId="195" applyNumberFormat="0" applyAlignment="0" applyProtection="0">
      <alignment horizontal="left" vertical="center"/>
    </xf>
    <xf numFmtId="227" fontId="83" fillId="0" borderId="251" applyNumberFormat="0" applyAlignment="0" applyProtection="0">
      <alignment horizontal="left" vertical="center"/>
    </xf>
    <xf numFmtId="227" fontId="83" fillId="0" borderId="259" applyNumberFormat="0" applyAlignment="0" applyProtection="0">
      <alignment horizontal="left" vertical="center"/>
    </xf>
    <xf numFmtId="4" fontId="119" fillId="63" borderId="262">
      <alignment horizontal="left" vertical="center" indent="1"/>
    </xf>
    <xf numFmtId="4" fontId="106" fillId="66" borderId="254">
      <alignment vertical="center"/>
    </xf>
    <xf numFmtId="4" fontId="104" fillId="76" borderId="249" applyNumberFormat="0" applyProtection="0">
      <alignment horizontal="left" vertical="center" indent="1"/>
    </xf>
    <xf numFmtId="227" fontId="83" fillId="0" borderId="243" applyNumberFormat="0" applyAlignment="0" applyProtection="0">
      <alignment horizontal="left" vertical="center"/>
    </xf>
    <xf numFmtId="4" fontId="117" fillId="35" borderId="250">
      <alignment vertical="center"/>
    </xf>
    <xf numFmtId="9" fontId="75" fillId="0" borderId="248" applyNumberFormat="0" applyBorder="0"/>
    <xf numFmtId="4" fontId="104" fillId="76" borderId="265" applyNumberFormat="0" applyProtection="0">
      <alignment horizontal="left" vertical="center" indent="1"/>
    </xf>
    <xf numFmtId="227" fontId="83" fillId="0" borderId="247" applyNumberFormat="0" applyAlignment="0" applyProtection="0">
      <alignment horizontal="left" vertical="center"/>
    </xf>
    <xf numFmtId="227" fontId="83" fillId="0" borderId="263" applyNumberFormat="0" applyAlignment="0" applyProtection="0">
      <alignment horizontal="left" vertical="center"/>
    </xf>
    <xf numFmtId="4" fontId="107" fillId="66" borderId="266">
      <alignment vertical="center"/>
    </xf>
    <xf numFmtId="4" fontId="119" fillId="63" borderId="262">
      <alignment horizontal="left" vertical="center" indent="1"/>
    </xf>
    <xf numFmtId="4" fontId="119" fillId="63" borderId="250">
      <alignment horizontal="left" vertical="center" indent="1"/>
    </xf>
    <xf numFmtId="227" fontId="83" fillId="0" borderId="255" applyNumberFormat="0" applyAlignment="0" applyProtection="0">
      <alignment horizontal="left" vertical="center"/>
    </xf>
    <xf numFmtId="9" fontId="75" fillId="0" borderId="296" applyNumberFormat="0" applyBorder="0"/>
    <xf numFmtId="227" fontId="83" fillId="0" borderId="287" applyNumberFormat="0" applyAlignment="0" applyProtection="0">
      <alignment horizontal="left" vertical="center"/>
    </xf>
    <xf numFmtId="227" fontId="83" fillId="0" borderId="295" applyNumberFormat="0" applyAlignment="0" applyProtection="0">
      <alignment horizontal="left" vertical="center"/>
    </xf>
    <xf numFmtId="4" fontId="119" fillId="63" borderId="298">
      <alignment horizontal="left" vertical="center" indent="1"/>
    </xf>
    <xf numFmtId="4" fontId="106" fillId="66" borderId="290">
      <alignment vertical="center"/>
    </xf>
    <xf numFmtId="4" fontId="104" fillId="76" borderId="285" applyNumberFormat="0" applyProtection="0">
      <alignment horizontal="left" vertical="center" indent="1"/>
    </xf>
    <xf numFmtId="227" fontId="83" fillId="0" borderId="279" applyNumberFormat="0" applyAlignment="0" applyProtection="0">
      <alignment horizontal="left" vertical="center"/>
    </xf>
    <xf numFmtId="4" fontId="117" fillId="35" borderId="286">
      <alignment vertical="center"/>
    </xf>
    <xf numFmtId="9" fontId="75" fillId="0" borderId="284" applyNumberFormat="0" applyBorder="0"/>
    <xf numFmtId="4" fontId="104" fillId="76" borderId="301" applyNumberFormat="0" applyProtection="0">
      <alignment horizontal="left" vertical="center" indent="1"/>
    </xf>
    <xf numFmtId="227" fontId="83" fillId="0" borderId="283" applyNumberFormat="0" applyAlignment="0" applyProtection="0">
      <alignment horizontal="left" vertical="center"/>
    </xf>
    <xf numFmtId="227" fontId="83" fillId="0" borderId="299" applyNumberFormat="0" applyAlignment="0" applyProtection="0">
      <alignment horizontal="left" vertical="center"/>
    </xf>
    <xf numFmtId="4" fontId="107" fillId="66" borderId="302">
      <alignment vertical="center"/>
    </xf>
    <xf numFmtId="4" fontId="119" fillId="63" borderId="298">
      <alignment horizontal="left" vertical="center" indent="1"/>
    </xf>
    <xf numFmtId="4" fontId="119" fillId="63" borderId="286">
      <alignment horizontal="left" vertical="center" indent="1"/>
    </xf>
    <xf numFmtId="227" fontId="83" fillId="0" borderId="291" applyNumberFormat="0" applyAlignment="0" applyProtection="0">
      <alignment horizontal="left" vertical="center"/>
    </xf>
    <xf numFmtId="0" fontId="83" fillId="0" borderId="267" applyNumberFormat="0" applyAlignment="0" applyProtection="0">
      <alignment horizontal="left" vertical="center"/>
    </xf>
    <xf numFmtId="4" fontId="104" fillId="76" borderId="308" applyNumberFormat="0" applyProtection="0">
      <alignment horizontal="left" vertical="center" indent="1"/>
    </xf>
    <xf numFmtId="4" fontId="117" fillId="35" borderId="309">
      <alignment vertical="center"/>
    </xf>
    <xf numFmtId="4" fontId="118" fillId="35" borderId="309">
      <alignment vertical="center"/>
    </xf>
    <xf numFmtId="4" fontId="106" fillId="66" borderId="309">
      <alignment vertical="center"/>
    </xf>
    <xf numFmtId="4" fontId="107" fillId="66" borderId="309">
      <alignment vertical="center"/>
    </xf>
    <xf numFmtId="4" fontId="119" fillId="63" borderId="309">
      <alignment horizontal="left" vertical="center" indent="1"/>
    </xf>
    <xf numFmtId="227" fontId="83" fillId="0" borderId="310" applyNumberFormat="0" applyAlignment="0" applyProtection="0">
      <alignment horizontal="left" vertical="center"/>
    </xf>
    <xf numFmtId="227" fontId="83" fillId="0" borderId="310" applyNumberFormat="0" applyAlignment="0" applyProtection="0">
      <alignment horizontal="left" vertical="center"/>
    </xf>
    <xf numFmtId="4" fontId="117" fillId="35" borderId="321">
      <alignment vertical="center"/>
    </xf>
    <xf numFmtId="9" fontId="75" fillId="0" borderId="311" applyNumberFormat="0" applyBorder="0"/>
    <xf numFmtId="4" fontId="119" fillId="63" borderId="321">
      <alignment horizontal="left" vertical="center" indent="1"/>
    </xf>
    <xf numFmtId="4" fontId="104" fillId="76" borderId="312" applyNumberFormat="0" applyProtection="0">
      <alignment horizontal="left" vertical="center" indent="1"/>
    </xf>
    <xf numFmtId="4" fontId="117" fillId="35" borderId="313">
      <alignment vertical="center"/>
    </xf>
    <xf numFmtId="4" fontId="118" fillId="35" borderId="313">
      <alignment vertical="center"/>
    </xf>
    <xf numFmtId="4" fontId="106" fillId="66" borderId="313">
      <alignment vertical="center"/>
    </xf>
    <xf numFmtId="4" fontId="107" fillId="66" borderId="313">
      <alignment vertical="center"/>
    </xf>
    <xf numFmtId="4" fontId="119" fillId="63" borderId="313">
      <alignment horizontal="left" vertical="center" indent="1"/>
    </xf>
    <xf numFmtId="9" fontId="75" fillId="0" borderId="327" applyNumberFormat="0" applyBorder="0"/>
    <xf numFmtId="227" fontId="83" fillId="0" borderId="314" applyNumberFormat="0" applyAlignment="0" applyProtection="0">
      <alignment horizontal="left" vertical="center"/>
    </xf>
    <xf numFmtId="227" fontId="83" fillId="0" borderId="326" applyNumberFormat="0" applyAlignment="0" applyProtection="0">
      <alignment horizontal="left" vertical="center"/>
    </xf>
    <xf numFmtId="4" fontId="117" fillId="35" borderId="337">
      <alignment vertical="center"/>
    </xf>
    <xf numFmtId="4" fontId="117" fillId="35" borderId="329">
      <alignment vertical="center"/>
    </xf>
    <xf numFmtId="4" fontId="106" fillId="66" borderId="329">
      <alignment vertical="center"/>
    </xf>
    <xf numFmtId="4" fontId="119" fillId="63" borderId="337">
      <alignment horizontal="left" vertical="center" indent="1"/>
    </xf>
    <xf numFmtId="227" fontId="83" fillId="0" borderId="322" applyNumberFormat="0" applyAlignment="0" applyProtection="0">
      <alignment horizontal="left" vertical="center"/>
    </xf>
    <xf numFmtId="4" fontId="118" fillId="35" borderId="329">
      <alignment vertical="center"/>
    </xf>
    <xf numFmtId="4" fontId="119" fillId="63" borderId="329">
      <alignment horizontal="left" vertical="center" indent="1"/>
    </xf>
    <xf numFmtId="4" fontId="104" fillId="76" borderId="328" applyNumberFormat="0" applyProtection="0">
      <alignment horizontal="left" vertical="center" indent="1"/>
    </xf>
    <xf numFmtId="4" fontId="118" fillId="35" borderId="321">
      <alignment vertical="center"/>
    </xf>
    <xf numFmtId="4" fontId="104" fillId="76" borderId="320" applyNumberFormat="0" applyProtection="0">
      <alignment horizontal="left" vertical="center" indent="1"/>
    </xf>
    <xf numFmtId="9" fontId="75" fillId="0" borderId="319" applyNumberFormat="0" applyBorder="0"/>
    <xf numFmtId="4" fontId="106" fillId="66" borderId="321">
      <alignment vertical="center"/>
    </xf>
    <xf numFmtId="4" fontId="107" fillId="66" borderId="321">
      <alignment vertical="center"/>
    </xf>
    <xf numFmtId="4" fontId="107" fillId="66" borderId="329">
      <alignment vertical="center"/>
    </xf>
    <xf numFmtId="227" fontId="83" fillId="0" borderId="314" applyNumberFormat="0" applyAlignment="0" applyProtection="0">
      <alignment horizontal="left" vertical="center"/>
    </xf>
    <xf numFmtId="9" fontId="75" fillId="0" borderId="315" applyNumberFormat="0" applyBorder="0"/>
    <xf numFmtId="4" fontId="104" fillId="76" borderId="316" applyNumberFormat="0" applyProtection="0">
      <alignment horizontal="left" vertical="center" indent="1"/>
    </xf>
    <xf numFmtId="4" fontId="117" fillId="35" borderId="317">
      <alignment vertical="center"/>
    </xf>
    <xf numFmtId="4" fontId="118" fillId="35" borderId="317">
      <alignment vertical="center"/>
    </xf>
    <xf numFmtId="4" fontId="106" fillId="66" borderId="317">
      <alignment vertical="center"/>
    </xf>
    <xf numFmtId="4" fontId="107" fillId="66" borderId="317">
      <alignment vertical="center"/>
    </xf>
    <xf numFmtId="4" fontId="119" fillId="63" borderId="317">
      <alignment horizontal="left" vertical="center" indent="1"/>
    </xf>
    <xf numFmtId="227" fontId="83" fillId="0" borderId="318" applyNumberFormat="0" applyAlignment="0" applyProtection="0">
      <alignment horizontal="left" vertical="center"/>
    </xf>
    <xf numFmtId="227" fontId="83" fillId="0" borderId="322" applyNumberFormat="0" applyAlignment="0" applyProtection="0">
      <alignment horizontal="left" vertical="center"/>
    </xf>
    <xf numFmtId="4" fontId="104" fillId="76" borderId="320" applyNumberFormat="0" applyProtection="0">
      <alignment horizontal="left" vertical="center" indent="1"/>
    </xf>
    <xf numFmtId="4" fontId="117" fillId="35" borderId="321">
      <alignment vertical="center"/>
    </xf>
    <xf numFmtId="4" fontId="118" fillId="35" borderId="321">
      <alignment vertical="center"/>
    </xf>
    <xf numFmtId="4" fontId="106" fillId="66" borderId="321">
      <alignment vertical="center"/>
    </xf>
    <xf numFmtId="4" fontId="107" fillId="66" borderId="321">
      <alignment vertical="center"/>
    </xf>
    <xf numFmtId="4" fontId="119" fillId="63" borderId="321">
      <alignment horizontal="left" vertical="center" indent="1"/>
    </xf>
    <xf numFmtId="227" fontId="83" fillId="0" borderId="322" applyNumberFormat="0" applyAlignment="0" applyProtection="0">
      <alignment horizontal="left" vertical="center"/>
    </xf>
    <xf numFmtId="227" fontId="83" fillId="0" borderId="318" applyNumberFormat="0" applyAlignment="0" applyProtection="0">
      <alignment horizontal="left" vertical="center"/>
    </xf>
    <xf numFmtId="227" fontId="83" fillId="0" borderId="322" applyNumberFormat="0" applyAlignment="0" applyProtection="0">
      <alignment horizontal="left" vertical="center"/>
    </xf>
    <xf numFmtId="9" fontId="75" fillId="0" borderId="323" applyNumberFormat="0" applyBorder="0"/>
    <xf numFmtId="4" fontId="104" fillId="76" borderId="324" applyNumberFormat="0" applyProtection="0">
      <alignment horizontal="left" vertical="center" indent="1"/>
    </xf>
    <xf numFmtId="4" fontId="117" fillId="35" borderId="325">
      <alignment vertical="center"/>
    </xf>
    <xf numFmtId="4" fontId="118" fillId="35" borderId="325">
      <alignment vertical="center"/>
    </xf>
    <xf numFmtId="4" fontId="106" fillId="66" borderId="325">
      <alignment vertical="center"/>
    </xf>
    <xf numFmtId="4" fontId="107" fillId="66" borderId="325">
      <alignment vertical="center"/>
    </xf>
    <xf numFmtId="4" fontId="119" fillId="63" borderId="325">
      <alignment horizontal="left" vertical="center" indent="1"/>
    </xf>
    <xf numFmtId="227" fontId="83" fillId="0" borderId="326" applyNumberFormat="0" applyAlignment="0" applyProtection="0">
      <alignment horizontal="left" vertical="center"/>
    </xf>
    <xf numFmtId="227" fontId="83" fillId="0" borderId="330" applyNumberFormat="0" applyAlignment="0" applyProtection="0">
      <alignment horizontal="left" vertical="center"/>
    </xf>
    <xf numFmtId="227" fontId="83" fillId="0" borderId="314" applyNumberFormat="0" applyAlignment="0" applyProtection="0">
      <alignment horizontal="left" vertical="center"/>
    </xf>
    <xf numFmtId="227" fontId="83" fillId="0" borderId="338" applyNumberFormat="0" applyAlignment="0" applyProtection="0">
      <alignment horizontal="left" vertical="center"/>
    </xf>
    <xf numFmtId="4" fontId="118" fillId="35" borderId="337">
      <alignment vertical="center"/>
    </xf>
    <xf numFmtId="4" fontId="104" fillId="76" borderId="336" applyNumberFormat="0" applyProtection="0">
      <alignment horizontal="left" vertical="center" indent="1"/>
    </xf>
    <xf numFmtId="9" fontId="75" fillId="0" borderId="335" applyNumberFormat="0" applyBorder="0"/>
    <xf numFmtId="4" fontId="106" fillId="66" borderId="337">
      <alignment vertical="center"/>
    </xf>
    <xf numFmtId="4" fontId="107" fillId="66" borderId="337">
      <alignment vertical="center"/>
    </xf>
    <xf numFmtId="227" fontId="83" fillId="0" borderId="330" applyNumberFormat="0" applyAlignment="0" applyProtection="0">
      <alignment horizontal="left" vertical="center"/>
    </xf>
    <xf numFmtId="9" fontId="75" fillId="0" borderId="331" applyNumberFormat="0" applyBorder="0"/>
    <xf numFmtId="4" fontId="104" fillId="76" borderId="332" applyNumberFormat="0" applyProtection="0">
      <alignment horizontal="left" vertical="center" indent="1"/>
    </xf>
    <xf numFmtId="4" fontId="117" fillId="35" borderId="333">
      <alignment vertical="center"/>
    </xf>
    <xf numFmtId="4" fontId="118" fillId="35" borderId="333">
      <alignment vertical="center"/>
    </xf>
    <xf numFmtId="4" fontId="106" fillId="66" borderId="333">
      <alignment vertical="center"/>
    </xf>
    <xf numFmtId="4" fontId="107" fillId="66" borderId="333">
      <alignment vertical="center"/>
    </xf>
    <xf numFmtId="4" fontId="119" fillId="63" borderId="333">
      <alignment horizontal="left" vertical="center" indent="1"/>
    </xf>
    <xf numFmtId="227" fontId="83" fillId="0" borderId="334" applyNumberFormat="0" applyAlignment="0" applyProtection="0">
      <alignment horizontal="left" vertical="center"/>
    </xf>
    <xf numFmtId="227" fontId="83" fillId="0" borderId="338" applyNumberFormat="0" applyAlignment="0" applyProtection="0">
      <alignment horizontal="left" vertical="center"/>
    </xf>
    <xf numFmtId="4" fontId="104" fillId="76" borderId="336" applyNumberFormat="0" applyProtection="0">
      <alignment horizontal="left" vertical="center" indent="1"/>
    </xf>
    <xf numFmtId="4" fontId="117" fillId="35" borderId="337">
      <alignment vertical="center"/>
    </xf>
    <xf numFmtId="4" fontId="118" fillId="35" borderId="337">
      <alignment vertical="center"/>
    </xf>
    <xf numFmtId="4" fontId="106" fillId="66" borderId="337">
      <alignment vertical="center"/>
    </xf>
    <xf numFmtId="4" fontId="107" fillId="66" borderId="337">
      <alignment vertical="center"/>
    </xf>
    <xf numFmtId="4" fontId="119" fillId="63" borderId="337">
      <alignment horizontal="left" vertical="center" indent="1"/>
    </xf>
    <xf numFmtId="227" fontId="83" fillId="0" borderId="338" applyNumberFormat="0" applyAlignment="0" applyProtection="0">
      <alignment horizontal="left" vertical="center"/>
    </xf>
    <xf numFmtId="227" fontId="83" fillId="0" borderId="334" applyNumberFormat="0" applyAlignment="0" applyProtection="0">
      <alignment horizontal="left" vertical="center"/>
    </xf>
    <xf numFmtId="227" fontId="83" fillId="0" borderId="338" applyNumberFormat="0" applyAlignment="0" applyProtection="0">
      <alignment horizontal="left" vertical="center"/>
    </xf>
    <xf numFmtId="9" fontId="75" fillId="0" borderId="339" applyNumberFormat="0" applyBorder="0"/>
    <xf numFmtId="4" fontId="104" fillId="76" borderId="340" applyNumberFormat="0" applyProtection="0">
      <alignment horizontal="left" vertical="center" indent="1"/>
    </xf>
    <xf numFmtId="4" fontId="117" fillId="35" borderId="341">
      <alignment vertical="center"/>
    </xf>
    <xf numFmtId="4" fontId="118" fillId="35" borderId="341">
      <alignment vertical="center"/>
    </xf>
    <xf numFmtId="4" fontId="106" fillId="66" borderId="341">
      <alignment vertical="center"/>
    </xf>
    <xf numFmtId="4" fontId="107" fillId="66" borderId="341">
      <alignment vertical="center"/>
    </xf>
    <xf numFmtId="4" fontId="119" fillId="63" borderId="341">
      <alignment horizontal="left" vertical="center" indent="1"/>
    </xf>
    <xf numFmtId="227" fontId="83" fillId="0" borderId="342" applyNumberFormat="0" applyAlignment="0" applyProtection="0">
      <alignment horizontal="left" vertical="center"/>
    </xf>
    <xf numFmtId="0" fontId="83" fillId="0" borderId="342" applyNumberFormat="0" applyAlignment="0" applyProtection="0">
      <alignment horizontal="left" vertical="center"/>
    </xf>
    <xf numFmtId="9" fontId="75" fillId="0" borderId="343" applyNumberFormat="0" applyBorder="0"/>
    <xf numFmtId="0" fontId="83" fillId="0" borderId="310" applyNumberFormat="0" applyAlignment="0" applyProtection="0">
      <alignment horizontal="left" vertical="center"/>
    </xf>
  </cellStyleXfs>
  <cellXfs count="274">
    <xf numFmtId="227" fontId="0" fillId="0" borderId="0" xfId="0"/>
    <xf numFmtId="178" fontId="137" fillId="0" borderId="0" xfId="0" applyNumberFormat="1" applyFont="1" applyAlignment="1">
      <alignment horizontal="right" vertical="center" wrapText="1"/>
    </xf>
    <xf numFmtId="227" fontId="139" fillId="0" borderId="0" xfId="0" applyFont="1" applyAlignment="1">
      <alignment vertical="center"/>
    </xf>
    <xf numFmtId="227" fontId="2" fillId="2" borderId="42" xfId="0" applyFont="1" applyFill="1" applyBorder="1" applyAlignment="1">
      <alignment horizontal="left" vertical="center" indent="1"/>
    </xf>
    <xf numFmtId="227" fontId="144" fillId="0" borderId="0" xfId="0" applyFont="1" applyAlignment="1">
      <alignment vertical="center"/>
    </xf>
    <xf numFmtId="227" fontId="99" fillId="0" borderId="0" xfId="0" applyFont="1" applyAlignment="1">
      <alignment vertical="center"/>
    </xf>
    <xf numFmtId="227" fontId="145" fillId="2" borderId="0" xfId="0" applyFont="1" applyFill="1" applyAlignment="1">
      <alignment horizontal="center" vertical="center"/>
    </xf>
    <xf numFmtId="227" fontId="0" fillId="2" borderId="0" xfId="0" applyFill="1"/>
    <xf numFmtId="227" fontId="4" fillId="2" borderId="0" xfId="0" applyFont="1" applyFill="1" applyAlignment="1">
      <alignment horizontal="left" vertical="center" indent="1"/>
    </xf>
    <xf numFmtId="227" fontId="143" fillId="0" borderId="0" xfId="0" applyFont="1" applyAlignment="1">
      <alignment vertical="center"/>
    </xf>
    <xf numFmtId="227" fontId="140" fillId="0" borderId="0" xfId="0" applyFont="1" applyAlignment="1">
      <alignment horizontal="left" vertical="center" wrapText="1" indent="1"/>
    </xf>
    <xf numFmtId="3" fontId="47" fillId="0" borderId="0" xfId="0" applyNumberFormat="1" applyFont="1" applyAlignment="1">
      <alignment horizontal="right" vertical="center" wrapText="1"/>
    </xf>
    <xf numFmtId="227" fontId="21" fillId="2" borderId="0" xfId="0" applyFont="1" applyFill="1"/>
    <xf numFmtId="224" fontId="5" fillId="2" borderId="0" xfId="2" applyNumberFormat="1" applyFont="1" applyFill="1" applyBorder="1" applyAlignment="1">
      <alignment horizontal="right" vertical="center"/>
    </xf>
    <xf numFmtId="174" fontId="5" fillId="2" borderId="1" xfId="0" applyNumberFormat="1" applyFont="1" applyFill="1" applyBorder="1" applyAlignment="1">
      <alignment horizontal="right" vertical="center"/>
    </xf>
    <xf numFmtId="227" fontId="137" fillId="0" borderId="45" xfId="0" applyFont="1" applyBorder="1" applyAlignment="1">
      <alignment vertical="center" wrapText="1"/>
    </xf>
    <xf numFmtId="227" fontId="144" fillId="0" borderId="45" xfId="0" applyFont="1" applyBorder="1" applyAlignment="1">
      <alignment vertical="center"/>
    </xf>
    <xf numFmtId="227" fontId="142" fillId="0" borderId="42" xfId="0" applyFont="1" applyBorder="1" applyAlignment="1">
      <alignment vertical="center" wrapText="1"/>
    </xf>
    <xf numFmtId="227" fontId="137" fillId="0" borderId="0" xfId="0" applyFont="1" applyAlignment="1">
      <alignment vertical="center" wrapText="1"/>
    </xf>
    <xf numFmtId="227" fontId="145" fillId="0" borderId="0" xfId="0" applyFont="1" applyAlignment="1">
      <alignment horizontal="center" vertical="center"/>
    </xf>
    <xf numFmtId="227" fontId="47" fillId="0" borderId="0" xfId="0" applyFont="1" applyAlignment="1">
      <alignment horizontal="left" vertical="center" wrapText="1" indent="1"/>
    </xf>
    <xf numFmtId="178" fontId="137" fillId="0" borderId="45" xfId="0" applyNumberFormat="1" applyFont="1" applyBorder="1" applyAlignment="1">
      <alignment horizontal="right" vertical="center" wrapText="1"/>
    </xf>
    <xf numFmtId="227" fontId="137" fillId="0" borderId="0" xfId="0" applyFont="1" applyAlignment="1">
      <alignment horizontal="left" vertical="center" wrapText="1" indent="1"/>
    </xf>
    <xf numFmtId="227" fontId="140" fillId="0" borderId="45" xfId="0" applyFont="1" applyBorder="1" applyAlignment="1">
      <alignment horizontal="left" vertical="center" wrapText="1" indent="1"/>
    </xf>
    <xf numFmtId="224" fontId="47" fillId="0" borderId="45" xfId="2" applyNumberFormat="1" applyFont="1" applyBorder="1" applyAlignment="1">
      <alignment horizontal="right" vertical="center" wrapText="1"/>
    </xf>
    <xf numFmtId="227" fontId="141" fillId="3" borderId="1" xfId="0" quotePrefix="1" applyFont="1" applyFill="1" applyBorder="1" applyAlignment="1">
      <alignment horizontal="center" vertical="center"/>
    </xf>
    <xf numFmtId="227" fontId="141" fillId="3" borderId="41" xfId="0" quotePrefix="1" applyFont="1" applyFill="1" applyBorder="1" applyAlignment="1">
      <alignment horizontal="center" vertical="center"/>
    </xf>
    <xf numFmtId="2" fontId="47" fillId="0" borderId="0" xfId="0" applyNumberFormat="1" applyFont="1" applyAlignment="1">
      <alignment vertical="center"/>
    </xf>
    <xf numFmtId="174" fontId="47" fillId="0" borderId="0" xfId="1" applyNumberFormat="1" applyFont="1" applyAlignment="1">
      <alignment horizontal="right" vertical="center"/>
    </xf>
    <xf numFmtId="43" fontId="47" fillId="0" borderId="0" xfId="1" applyFont="1" applyAlignment="1">
      <alignment vertical="center"/>
    </xf>
    <xf numFmtId="174" fontId="47" fillId="0" borderId="0" xfId="1" applyNumberFormat="1" applyFont="1" applyAlignment="1">
      <alignment vertical="center"/>
    </xf>
    <xf numFmtId="224" fontId="47" fillId="0" borderId="0" xfId="2" applyNumberFormat="1" applyFont="1" applyAlignment="1">
      <alignment horizontal="right" vertical="center"/>
    </xf>
    <xf numFmtId="178" fontId="47" fillId="0" borderId="0" xfId="2423" applyNumberFormat="1" applyFont="1" applyFill="1" applyBorder="1"/>
    <xf numFmtId="224" fontId="140" fillId="0" borderId="0" xfId="2" applyNumberFormat="1" applyFont="1" applyBorder="1" applyAlignment="1">
      <alignment horizontal="right" vertical="center" wrapText="1"/>
    </xf>
    <xf numFmtId="169" fontId="137" fillId="0" borderId="84" xfId="1" applyNumberFormat="1" applyFont="1" applyFill="1" applyBorder="1" applyAlignment="1">
      <alignment horizontal="right" vertical="center" wrapText="1"/>
    </xf>
    <xf numFmtId="174" fontId="47" fillId="0" borderId="86" xfId="1" applyNumberFormat="1" applyFont="1" applyFill="1" applyBorder="1" applyAlignment="1">
      <alignment horizontal="right" vertical="center" wrapText="1"/>
    </xf>
    <xf numFmtId="174" fontId="137" fillId="0" borderId="85" xfId="1" applyNumberFormat="1" applyFont="1" applyBorder="1" applyAlignment="1">
      <alignment horizontal="right" vertical="center" wrapText="1"/>
    </xf>
    <xf numFmtId="224" fontId="47" fillId="0" borderId="0" xfId="2" applyNumberFormat="1" applyFont="1" applyFill="1" applyBorder="1" applyAlignment="1">
      <alignment horizontal="right" vertical="center" wrapText="1"/>
    </xf>
    <xf numFmtId="174" fontId="47" fillId="0" borderId="0" xfId="1" applyNumberFormat="1" applyFont="1" applyFill="1" applyBorder="1" applyAlignment="1">
      <alignment horizontal="right" vertical="center" wrapText="1"/>
    </xf>
    <xf numFmtId="2" fontId="47" fillId="0" borderId="0" xfId="0" applyNumberFormat="1" applyFont="1" applyAlignment="1">
      <alignment horizontal="right" vertical="center"/>
    </xf>
    <xf numFmtId="178" fontId="47" fillId="0" borderId="0" xfId="0" applyNumberFormat="1" applyFont="1" applyAlignment="1">
      <alignment horizontal="right" vertical="center" wrapText="1"/>
    </xf>
    <xf numFmtId="224" fontId="140" fillId="0" borderId="0" xfId="2" applyNumberFormat="1" applyFont="1" applyFill="1" applyBorder="1" applyAlignment="1">
      <alignment horizontal="right" vertical="center" wrapText="1"/>
    </xf>
    <xf numFmtId="227" fontId="141" fillId="3" borderId="44" xfId="0" quotePrefix="1" applyFont="1" applyFill="1" applyBorder="1" applyAlignment="1">
      <alignment horizontal="center" vertical="center"/>
    </xf>
    <xf numFmtId="227" fontId="141" fillId="0" borderId="0" xfId="0" quotePrefix="1" applyFont="1" applyAlignment="1">
      <alignment horizontal="center" vertical="center"/>
    </xf>
    <xf numFmtId="174" fontId="137" fillId="0" borderId="0" xfId="1" applyNumberFormat="1" applyFont="1" applyFill="1" applyBorder="1" applyAlignment="1">
      <alignment horizontal="right" vertical="center" wrapText="1"/>
    </xf>
    <xf numFmtId="169" fontId="137" fillId="0" borderId="0" xfId="1" applyNumberFormat="1" applyFont="1" applyFill="1" applyBorder="1" applyAlignment="1">
      <alignment horizontal="right" vertical="center" wrapText="1"/>
    </xf>
    <xf numFmtId="10" fontId="47" fillId="0" borderId="0" xfId="2" applyNumberFormat="1" applyFont="1" applyFill="1" applyBorder="1" applyAlignment="1">
      <alignment horizontal="right" vertical="center" wrapText="1"/>
    </xf>
    <xf numFmtId="227" fontId="138" fillId="0" borderId="0" xfId="0" applyFont="1" applyAlignment="1">
      <alignment vertical="center"/>
    </xf>
    <xf numFmtId="174" fontId="5" fillId="2" borderId="44" xfId="0" applyNumberFormat="1" applyFont="1" applyFill="1" applyBorder="1" applyAlignment="1">
      <alignment horizontal="right" vertical="center"/>
    </xf>
    <xf numFmtId="174" fontId="5" fillId="2" borderId="41" xfId="0" applyNumberFormat="1" applyFont="1" applyFill="1" applyBorder="1" applyAlignment="1">
      <alignment horizontal="right" vertical="center"/>
    </xf>
    <xf numFmtId="174" fontId="47" fillId="0" borderId="0" xfId="1" applyNumberFormat="1" applyFont="1" applyFill="1" applyBorder="1" applyAlignment="1">
      <alignment horizontal="right" vertical="center"/>
    </xf>
    <xf numFmtId="224" fontId="47" fillId="0" borderId="0" xfId="2" applyNumberFormat="1" applyFont="1" applyFill="1" applyBorder="1" applyAlignment="1">
      <alignment horizontal="right" vertical="center"/>
    </xf>
    <xf numFmtId="43" fontId="47" fillId="0" borderId="0" xfId="1" applyFont="1" applyFill="1" applyBorder="1" applyAlignment="1">
      <alignment vertical="center"/>
    </xf>
    <xf numFmtId="174" fontId="47" fillId="0" borderId="0" xfId="1" applyNumberFormat="1" applyFont="1" applyFill="1" applyBorder="1" applyAlignment="1">
      <alignment vertical="center"/>
    </xf>
    <xf numFmtId="230" fontId="4" fillId="0" borderId="0" xfId="1" applyNumberFormat="1" applyFont="1" applyFill="1" applyBorder="1" applyAlignment="1">
      <alignment vertical="center"/>
    </xf>
    <xf numFmtId="174" fontId="5" fillId="0" borderId="0" xfId="0" applyNumberFormat="1" applyFont="1" applyAlignment="1">
      <alignment horizontal="right" vertical="center"/>
    </xf>
    <xf numFmtId="227" fontId="2" fillId="2" borderId="0" xfId="0" applyFont="1" applyFill="1" applyAlignment="1">
      <alignment horizontal="left" indent="1"/>
    </xf>
    <xf numFmtId="227" fontId="137" fillId="0" borderId="45" xfId="0" applyFont="1" applyBorder="1" applyAlignment="1">
      <alignment horizontal="left" vertical="center" wrapText="1" indent="1"/>
    </xf>
    <xf numFmtId="178" fontId="137" fillId="0" borderId="45" xfId="0" applyNumberFormat="1" applyFont="1" applyBorder="1" applyAlignment="1">
      <alignment horizontal="left" vertical="center" wrapText="1"/>
    </xf>
    <xf numFmtId="174" fontId="140" fillId="0" borderId="0" xfId="1" applyNumberFormat="1" applyFont="1" applyAlignment="1">
      <alignment horizontal="right" vertical="center"/>
    </xf>
    <xf numFmtId="174" fontId="140" fillId="0" borderId="0" xfId="1" applyNumberFormat="1" applyFont="1" applyFill="1" applyBorder="1" applyAlignment="1">
      <alignment horizontal="right" vertical="center"/>
    </xf>
    <xf numFmtId="227" fontId="2" fillId="0" borderId="42" xfId="0" applyFont="1" applyBorder="1" applyAlignment="1">
      <alignment horizontal="left" vertical="center" indent="1"/>
    </xf>
    <xf numFmtId="171" fontId="47" fillId="0" borderId="0" xfId="2423" applyFont="1" applyFill="1" applyBorder="1"/>
    <xf numFmtId="227" fontId="140" fillId="0" borderId="0" xfId="0" applyFont="1" applyAlignment="1">
      <alignment horizontal="left" vertical="center" wrapText="1" indent="2"/>
    </xf>
    <xf numFmtId="174" fontId="137" fillId="0" borderId="0" xfId="1" applyNumberFormat="1" applyFont="1" applyAlignment="1">
      <alignment horizontal="right" vertical="center" wrapText="1"/>
    </xf>
    <xf numFmtId="227" fontId="47" fillId="0" borderId="0" xfId="0" applyFont="1" applyAlignment="1">
      <alignment horizontal="left" vertical="center" wrapText="1" indent="2"/>
    </xf>
    <xf numFmtId="227" fontId="47" fillId="0" borderId="87" xfId="0" applyFont="1" applyBorder="1" applyAlignment="1">
      <alignment horizontal="left" vertical="center" wrapText="1" indent="2"/>
    </xf>
    <xf numFmtId="174" fontId="47" fillId="0" borderId="0" xfId="1" applyNumberFormat="1" applyFont="1" applyFill="1" applyBorder="1" applyAlignment="1">
      <alignment horizontal="right"/>
    </xf>
    <xf numFmtId="174" fontId="137" fillId="0" borderId="45" xfId="1" applyNumberFormat="1" applyFont="1" applyFill="1" applyBorder="1" applyAlignment="1">
      <alignment horizontal="right" vertical="center" wrapText="1"/>
    </xf>
    <xf numFmtId="227" fontId="47" fillId="0" borderId="88" xfId="0" applyFont="1" applyBorder="1" applyAlignment="1">
      <alignment horizontal="left" vertical="center" wrapText="1" indent="2"/>
    </xf>
    <xf numFmtId="174" fontId="47" fillId="0" borderId="88" xfId="1" applyNumberFormat="1" applyFont="1" applyFill="1" applyBorder="1" applyAlignment="1">
      <alignment horizontal="right"/>
    </xf>
    <xf numFmtId="174" fontId="137" fillId="0" borderId="0" xfId="1" applyNumberFormat="1" applyFont="1" applyFill="1" applyBorder="1" applyAlignment="1">
      <alignment horizontal="right"/>
    </xf>
    <xf numFmtId="174" fontId="137" fillId="0" borderId="45" xfId="1" applyNumberFormat="1" applyFont="1" applyBorder="1" applyAlignment="1">
      <alignment horizontal="right" vertical="center" wrapText="1"/>
    </xf>
    <xf numFmtId="178" fontId="47" fillId="0" borderId="88" xfId="2423" applyNumberFormat="1" applyFont="1" applyFill="1" applyBorder="1"/>
    <xf numFmtId="43" fontId="47" fillId="0" borderId="0" xfId="1" applyFont="1" applyFill="1" applyBorder="1"/>
    <xf numFmtId="174" fontId="5" fillId="2" borderId="0" xfId="0" applyNumberFormat="1" applyFont="1" applyFill="1" applyAlignment="1">
      <alignment horizontal="right" vertical="center"/>
    </xf>
    <xf numFmtId="174" fontId="4" fillId="2" borderId="42" xfId="1" applyNumberFormat="1" applyFont="1" applyFill="1" applyBorder="1" applyAlignment="1">
      <alignment vertical="center"/>
    </xf>
    <xf numFmtId="227" fontId="47" fillId="0" borderId="0" xfId="0" applyFont="1" applyAlignment="1">
      <alignment horizontal="left" vertical="center" indent="1"/>
    </xf>
    <xf numFmtId="224" fontId="47" fillId="0" borderId="0" xfId="2" applyNumberFormat="1" applyFont="1" applyAlignment="1">
      <alignment horizontal="right" vertical="center" wrapText="1"/>
    </xf>
    <xf numFmtId="43" fontId="139" fillId="0" borderId="0" xfId="1" applyFont="1" applyAlignment="1">
      <alignment vertical="center"/>
    </xf>
    <xf numFmtId="3" fontId="47" fillId="0" borderId="86" xfId="1" applyNumberFormat="1" applyFont="1" applyFill="1" applyBorder="1" applyAlignment="1">
      <alignment horizontal="right" vertical="center" wrapText="1"/>
    </xf>
    <xf numFmtId="178" fontId="139" fillId="0" borderId="0" xfId="0" applyNumberFormat="1" applyFont="1" applyAlignment="1">
      <alignment vertical="center"/>
    </xf>
    <xf numFmtId="3" fontId="47" fillId="0" borderId="0" xfId="2423" applyNumberFormat="1" applyFont="1" applyFill="1" applyBorder="1"/>
    <xf numFmtId="178" fontId="47" fillId="0" borderId="0" xfId="1" applyNumberFormat="1" applyFont="1" applyFill="1" applyBorder="1" applyAlignment="1">
      <alignment horizontal="right"/>
    </xf>
    <xf numFmtId="230" fontId="4" fillId="2" borderId="42" xfId="1" applyNumberFormat="1" applyFont="1" applyFill="1" applyBorder="1" applyAlignment="1">
      <alignment vertical="center"/>
    </xf>
    <xf numFmtId="224" fontId="139" fillId="0" borderId="0" xfId="1" applyNumberFormat="1" applyFont="1" applyAlignment="1">
      <alignment vertical="center"/>
    </xf>
    <xf numFmtId="43" fontId="0" fillId="0" borderId="0" xfId="1" applyFont="1"/>
    <xf numFmtId="9" fontId="0" fillId="0" borderId="0" xfId="2" applyFont="1"/>
    <xf numFmtId="3" fontId="139" fillId="0" borderId="0" xfId="1" applyNumberFormat="1" applyFont="1" applyFill="1"/>
    <xf numFmtId="227" fontId="140" fillId="0" borderId="87" xfId="0" applyFont="1" applyBorder="1" applyAlignment="1">
      <alignment horizontal="left" vertical="center" wrapText="1" indent="1"/>
    </xf>
    <xf numFmtId="227" fontId="137" fillId="0" borderId="45" xfId="0" applyFont="1" applyBorder="1" applyAlignment="1">
      <alignment horizontal="left" vertical="center"/>
    </xf>
    <xf numFmtId="224" fontId="47" fillId="0" borderId="0" xfId="2" applyNumberFormat="1" applyFont="1" applyBorder="1" applyAlignment="1">
      <alignment horizontal="right" vertical="center" wrapText="1"/>
    </xf>
    <xf numFmtId="224" fontId="140" fillId="0" borderId="87" xfId="2" applyNumberFormat="1" applyFont="1" applyBorder="1" applyAlignment="1">
      <alignment horizontal="right" vertical="center" wrapText="1"/>
    </xf>
    <xf numFmtId="178" fontId="137" fillId="0" borderId="45" xfId="2423" applyNumberFormat="1" applyFont="1" applyFill="1" applyBorder="1"/>
    <xf numFmtId="2" fontId="47" fillId="2" borderId="0" xfId="0" applyNumberFormat="1" applyFont="1" applyFill="1" applyAlignment="1">
      <alignment vertical="center"/>
    </xf>
    <xf numFmtId="43" fontId="47" fillId="2" borderId="0" xfId="1" applyFont="1" applyFill="1" applyAlignment="1">
      <alignment vertical="center"/>
    </xf>
    <xf numFmtId="174" fontId="47" fillId="2" borderId="0" xfId="1" applyNumberFormat="1" applyFont="1" applyFill="1" applyAlignment="1">
      <alignment vertical="center"/>
    </xf>
    <xf numFmtId="3" fontId="140" fillId="0" borderId="0" xfId="0" applyNumberFormat="1" applyFont="1" applyAlignment="1">
      <alignment horizontal="right" vertical="center" wrapText="1"/>
    </xf>
    <xf numFmtId="174" fontId="47" fillId="0" borderId="0" xfId="2423" applyNumberFormat="1" applyFont="1" applyFill="1" applyBorder="1"/>
    <xf numFmtId="0" fontId="6" fillId="0" borderId="0" xfId="5444"/>
    <xf numFmtId="3" fontId="99" fillId="0" borderId="0" xfId="5444" applyNumberFormat="1" applyFont="1"/>
    <xf numFmtId="0" fontId="99" fillId="0" borderId="0" xfId="5444" applyFont="1"/>
    <xf numFmtId="43" fontId="6" fillId="0" borderId="0" xfId="5444" applyNumberFormat="1"/>
    <xf numFmtId="0" fontId="142" fillId="0" borderId="305" xfId="5444" applyFont="1" applyBorder="1" applyAlignment="1">
      <alignment vertical="center" wrapText="1"/>
    </xf>
    <xf numFmtId="0" fontId="141" fillId="3" borderId="306" xfId="1" quotePrefix="1" applyNumberFormat="1" applyFont="1" applyFill="1" applyBorder="1" applyAlignment="1">
      <alignment horizontal="center" vertical="center"/>
    </xf>
    <xf numFmtId="0" fontId="142" fillId="81" borderId="0" xfId="5444" applyFont="1" applyFill="1" applyAlignment="1">
      <alignment vertical="center" wrapText="1"/>
    </xf>
    <xf numFmtId="0" fontId="99" fillId="81" borderId="0" xfId="5444" applyFont="1" applyFill="1"/>
    <xf numFmtId="0" fontId="142" fillId="0" borderId="0" xfId="5444" applyFont="1" applyAlignment="1">
      <alignment vertical="center" wrapText="1"/>
    </xf>
    <xf numFmtId="0" fontId="142" fillId="81" borderId="0" xfId="5444" applyFont="1" applyFill="1" applyAlignment="1">
      <alignment horizontal="left" vertical="center" wrapText="1" indent="1"/>
    </xf>
    <xf numFmtId="240" fontId="155" fillId="81" borderId="0" xfId="5444" applyNumberFormat="1" applyFont="1" applyFill="1" applyAlignment="1">
      <alignment horizontal="right" vertical="center" wrapText="1"/>
    </xf>
    <xf numFmtId="240" fontId="156" fillId="2" borderId="0" xfId="5444" applyNumberFormat="1" applyFont="1" applyFill="1" applyAlignment="1">
      <alignment horizontal="right" vertical="center" wrapText="1"/>
    </xf>
    <xf numFmtId="0" fontId="156" fillId="0" borderId="0" xfId="5444" applyFont="1" applyAlignment="1">
      <alignment horizontal="left" vertical="center" wrapText="1" indent="2"/>
    </xf>
    <xf numFmtId="240" fontId="156" fillId="0" borderId="0" xfId="5444" applyNumberFormat="1" applyFont="1" applyAlignment="1">
      <alignment horizontal="right" vertical="center" wrapText="1"/>
    </xf>
    <xf numFmtId="178" fontId="156" fillId="2" borderId="0" xfId="5444" applyNumberFormat="1" applyFont="1" applyFill="1" applyAlignment="1">
      <alignment horizontal="right" vertical="center" wrapText="1"/>
    </xf>
    <xf numFmtId="0" fontId="156" fillId="2" borderId="0" xfId="5444" applyFont="1" applyFill="1" applyAlignment="1">
      <alignment horizontal="left" vertical="center" wrapText="1" indent="2"/>
    </xf>
    <xf numFmtId="240" fontId="3" fillId="2" borderId="0" xfId="5444" applyNumberFormat="1" applyFont="1" applyFill="1" applyAlignment="1">
      <alignment horizontal="right" vertical="center" wrapText="1"/>
    </xf>
    <xf numFmtId="1" fontId="156" fillId="2" borderId="0" xfId="1" applyNumberFormat="1" applyFont="1" applyFill="1" applyBorder="1" applyAlignment="1">
      <alignment horizontal="right" vertical="center" wrapText="1"/>
    </xf>
    <xf numFmtId="178" fontId="3" fillId="2" borderId="0" xfId="5444" applyNumberFormat="1" applyFont="1" applyFill="1" applyAlignment="1">
      <alignment horizontal="right" vertical="center" wrapText="1"/>
    </xf>
    <xf numFmtId="0" fontId="141" fillId="3" borderId="307" xfId="1" quotePrefix="1" applyNumberFormat="1" applyFont="1" applyFill="1" applyBorder="1" applyAlignment="1">
      <alignment horizontal="center" vertical="center"/>
    </xf>
    <xf numFmtId="0" fontId="142" fillId="2" borderId="0" xfId="5444" applyFont="1" applyFill="1" applyAlignment="1">
      <alignment vertical="center" wrapText="1"/>
    </xf>
    <xf numFmtId="0" fontId="142" fillId="2" borderId="0" xfId="5444" applyFont="1" applyFill="1" applyAlignment="1">
      <alignment horizontal="left" vertical="center" wrapText="1" indent="1"/>
    </xf>
    <xf numFmtId="227" fontId="156" fillId="0" borderId="0" xfId="0" applyFont="1" applyAlignment="1">
      <alignment horizontal="left" vertical="center" wrapText="1" indent="2"/>
    </xf>
    <xf numFmtId="240" fontId="142" fillId="81" borderId="0" xfId="5444" applyNumberFormat="1" applyFont="1" applyFill="1" applyAlignment="1">
      <alignment horizontal="right" vertical="center" wrapText="1"/>
    </xf>
    <xf numFmtId="0" fontId="156" fillId="2" borderId="0" xfId="5444" applyFont="1" applyFill="1" applyAlignment="1">
      <alignment horizontal="left" vertical="center" wrapText="1" indent="14"/>
    </xf>
    <xf numFmtId="171" fontId="47" fillId="2" borderId="0" xfId="2423" applyFont="1" applyFill="1" applyBorder="1"/>
    <xf numFmtId="178" fontId="156" fillId="2" borderId="0" xfId="0" applyNumberFormat="1" applyFont="1" applyFill="1" applyAlignment="1">
      <alignment horizontal="right" vertical="center" wrapText="1"/>
    </xf>
    <xf numFmtId="227" fontId="142" fillId="81" borderId="0" xfId="0" applyFont="1" applyFill="1" applyAlignment="1">
      <alignment horizontal="left" vertical="center" wrapText="1" indent="1"/>
    </xf>
    <xf numFmtId="240" fontId="3" fillId="2" borderId="0" xfId="0" applyNumberFormat="1" applyFont="1" applyFill="1" applyAlignment="1">
      <alignment horizontal="right" vertical="center" wrapText="1"/>
    </xf>
    <xf numFmtId="227" fontId="142" fillId="0" borderId="0" xfId="0" applyFont="1" applyAlignment="1">
      <alignment vertical="center" wrapText="1"/>
    </xf>
    <xf numFmtId="227" fontId="142" fillId="81" borderId="0" xfId="0" applyFont="1" applyFill="1" applyAlignment="1">
      <alignment vertical="center" wrapText="1"/>
    </xf>
    <xf numFmtId="240" fontId="156" fillId="0" borderId="0" xfId="0" applyNumberFormat="1" applyFont="1" applyAlignment="1">
      <alignment horizontal="right" vertical="center" wrapText="1"/>
    </xf>
    <xf numFmtId="241" fontId="156" fillId="2" borderId="0" xfId="0" applyNumberFormat="1" applyFont="1" applyFill="1" applyAlignment="1">
      <alignment vertical="center" wrapText="1"/>
    </xf>
    <xf numFmtId="178" fontId="137" fillId="0" borderId="0" xfId="2423" applyNumberFormat="1" applyFont="1" applyFill="1" applyBorder="1"/>
    <xf numFmtId="178" fontId="156" fillId="0" borderId="0" xfId="0" applyNumberFormat="1" applyFont="1" applyAlignment="1">
      <alignment horizontal="right" vertical="center" wrapText="1"/>
    </xf>
    <xf numFmtId="224" fontId="5" fillId="0" borderId="0" xfId="2" applyNumberFormat="1" applyFont="1" applyFill="1"/>
    <xf numFmtId="4" fontId="47" fillId="0" borderId="0" xfId="0" applyNumberFormat="1" applyFont="1" applyAlignment="1">
      <alignment horizontal="right" vertical="center" wrapText="1"/>
    </xf>
    <xf numFmtId="227" fontId="47" fillId="0" borderId="0" xfId="0" applyFont="1" applyAlignment="1">
      <alignment vertical="center"/>
    </xf>
    <xf numFmtId="227" fontId="141" fillId="0" borderId="44" xfId="0" quotePrefix="1" applyFont="1" applyBorder="1" applyAlignment="1">
      <alignment horizontal="center" vertical="center"/>
    </xf>
    <xf numFmtId="227" fontId="22" fillId="0" borderId="0" xfId="0" applyFont="1"/>
    <xf numFmtId="227" fontId="158" fillId="0" borderId="0" xfId="0" applyFont="1" applyAlignment="1">
      <alignment vertical="center"/>
    </xf>
    <xf numFmtId="227" fontId="0" fillId="0" borderId="0" xfId="0" applyAlignment="1">
      <alignment horizontal="centerContinuous"/>
    </xf>
    <xf numFmtId="227" fontId="139" fillId="0" borderId="0" xfId="0" applyFont="1" applyAlignment="1">
      <alignment horizontal="centerContinuous" vertical="center"/>
    </xf>
    <xf numFmtId="227" fontId="0" fillId="0" borderId="0" xfId="0" applyAlignment="1">
      <alignment horizontal="centerContinuous" vertical="center"/>
    </xf>
    <xf numFmtId="227" fontId="0" fillId="0" borderId="0" xfId="0" applyAlignment="1">
      <alignment vertical="center"/>
    </xf>
    <xf numFmtId="0" fontId="0" fillId="0" borderId="0" xfId="0" applyNumberFormat="1" applyAlignment="1">
      <alignment horizontal="left"/>
    </xf>
    <xf numFmtId="0" fontId="139" fillId="0" borderId="0" xfId="0" applyNumberFormat="1" applyFont="1" applyAlignment="1">
      <alignment horizontal="left" vertical="center"/>
    </xf>
    <xf numFmtId="0" fontId="0" fillId="0" borderId="0" xfId="0" applyNumberFormat="1" applyAlignment="1">
      <alignment horizontal="left" vertical="center"/>
    </xf>
    <xf numFmtId="0" fontId="139" fillId="0" borderId="0" xfId="0" applyNumberFormat="1" applyFont="1" applyAlignment="1">
      <alignment horizontal="centerContinuous" vertical="center"/>
    </xf>
    <xf numFmtId="0" fontId="0" fillId="0" borderId="0" xfId="0" applyNumberFormat="1" applyAlignment="1">
      <alignment horizontal="centerContinuous"/>
    </xf>
    <xf numFmtId="227" fontId="160" fillId="0" borderId="0" xfId="0" applyFont="1" applyAlignment="1">
      <alignment vertical="center"/>
    </xf>
    <xf numFmtId="227" fontId="161" fillId="82" borderId="0" xfId="0" applyFont="1" applyFill="1" applyAlignment="1">
      <alignment horizontal="centerContinuous" vertical="center"/>
    </xf>
    <xf numFmtId="227" fontId="162" fillId="82" borderId="0" xfId="0" applyFont="1" applyFill="1" applyAlignment="1">
      <alignment horizontal="centerContinuous" vertical="center"/>
    </xf>
    <xf numFmtId="227" fontId="137" fillId="0" borderId="0" xfId="0" applyFont="1" applyAlignment="1">
      <alignment horizontal="center" vertical="center"/>
    </xf>
    <xf numFmtId="227" fontId="47" fillId="0" borderId="0" xfId="0" applyFont="1" applyAlignment="1">
      <alignment horizontal="center" vertical="center"/>
    </xf>
    <xf numFmtId="227" fontId="47" fillId="0" borderId="0" xfId="0" applyFont="1" applyAlignment="1">
      <alignment horizontal="centerContinuous" vertical="center"/>
    </xf>
    <xf numFmtId="0" fontId="159" fillId="0" borderId="0" xfId="0" applyNumberFormat="1" applyFont="1" applyAlignment="1">
      <alignment horizontal="right" vertical="center" indent="3"/>
    </xf>
    <xf numFmtId="227" fontId="141" fillId="0" borderId="0" xfId="0" quotePrefix="1" applyFont="1"/>
    <xf numFmtId="227" fontId="141" fillId="0" borderId="0" xfId="0" quotePrefix="1" applyFont="1" applyAlignment="1">
      <alignment vertical="center"/>
    </xf>
    <xf numFmtId="227" fontId="22" fillId="2" borderId="0" xfId="0" applyFont="1" applyFill="1"/>
    <xf numFmtId="227" fontId="22" fillId="0" borderId="0" xfId="0" quotePrefix="1" applyFont="1"/>
    <xf numFmtId="227" fontId="163" fillId="0" borderId="0" xfId="0" quotePrefix="1" applyFont="1" applyAlignment="1">
      <alignment vertical="center"/>
    </xf>
    <xf numFmtId="0" fontId="22" fillId="0" borderId="0" xfId="5444" applyFont="1"/>
    <xf numFmtId="0" fontId="158" fillId="0" borderId="0" xfId="5444" applyFont="1"/>
    <xf numFmtId="227" fontId="22" fillId="0" borderId="0" xfId="0" applyFont="1" applyAlignment="1">
      <alignment vertical="center"/>
    </xf>
    <xf numFmtId="227" fontId="164" fillId="0" borderId="0" xfId="0" applyFont="1" applyAlignment="1">
      <alignment horizontal="center" vertical="center"/>
    </xf>
    <xf numFmtId="227" fontId="82" fillId="0" borderId="0" xfId="0" applyFont="1"/>
    <xf numFmtId="227" fontId="139" fillId="0" borderId="0" xfId="0" applyFont="1" applyAlignment="1">
      <alignment horizontal="right" indent="6"/>
    </xf>
    <xf numFmtId="227" fontId="0" fillId="0" borderId="0" xfId="0" applyAlignment="1">
      <alignment horizontal="right" indent="6"/>
    </xf>
    <xf numFmtId="0" fontId="99" fillId="0" borderId="0" xfId="5444" applyFont="1" applyAlignment="1">
      <alignment horizontal="right" indent="7"/>
    </xf>
    <xf numFmtId="227" fontId="0" fillId="0" borderId="0" xfId="0" applyAlignment="1">
      <alignment horizontal="right" indent="7"/>
    </xf>
    <xf numFmtId="0" fontId="159" fillId="0" borderId="0" xfId="0" applyNumberFormat="1" applyFont="1" applyAlignment="1">
      <alignment horizontal="right" vertical="center" indent="6"/>
    </xf>
    <xf numFmtId="227" fontId="163" fillId="0" borderId="0" xfId="0" applyFont="1" applyAlignment="1">
      <alignment vertical="center"/>
    </xf>
    <xf numFmtId="227" fontId="141" fillId="0" borderId="1" xfId="0" quotePrefix="1" applyFont="1" applyBorder="1" applyAlignment="1">
      <alignment horizontal="center" vertical="center"/>
    </xf>
    <xf numFmtId="227" fontId="141" fillId="0" borderId="41" xfId="0" quotePrefix="1" applyFont="1" applyBorder="1" applyAlignment="1">
      <alignment horizontal="center" vertical="center"/>
    </xf>
    <xf numFmtId="0" fontId="165" fillId="82" borderId="0" xfId="3489" applyFont="1" applyFill="1"/>
    <xf numFmtId="227" fontId="166" fillId="82" borderId="0" xfId="0" applyFont="1" applyFill="1"/>
    <xf numFmtId="227" fontId="0" fillId="84" borderId="0" xfId="0" applyFill="1"/>
    <xf numFmtId="0" fontId="167" fillId="83" borderId="0" xfId="3489" applyFont="1" applyFill="1" applyAlignment="1">
      <alignment horizontal="right" indent="1"/>
    </xf>
    <xf numFmtId="240" fontId="156" fillId="2" borderId="0" xfId="0" applyNumberFormat="1" applyFont="1" applyFill="1" applyAlignment="1">
      <alignment horizontal="right" vertical="center" wrapText="1"/>
    </xf>
    <xf numFmtId="230" fontId="6" fillId="0" borderId="0" xfId="1" applyNumberFormat="1"/>
    <xf numFmtId="174" fontId="6" fillId="0" borderId="0" xfId="1" applyNumberFormat="1"/>
    <xf numFmtId="0" fontId="6" fillId="0" borderId="0" xfId="5444" applyAlignment="1">
      <alignment horizontal="left"/>
    </xf>
    <xf numFmtId="174" fontId="156" fillId="2" borderId="0" xfId="1" applyNumberFormat="1" applyFont="1" applyFill="1" applyBorder="1" applyAlignment="1">
      <alignment horizontal="right" vertical="center" wrapText="1"/>
    </xf>
    <xf numFmtId="174" fontId="156" fillId="2" borderId="0" xfId="1" applyNumberFormat="1" applyFont="1" applyFill="1" applyAlignment="1">
      <alignment horizontal="left" vertical="center" wrapText="1" indent="2"/>
    </xf>
    <xf numFmtId="174" fontId="156" fillId="2" borderId="0" xfId="1" applyNumberFormat="1" applyFont="1" applyFill="1" applyBorder="1" applyAlignment="1">
      <alignment horizontal="left" vertical="center" wrapText="1" indent="2"/>
    </xf>
    <xf numFmtId="171" fontId="156" fillId="0" borderId="0" xfId="5444" applyNumberFormat="1" applyFont="1" applyAlignment="1">
      <alignment horizontal="right" vertical="center" wrapText="1"/>
    </xf>
    <xf numFmtId="43" fontId="156" fillId="0" borderId="0" xfId="1" applyFont="1" applyFill="1" applyBorder="1" applyAlignment="1">
      <alignment horizontal="right" vertical="center" wrapText="1"/>
    </xf>
    <xf numFmtId="233" fontId="156" fillId="0" borderId="0" xfId="5444" applyNumberFormat="1" applyFont="1" applyAlignment="1">
      <alignment horizontal="right" vertical="center" wrapText="1"/>
    </xf>
    <xf numFmtId="0" fontId="156" fillId="0" borderId="0" xfId="5444" applyFont="1" applyAlignment="1">
      <alignment horizontal="left" vertical="center"/>
    </xf>
    <xf numFmtId="178" fontId="156" fillId="0" borderId="0" xfId="5444" applyNumberFormat="1" applyFont="1" applyAlignment="1">
      <alignment horizontal="right" vertical="center" wrapText="1"/>
    </xf>
    <xf numFmtId="240" fontId="155" fillId="0" borderId="0" xfId="5444" applyNumberFormat="1" applyFont="1" applyAlignment="1">
      <alignment horizontal="right" vertical="center" wrapText="1"/>
    </xf>
    <xf numFmtId="227" fontId="142" fillId="0" borderId="0" xfId="0" applyFont="1" applyAlignment="1">
      <alignment horizontal="left" vertical="center" wrapText="1" indent="1"/>
    </xf>
    <xf numFmtId="0" fontId="142" fillId="0" borderId="0" xfId="5444" applyFont="1" applyAlignment="1">
      <alignment horizontal="left" vertical="center" wrapText="1" indent="1"/>
    </xf>
    <xf numFmtId="0" fontId="6" fillId="0" borderId="0" xfId="5444" applyAlignment="1">
      <alignment horizontal="center"/>
    </xf>
    <xf numFmtId="0" fontId="47" fillId="0" borderId="0" xfId="5444" applyFont="1"/>
    <xf numFmtId="0" fontId="47" fillId="0" borderId="0" xfId="5444" applyFont="1" applyAlignment="1">
      <alignment vertical="center" wrapText="1"/>
    </xf>
    <xf numFmtId="2" fontId="6" fillId="0" borderId="0" xfId="5444" applyNumberFormat="1"/>
    <xf numFmtId="0" fontId="141" fillId="3" borderId="41" xfId="1" quotePrefix="1" applyNumberFormat="1" applyFont="1" applyFill="1" applyBorder="1" applyAlignment="1">
      <alignment horizontal="center" vertical="center"/>
    </xf>
    <xf numFmtId="0" fontId="142" fillId="0" borderId="305" xfId="5444" applyFont="1" applyBorder="1" applyAlignment="1">
      <alignment horizontal="left" vertical="center" wrapText="1"/>
    </xf>
    <xf numFmtId="0" fontId="168" fillId="0" borderId="0" xfId="5444" applyFont="1" applyAlignment="1">
      <alignment horizontal="center" vertical="center" wrapText="1"/>
    </xf>
    <xf numFmtId="0" fontId="141" fillId="3" borderId="307" xfId="1" quotePrefix="1" applyNumberFormat="1" applyFont="1" applyFill="1" applyBorder="1" applyAlignment="1">
      <alignment horizontal="center" vertical="center" wrapText="1"/>
    </xf>
    <xf numFmtId="0" fontId="141" fillId="3" borderId="344" xfId="1" quotePrefix="1" applyNumberFormat="1" applyFont="1" applyFill="1" applyBorder="1" applyAlignment="1">
      <alignment horizontal="center" vertical="center" wrapText="1"/>
    </xf>
    <xf numFmtId="0" fontId="159" fillId="0" borderId="0" xfId="0" applyNumberFormat="1" applyFont="1" applyAlignment="1">
      <alignment horizontal="center" vertical="center"/>
    </xf>
    <xf numFmtId="227" fontId="2" fillId="2" borderId="42" xfId="0" applyFont="1" applyFill="1" applyBorder="1" applyAlignment="1">
      <alignment horizontal="left"/>
    </xf>
    <xf numFmtId="0" fontId="142" fillId="0" borderId="305" xfId="5444" applyFont="1" applyBorder="1" applyAlignment="1">
      <alignment wrapText="1"/>
    </xf>
    <xf numFmtId="0" fontId="1" fillId="0" borderId="0" xfId="5444" applyFont="1"/>
    <xf numFmtId="0" fontId="139" fillId="0" borderId="0" xfId="5444" applyFont="1"/>
    <xf numFmtId="0" fontId="139" fillId="0" borderId="0" xfId="5444" applyFont="1" applyAlignment="1">
      <alignment vertical="center" wrapText="1"/>
    </xf>
    <xf numFmtId="0" fontId="47" fillId="0" borderId="0" xfId="5444" applyFont="1" applyAlignment="1">
      <alignment vertical="center"/>
    </xf>
    <xf numFmtId="0" fontId="139" fillId="0" borderId="0" xfId="5444" applyFont="1" applyAlignment="1">
      <alignment horizontal="center"/>
    </xf>
    <xf numFmtId="6" fontId="139" fillId="0" borderId="0" xfId="5444" applyNumberFormat="1" applyFont="1" applyAlignment="1">
      <alignment vertical="center" wrapText="1"/>
    </xf>
    <xf numFmtId="0" fontId="5" fillId="0" borderId="0" xfId="5444" applyFont="1" applyAlignment="1">
      <alignment horizontal="center" vertical="center" wrapText="1"/>
    </xf>
    <xf numFmtId="0" fontId="47" fillId="0" borderId="0" xfId="5444" applyFont="1" applyAlignment="1">
      <alignment horizontal="left" vertical="center" wrapText="1"/>
    </xf>
    <xf numFmtId="0" fontId="145" fillId="3" borderId="307" xfId="1" quotePrefix="1" applyNumberFormat="1" applyFont="1" applyFill="1" applyBorder="1" applyAlignment="1">
      <alignment horizontal="center" vertical="center" wrapText="1"/>
    </xf>
    <xf numFmtId="174" fontId="5" fillId="0" borderId="0" xfId="1" applyNumberFormat="1" applyFont="1" applyAlignment="1">
      <alignment horizontal="center" vertical="center" wrapText="1"/>
    </xf>
    <xf numFmtId="43" fontId="5" fillId="0" borderId="0" xfId="1" applyFont="1" applyAlignment="1">
      <alignment horizontal="right" vertical="center" wrapText="1"/>
    </xf>
    <xf numFmtId="0" fontId="5" fillId="0" borderId="0" xfId="5444" applyFont="1" applyAlignment="1">
      <alignment horizontal="right" vertical="center" wrapText="1"/>
    </xf>
    <xf numFmtId="1" fontId="5" fillId="0" borderId="0" xfId="5444" applyNumberFormat="1" applyFont="1" applyAlignment="1">
      <alignment horizontal="right" vertical="center" wrapText="1"/>
    </xf>
    <xf numFmtId="2" fontId="5" fillId="0" borderId="0" xfId="5444" applyNumberFormat="1" applyFont="1" applyAlignment="1">
      <alignment horizontal="right" vertical="center" wrapText="1"/>
    </xf>
    <xf numFmtId="0" fontId="139" fillId="0" borderId="0" xfId="5444" applyFont="1" applyAlignment="1">
      <alignment horizontal="right"/>
    </xf>
    <xf numFmtId="0" fontId="139" fillId="0" borderId="0" xfId="5444" applyFont="1" applyAlignment="1">
      <alignment horizontal="right" vertical="center"/>
    </xf>
    <xf numFmtId="0" fontId="6" fillId="0" borderId="0" xfId="5444" applyAlignment="1">
      <alignment horizontal="right"/>
    </xf>
    <xf numFmtId="9" fontId="47" fillId="0" borderId="0" xfId="2" applyFont="1" applyAlignment="1">
      <alignment horizontal="right" vertical="center"/>
    </xf>
    <xf numFmtId="0" fontId="139" fillId="0" borderId="0" xfId="5444" applyFont="1" applyAlignment="1">
      <alignment horizontal="left"/>
    </xf>
    <xf numFmtId="0" fontId="47" fillId="0" borderId="0" xfId="5444" applyFont="1" applyAlignment="1">
      <alignment horizontal="right" vertical="center" wrapText="1"/>
    </xf>
    <xf numFmtId="9" fontId="47" fillId="0" borderId="0" xfId="5444" applyNumberFormat="1" applyFont="1" applyAlignment="1">
      <alignment horizontal="right" vertical="center" wrapText="1"/>
    </xf>
    <xf numFmtId="174" fontId="139" fillId="0" borderId="0" xfId="1" applyNumberFormat="1" applyFont="1" applyAlignment="1">
      <alignment horizontal="right" vertical="center" wrapText="1"/>
    </xf>
    <xf numFmtId="9" fontId="139" fillId="0" borderId="0" xfId="5444" applyNumberFormat="1" applyFont="1" applyAlignment="1">
      <alignment horizontal="right" vertical="center" wrapText="1"/>
    </xf>
    <xf numFmtId="6" fontId="139" fillId="0" borderId="0" xfId="5444" applyNumberFormat="1" applyFont="1" applyAlignment="1">
      <alignment horizontal="right" vertical="center" wrapText="1"/>
    </xf>
    <xf numFmtId="0" fontId="5" fillId="0" borderId="347" xfId="5444" applyFont="1" applyBorder="1" applyAlignment="1">
      <alignment horizontal="left" vertical="center" wrapText="1"/>
    </xf>
    <xf numFmtId="9" fontId="139" fillId="0" borderId="347" xfId="5444" applyNumberFormat="1" applyFont="1" applyBorder="1" applyAlignment="1">
      <alignment horizontal="right"/>
    </xf>
    <xf numFmtId="0" fontId="5" fillId="0" borderId="348" xfId="5444" applyFont="1" applyBorder="1" applyAlignment="1">
      <alignment horizontal="left" vertical="center" wrapText="1"/>
    </xf>
    <xf numFmtId="9" fontId="139" fillId="0" borderId="348" xfId="5444" applyNumberFormat="1" applyFont="1" applyBorder="1" applyAlignment="1">
      <alignment horizontal="right"/>
    </xf>
    <xf numFmtId="9" fontId="47" fillId="0" borderId="0" xfId="2" applyFont="1" applyFill="1" applyBorder="1"/>
    <xf numFmtId="9" fontId="47" fillId="0" borderId="0" xfId="2" applyFont="1" applyAlignment="1">
      <alignment vertical="center"/>
    </xf>
    <xf numFmtId="227" fontId="156" fillId="0" borderId="0" xfId="0" applyFont="1"/>
    <xf numFmtId="227" fontId="1" fillId="0" borderId="0" xfId="0" applyFont="1"/>
    <xf numFmtId="227" fontId="1" fillId="0" borderId="0" xfId="0" applyFont="1" applyAlignment="1">
      <alignment wrapText="1"/>
    </xf>
    <xf numFmtId="0" fontId="1" fillId="0" borderId="0" xfId="5444" applyFont="1" applyAlignment="1">
      <alignment horizontal="left"/>
    </xf>
    <xf numFmtId="174" fontId="1" fillId="0" borderId="0" xfId="1" applyNumberFormat="1" applyFont="1"/>
    <xf numFmtId="2" fontId="139" fillId="0" borderId="0" xfId="5444" applyNumberFormat="1" applyFont="1" applyAlignment="1">
      <alignment horizontal="center"/>
    </xf>
    <xf numFmtId="9" fontId="156" fillId="2" borderId="0" xfId="2" applyFont="1" applyFill="1" applyBorder="1" applyAlignment="1">
      <alignment horizontal="right" vertical="center" wrapText="1"/>
    </xf>
    <xf numFmtId="2" fontId="139" fillId="0" borderId="0" xfId="5444" applyNumberFormat="1" applyFont="1" applyAlignment="1">
      <alignment horizontal="right"/>
    </xf>
    <xf numFmtId="241" fontId="139" fillId="0" borderId="0" xfId="5444" applyNumberFormat="1" applyFont="1" applyAlignment="1">
      <alignment horizontal="right"/>
    </xf>
    <xf numFmtId="241" fontId="6" fillId="0" borderId="0" xfId="5444" applyNumberFormat="1" applyAlignment="1">
      <alignment horizontal="right"/>
    </xf>
    <xf numFmtId="0" fontId="1" fillId="0" borderId="0" xfId="5444" applyFont="1" applyAlignment="1">
      <alignment vertical="center"/>
    </xf>
    <xf numFmtId="227" fontId="169" fillId="0" borderId="0" xfId="0" applyFont="1" applyAlignment="1">
      <alignment horizontal="right"/>
    </xf>
    <xf numFmtId="43" fontId="139" fillId="0" borderId="0" xfId="1" applyFont="1"/>
    <xf numFmtId="224" fontId="139" fillId="0" borderId="0" xfId="2" applyNumberFormat="1" applyFont="1"/>
    <xf numFmtId="224" fontId="139" fillId="0" borderId="0" xfId="2" applyNumberFormat="1" applyFont="1" applyFill="1" applyAlignment="1">
      <alignment horizontal="right" vertical="center" wrapText="1"/>
    </xf>
    <xf numFmtId="224" fontId="139" fillId="0" borderId="0" xfId="2" applyNumberFormat="1" applyFont="1" applyAlignment="1">
      <alignment horizontal="right"/>
    </xf>
    <xf numFmtId="10" fontId="139" fillId="0" borderId="0" xfId="2" applyNumberFormat="1" applyFont="1" applyFill="1" applyAlignment="1">
      <alignment horizontal="right" vertical="center" wrapText="1"/>
    </xf>
    <xf numFmtId="9" fontId="139" fillId="0" borderId="0" xfId="5444" applyNumberFormat="1" applyFont="1"/>
    <xf numFmtId="240" fontId="3" fillId="0" borderId="0" xfId="0" applyNumberFormat="1" applyFont="1" applyAlignment="1">
      <alignment horizontal="right" vertical="center" wrapText="1"/>
    </xf>
    <xf numFmtId="174" fontId="139" fillId="0" borderId="0" xfId="1" applyNumberFormat="1" applyFont="1" applyAlignment="1">
      <alignment vertical="center"/>
    </xf>
    <xf numFmtId="174" fontId="1" fillId="0" borderId="0" xfId="1" applyNumberFormat="1" applyFont="1" applyFill="1"/>
    <xf numFmtId="230" fontId="1" fillId="0" borderId="0" xfId="1" applyNumberFormat="1" applyFont="1"/>
    <xf numFmtId="174" fontId="1" fillId="0" borderId="0" xfId="1" applyNumberFormat="1" applyFont="1" applyAlignment="1">
      <alignment horizontal="center"/>
    </xf>
    <xf numFmtId="174" fontId="1" fillId="0" borderId="0" xfId="1" applyNumberFormat="1" applyFont="1" applyFill="1" applyAlignment="1">
      <alignment horizontal="center"/>
    </xf>
    <xf numFmtId="174" fontId="3" fillId="0" borderId="0" xfId="1" applyNumberFormat="1" applyFont="1"/>
    <xf numFmtId="240" fontId="1" fillId="0" borderId="0" xfId="1" applyNumberFormat="1" applyFont="1"/>
    <xf numFmtId="240" fontId="3" fillId="0" borderId="0" xfId="1" applyNumberFormat="1" applyFont="1"/>
    <xf numFmtId="230" fontId="3" fillId="0" borderId="0" xfId="1" applyNumberFormat="1" applyFont="1"/>
    <xf numFmtId="224" fontId="0" fillId="0" borderId="0" xfId="2" applyNumberFormat="1" applyFont="1"/>
    <xf numFmtId="227" fontId="5" fillId="2" borderId="0" xfId="0" applyFont="1" applyFill="1" applyAlignment="1">
      <alignment horizontal="left" vertical="center"/>
    </xf>
    <xf numFmtId="0" fontId="47" fillId="0" borderId="345" xfId="5444" applyFont="1" applyBorder="1" applyAlignment="1">
      <alignment vertical="center" wrapText="1"/>
    </xf>
    <xf numFmtId="0" fontId="47" fillId="0" borderId="347" xfId="5444" applyFont="1" applyBorder="1" applyAlignment="1">
      <alignment vertical="center" wrapText="1"/>
    </xf>
    <xf numFmtId="9" fontId="139" fillId="0" borderId="346" xfId="5444" applyNumberFormat="1" applyFont="1" applyBorder="1" applyAlignment="1">
      <alignment horizontal="right" vertical="center"/>
    </xf>
    <xf numFmtId="9" fontId="139" fillId="0" borderId="347" xfId="5444" applyNumberFormat="1" applyFont="1" applyBorder="1" applyAlignment="1">
      <alignment horizontal="right" vertical="center"/>
    </xf>
    <xf numFmtId="227" fontId="5" fillId="2" borderId="345" xfId="0" applyFont="1" applyFill="1" applyBorder="1" applyAlignment="1">
      <alignment horizontal="left" vertical="center"/>
    </xf>
    <xf numFmtId="0" fontId="47" fillId="0" borderId="0" xfId="5444" applyFont="1" applyAlignment="1">
      <alignment vertical="center" wrapText="1"/>
    </xf>
    <xf numFmtId="9" fontId="139" fillId="0" borderId="0" xfId="5444" applyNumberFormat="1" applyFont="1" applyAlignment="1">
      <alignment horizontal="right" vertical="center"/>
    </xf>
    <xf numFmtId="0" fontId="141" fillId="3" borderId="44" xfId="1" quotePrefix="1" applyNumberFormat="1" applyFont="1" applyFill="1" applyBorder="1" applyAlignment="1">
      <alignment horizontal="center" vertical="center"/>
    </xf>
    <xf numFmtId="0" fontId="141" fillId="3" borderId="41" xfId="1" quotePrefix="1" applyNumberFormat="1" applyFont="1" applyFill="1" applyBorder="1" applyAlignment="1">
      <alignment horizontal="center" vertical="center"/>
    </xf>
  </cellXfs>
  <cellStyles count="6310">
    <cellStyle name="#.##0,0000" xfId="385" xr:uid="{00000000-0005-0000-0000-000000000000}"/>
    <cellStyle name="?? [0]_4??? ? 5?" xfId="1166" xr:uid="{00000000-0005-0000-0000-000001000000}"/>
    <cellStyle name="?????? [0]_3Com" xfId="1167" xr:uid="{00000000-0005-0000-0000-000002000000}"/>
    <cellStyle name="???????? [0]_18.04" xfId="1168" xr:uid="{00000000-0005-0000-0000-000003000000}"/>
    <cellStyle name="?????????? [0]_18.04" xfId="1169" xr:uid="{00000000-0005-0000-0000-000004000000}"/>
    <cellStyle name="??????????_18.04" xfId="1170" xr:uid="{00000000-0005-0000-0000-000005000000}"/>
    <cellStyle name="????????_18.04" xfId="1171" xr:uid="{00000000-0005-0000-0000-000006000000}"/>
    <cellStyle name="???????_3Com" xfId="1172" xr:uid="{00000000-0005-0000-0000-000007000000}"/>
    <cellStyle name="??????_3Com" xfId="1173" xr:uid="{00000000-0005-0000-0000-000008000000}"/>
    <cellStyle name="????[0]_BOOK1" xfId="1174" xr:uid="{00000000-0005-0000-0000-000009000000}"/>
    <cellStyle name="????_BOOK1" xfId="1175" xr:uid="{00000000-0005-0000-0000-00000A000000}"/>
    <cellStyle name="???_95" xfId="1176" xr:uid="{00000000-0005-0000-0000-00000B000000}"/>
    <cellStyle name="??[0]_BOOK1" xfId="1177" xr:uid="{00000000-0005-0000-0000-00000C000000}"/>
    <cellStyle name="??_3???" xfId="1178" xr:uid="{00000000-0005-0000-0000-00000D000000}"/>
    <cellStyle name="_PERSONAL" xfId="386" xr:uid="{00000000-0005-0000-0000-00000E000000}"/>
    <cellStyle name="_PERSONAL 2" xfId="1785" xr:uid="{00000000-0005-0000-0000-00000F000000}"/>
    <cellStyle name="_PERSONAL 3" xfId="2424" xr:uid="{00000000-0005-0000-0000-000010000000}"/>
    <cellStyle name="_PERSONAL_PERSONAL" xfId="387" xr:uid="{00000000-0005-0000-0000-000011000000}"/>
    <cellStyle name="_PERSONAL_PERSONAL 2" xfId="1786" xr:uid="{00000000-0005-0000-0000-000012000000}"/>
    <cellStyle name="_PERSONAL_PERSONAL 3" xfId="2425" xr:uid="{00000000-0005-0000-0000-000013000000}"/>
    <cellStyle name="_PERSONAL_PERSONAL_1" xfId="388" xr:uid="{00000000-0005-0000-0000-000014000000}"/>
    <cellStyle name="_PERSONAL_PERSONAL_1 2" xfId="1787" xr:uid="{00000000-0005-0000-0000-000015000000}"/>
    <cellStyle name="_PERSONAL_PERSONAL_1 3" xfId="2426" xr:uid="{00000000-0005-0000-0000-000016000000}"/>
    <cellStyle name="_PERSONAL_PERSONAL_2" xfId="389" xr:uid="{00000000-0005-0000-0000-000017000000}"/>
    <cellStyle name="_PERSONAL_PERSONAL_2 2" xfId="1788" xr:uid="{00000000-0005-0000-0000-000018000000}"/>
    <cellStyle name="_PERSONAL_PERSONAL_2 3" xfId="2427" xr:uid="{00000000-0005-0000-0000-000019000000}"/>
    <cellStyle name="_PERSONAL_PERSONAL_3" xfId="390" xr:uid="{00000000-0005-0000-0000-00001A000000}"/>
    <cellStyle name="_PERSONAL_PERSONAL_3 2" xfId="1789" xr:uid="{00000000-0005-0000-0000-00001B000000}"/>
    <cellStyle name="_PERSONAL_PERSONAL_3 3" xfId="2428" xr:uid="{00000000-0005-0000-0000-00001C000000}"/>
    <cellStyle name="_Projeção Refrescos Guararapes" xfId="391" xr:uid="{00000000-0005-0000-0000-00001D000000}"/>
    <cellStyle name="_Projeção Refrescos Guararapes 2" xfId="1790" xr:uid="{00000000-0005-0000-0000-00001E000000}"/>
    <cellStyle name="_Projeção Refrescos Guararapes 3" xfId="2429" xr:uid="{00000000-0005-0000-0000-00001F000000}"/>
    <cellStyle name="£ BP" xfId="392" xr:uid="{00000000-0005-0000-0000-000020000000}"/>
    <cellStyle name="£ BP 2" xfId="1791" xr:uid="{00000000-0005-0000-0000-000021000000}"/>
    <cellStyle name="£ BP 3" xfId="2430" xr:uid="{00000000-0005-0000-0000-000022000000}"/>
    <cellStyle name="¥ JY" xfId="393" xr:uid="{00000000-0005-0000-0000-000023000000}"/>
    <cellStyle name="¥ JY 2" xfId="1792" xr:uid="{00000000-0005-0000-0000-000024000000}"/>
    <cellStyle name="¥ JY 3" xfId="2431" xr:uid="{00000000-0005-0000-0000-000025000000}"/>
    <cellStyle name="=C:\WINDOWS\SYSTEM32\COMMAND.COM" xfId="394" xr:uid="{00000000-0005-0000-0000-000026000000}"/>
    <cellStyle name="=C:\WINNT\SYSTEM32\COMMAND.COM" xfId="2432" xr:uid="{00000000-0005-0000-0000-000027000000}"/>
    <cellStyle name="•W€_laroux" xfId="1179" xr:uid="{00000000-0005-0000-0000-000028000000}"/>
    <cellStyle name="•W_laroux" xfId="395" xr:uid="{00000000-0005-0000-0000-000029000000}"/>
    <cellStyle name="0000" xfId="396" xr:uid="{00000000-0005-0000-0000-00002A000000}"/>
    <cellStyle name="0000 2" xfId="1793" xr:uid="{00000000-0005-0000-0000-00002B000000}"/>
    <cellStyle name="0000 3" xfId="2433" xr:uid="{00000000-0005-0000-0000-00002C000000}"/>
    <cellStyle name="000000" xfId="397" xr:uid="{00000000-0005-0000-0000-00002D000000}"/>
    <cellStyle name="000000 2" xfId="1794" xr:uid="{00000000-0005-0000-0000-00002E000000}"/>
    <cellStyle name="000000 3" xfId="2434" xr:uid="{00000000-0005-0000-0000-00002F000000}"/>
    <cellStyle name="000x" xfId="1116" xr:uid="{00000000-0005-0000-0000-000030000000}"/>
    <cellStyle name="1" xfId="398" xr:uid="{00000000-0005-0000-0000-000031000000}"/>
    <cellStyle name="1 2" xfId="1795" xr:uid="{00000000-0005-0000-0000-000032000000}"/>
    <cellStyle name="1 3" xfId="2435" xr:uid="{00000000-0005-0000-0000-000033000000}"/>
    <cellStyle name="20% - Accent1" xfId="14" xr:uid="{00000000-0005-0000-0000-000034000000}"/>
    <cellStyle name="20% - Accent1 2" xfId="1796" xr:uid="{00000000-0005-0000-0000-000035000000}"/>
    <cellStyle name="20% - Accent1 3" xfId="2436" xr:uid="{00000000-0005-0000-0000-000036000000}"/>
    <cellStyle name="20% - Accent2" xfId="18" xr:uid="{00000000-0005-0000-0000-000037000000}"/>
    <cellStyle name="20% - Accent2 2" xfId="1797" xr:uid="{00000000-0005-0000-0000-000038000000}"/>
    <cellStyle name="20% - Accent2 3" xfId="2437" xr:uid="{00000000-0005-0000-0000-000039000000}"/>
    <cellStyle name="20% - Accent3" xfId="22" xr:uid="{00000000-0005-0000-0000-00003A000000}"/>
    <cellStyle name="20% - Accent3 2" xfId="1798" xr:uid="{00000000-0005-0000-0000-00003B000000}"/>
    <cellStyle name="20% - Accent3 3" xfId="2438" xr:uid="{00000000-0005-0000-0000-00003C000000}"/>
    <cellStyle name="20% - Accent4" xfId="26" xr:uid="{00000000-0005-0000-0000-00003D000000}"/>
    <cellStyle name="20% - Accent4 2" xfId="1799" xr:uid="{00000000-0005-0000-0000-00003E000000}"/>
    <cellStyle name="20% - Accent4 3" xfId="2439" xr:uid="{00000000-0005-0000-0000-00003F000000}"/>
    <cellStyle name="20% - Accent5" xfId="30" xr:uid="{00000000-0005-0000-0000-000040000000}"/>
    <cellStyle name="20% - Accent5 2" xfId="1800" xr:uid="{00000000-0005-0000-0000-000041000000}"/>
    <cellStyle name="20% - Accent5 3" xfId="2440" xr:uid="{00000000-0005-0000-0000-000042000000}"/>
    <cellStyle name="20% - Accent6" xfId="34" xr:uid="{00000000-0005-0000-0000-000043000000}"/>
    <cellStyle name="20% - Accent6 2" xfId="1801" xr:uid="{00000000-0005-0000-0000-000044000000}"/>
    <cellStyle name="20% - Accent6 3" xfId="2441" xr:uid="{00000000-0005-0000-0000-000045000000}"/>
    <cellStyle name="20% - Ênfase1 2" xfId="283" xr:uid="{00000000-0005-0000-0000-000046000000}"/>
    <cellStyle name="20% - Ênfase1 2 2" xfId="399" xr:uid="{00000000-0005-0000-0000-000047000000}"/>
    <cellStyle name="20% - Ênfase1 2 2 2" xfId="1802" xr:uid="{00000000-0005-0000-0000-000048000000}"/>
    <cellStyle name="20% - Ênfase1 2 2 3" xfId="2443" xr:uid="{00000000-0005-0000-0000-000049000000}"/>
    <cellStyle name="20% - Ênfase1 2 3" xfId="1720" xr:uid="{00000000-0005-0000-0000-00004A000000}"/>
    <cellStyle name="20% - Ênfase1 2 3 2" xfId="2444" xr:uid="{00000000-0005-0000-0000-00004B000000}"/>
    <cellStyle name="20% - Ênfase1 2 4" xfId="2445" xr:uid="{00000000-0005-0000-0000-00004C000000}"/>
    <cellStyle name="20% - Ênfase1 2 5" xfId="2442" xr:uid="{00000000-0005-0000-0000-00004D000000}"/>
    <cellStyle name="20% - Ênfase1 2_Plan2" xfId="2446" xr:uid="{00000000-0005-0000-0000-00004E000000}"/>
    <cellStyle name="20% - Ênfase1 3" xfId="400" xr:uid="{00000000-0005-0000-0000-00004F000000}"/>
    <cellStyle name="20% - Ênfase1 3 2" xfId="1803" xr:uid="{00000000-0005-0000-0000-000050000000}"/>
    <cellStyle name="20% - Ênfase1 3 3" xfId="2447" xr:uid="{00000000-0005-0000-0000-000051000000}"/>
    <cellStyle name="20% - Ênfase1 3_Income statement" xfId="1180" xr:uid="{00000000-0005-0000-0000-000052000000}"/>
    <cellStyle name="20% - Ênfase1 4" xfId="401" xr:uid="{00000000-0005-0000-0000-000053000000}"/>
    <cellStyle name="20% - Ênfase1 4 2" xfId="1804" xr:uid="{00000000-0005-0000-0000-000054000000}"/>
    <cellStyle name="20% - Ênfase1 4 3" xfId="2448" xr:uid="{00000000-0005-0000-0000-000055000000}"/>
    <cellStyle name="20% - Ênfase1 4_Income statement" xfId="1181" xr:uid="{00000000-0005-0000-0000-000056000000}"/>
    <cellStyle name="20% - Ênfase1 5" xfId="402" xr:uid="{00000000-0005-0000-0000-000057000000}"/>
    <cellStyle name="20% - Ênfase1 5 2" xfId="1805" xr:uid="{00000000-0005-0000-0000-000058000000}"/>
    <cellStyle name="20% - Ênfase1 5 3" xfId="2449" xr:uid="{00000000-0005-0000-0000-000059000000}"/>
    <cellStyle name="20% - Ênfase1 5_Income statement" xfId="1182" xr:uid="{00000000-0005-0000-0000-00005A000000}"/>
    <cellStyle name="20% - Ênfase1 6" xfId="403" xr:uid="{00000000-0005-0000-0000-00005B000000}"/>
    <cellStyle name="20% - Ênfase1 6 2" xfId="1806" xr:uid="{00000000-0005-0000-0000-00005C000000}"/>
    <cellStyle name="20% - Ênfase1 6 3" xfId="2450" xr:uid="{00000000-0005-0000-0000-00005D000000}"/>
    <cellStyle name="20% - Ênfase1 6_Income statement" xfId="1183" xr:uid="{00000000-0005-0000-0000-00005E000000}"/>
    <cellStyle name="20% - Ênfase1 7" xfId="1529" xr:uid="{00000000-0005-0000-0000-00005F000000}"/>
    <cellStyle name="20% - Ênfase1 7 2" xfId="5080" xr:uid="{00000000-0005-0000-0000-000060000000}"/>
    <cellStyle name="20% - Ênfase1 8" xfId="4201" xr:uid="{00000000-0005-0000-0000-000061000000}"/>
    <cellStyle name="20% - Ênfase2 2" xfId="284" xr:uid="{00000000-0005-0000-0000-000062000000}"/>
    <cellStyle name="20% - Ênfase2 2 2" xfId="404" xr:uid="{00000000-0005-0000-0000-000063000000}"/>
    <cellStyle name="20% - Ênfase2 2 2 2" xfId="1807" xr:uid="{00000000-0005-0000-0000-000064000000}"/>
    <cellStyle name="20% - Ênfase2 2 2 3" xfId="2452" xr:uid="{00000000-0005-0000-0000-000065000000}"/>
    <cellStyle name="20% - Ênfase2 2 3" xfId="1721" xr:uid="{00000000-0005-0000-0000-000066000000}"/>
    <cellStyle name="20% - Ênfase2 2 3 2" xfId="2453" xr:uid="{00000000-0005-0000-0000-000067000000}"/>
    <cellStyle name="20% - Ênfase2 2 4" xfId="2454" xr:uid="{00000000-0005-0000-0000-000068000000}"/>
    <cellStyle name="20% - Ênfase2 2 5" xfId="2451" xr:uid="{00000000-0005-0000-0000-000069000000}"/>
    <cellStyle name="20% - Ênfase2 2_Plan2" xfId="2455" xr:uid="{00000000-0005-0000-0000-00006A000000}"/>
    <cellStyle name="20% - Ênfase2 3" xfId="405" xr:uid="{00000000-0005-0000-0000-00006B000000}"/>
    <cellStyle name="20% - Ênfase2 3 2" xfId="1808" xr:uid="{00000000-0005-0000-0000-00006C000000}"/>
    <cellStyle name="20% - Ênfase2 3 3" xfId="2456" xr:uid="{00000000-0005-0000-0000-00006D000000}"/>
    <cellStyle name="20% - Ênfase2 3_Income statement" xfId="1184" xr:uid="{00000000-0005-0000-0000-00006E000000}"/>
    <cellStyle name="20% - Ênfase2 4" xfId="406" xr:uid="{00000000-0005-0000-0000-00006F000000}"/>
    <cellStyle name="20% - Ênfase2 4 2" xfId="1809" xr:uid="{00000000-0005-0000-0000-000070000000}"/>
    <cellStyle name="20% - Ênfase2 4 3" xfId="2457" xr:uid="{00000000-0005-0000-0000-000071000000}"/>
    <cellStyle name="20% - Ênfase2 4_Income statement" xfId="1185" xr:uid="{00000000-0005-0000-0000-000072000000}"/>
    <cellStyle name="20% - Ênfase2 5" xfId="407" xr:uid="{00000000-0005-0000-0000-000073000000}"/>
    <cellStyle name="20% - Ênfase2 5 2" xfId="1810" xr:uid="{00000000-0005-0000-0000-000074000000}"/>
    <cellStyle name="20% - Ênfase2 5 3" xfId="2458" xr:uid="{00000000-0005-0000-0000-000075000000}"/>
    <cellStyle name="20% - Ênfase2 5_Income statement" xfId="1186" xr:uid="{00000000-0005-0000-0000-000076000000}"/>
    <cellStyle name="20% - Ênfase2 6" xfId="408" xr:uid="{00000000-0005-0000-0000-000077000000}"/>
    <cellStyle name="20% - Ênfase2 6 2" xfId="1811" xr:uid="{00000000-0005-0000-0000-000078000000}"/>
    <cellStyle name="20% - Ênfase2 6 3" xfId="2459" xr:uid="{00000000-0005-0000-0000-000079000000}"/>
    <cellStyle name="20% - Ênfase2 6_Income statement" xfId="1187" xr:uid="{00000000-0005-0000-0000-00007A000000}"/>
    <cellStyle name="20% - Ênfase2 7" xfId="1533" xr:uid="{00000000-0005-0000-0000-00007B000000}"/>
    <cellStyle name="20% - Ênfase2 7 2" xfId="5084" xr:uid="{00000000-0005-0000-0000-00007C000000}"/>
    <cellStyle name="20% - Ênfase2 8" xfId="4205" xr:uid="{00000000-0005-0000-0000-00007D000000}"/>
    <cellStyle name="20% - Ênfase3 2" xfId="285" xr:uid="{00000000-0005-0000-0000-00007E000000}"/>
    <cellStyle name="20% - Ênfase3 2 2" xfId="409" xr:uid="{00000000-0005-0000-0000-00007F000000}"/>
    <cellStyle name="20% - Ênfase3 2 2 2" xfId="1812" xr:uid="{00000000-0005-0000-0000-000080000000}"/>
    <cellStyle name="20% - Ênfase3 2 2 3" xfId="2461" xr:uid="{00000000-0005-0000-0000-000081000000}"/>
    <cellStyle name="20% - Ênfase3 2 3" xfId="1722" xr:uid="{00000000-0005-0000-0000-000082000000}"/>
    <cellStyle name="20% - Ênfase3 2 3 2" xfId="2462" xr:uid="{00000000-0005-0000-0000-000083000000}"/>
    <cellStyle name="20% - Ênfase3 2 4" xfId="2463" xr:uid="{00000000-0005-0000-0000-000084000000}"/>
    <cellStyle name="20% - Ênfase3 2 5" xfId="2460" xr:uid="{00000000-0005-0000-0000-000085000000}"/>
    <cellStyle name="20% - Ênfase3 2_Plan2" xfId="2464" xr:uid="{00000000-0005-0000-0000-000086000000}"/>
    <cellStyle name="20% - Ênfase3 3" xfId="410" xr:uid="{00000000-0005-0000-0000-000087000000}"/>
    <cellStyle name="20% - Ênfase3 3 2" xfId="1813" xr:uid="{00000000-0005-0000-0000-000088000000}"/>
    <cellStyle name="20% - Ênfase3 3 3" xfId="2465" xr:uid="{00000000-0005-0000-0000-000089000000}"/>
    <cellStyle name="20% - Ênfase3 3_Income statement" xfId="1188" xr:uid="{00000000-0005-0000-0000-00008A000000}"/>
    <cellStyle name="20% - Ênfase3 4" xfId="411" xr:uid="{00000000-0005-0000-0000-00008B000000}"/>
    <cellStyle name="20% - Ênfase3 4 2" xfId="1814" xr:uid="{00000000-0005-0000-0000-00008C000000}"/>
    <cellStyle name="20% - Ênfase3 4 3" xfId="2466" xr:uid="{00000000-0005-0000-0000-00008D000000}"/>
    <cellStyle name="20% - Ênfase3 4_Income statement" xfId="1189" xr:uid="{00000000-0005-0000-0000-00008E000000}"/>
    <cellStyle name="20% - Ênfase3 5" xfId="412" xr:uid="{00000000-0005-0000-0000-00008F000000}"/>
    <cellStyle name="20% - Ênfase3 5 2" xfId="1815" xr:uid="{00000000-0005-0000-0000-000090000000}"/>
    <cellStyle name="20% - Ênfase3 5 3" xfId="2467" xr:uid="{00000000-0005-0000-0000-000091000000}"/>
    <cellStyle name="20% - Ênfase3 5_Income statement" xfId="1190" xr:uid="{00000000-0005-0000-0000-000092000000}"/>
    <cellStyle name="20% - Ênfase3 6" xfId="413" xr:uid="{00000000-0005-0000-0000-000093000000}"/>
    <cellStyle name="20% - Ênfase3 6 2" xfId="1816" xr:uid="{00000000-0005-0000-0000-000094000000}"/>
    <cellStyle name="20% - Ênfase3 6 3" xfId="2468" xr:uid="{00000000-0005-0000-0000-000095000000}"/>
    <cellStyle name="20% - Ênfase3 6_Income statement" xfId="1191" xr:uid="{00000000-0005-0000-0000-000096000000}"/>
    <cellStyle name="20% - Ênfase3 7" xfId="1537" xr:uid="{00000000-0005-0000-0000-000097000000}"/>
    <cellStyle name="20% - Ênfase3 7 2" xfId="5088" xr:uid="{00000000-0005-0000-0000-000098000000}"/>
    <cellStyle name="20% - Ênfase3 8" xfId="4209" xr:uid="{00000000-0005-0000-0000-000099000000}"/>
    <cellStyle name="20% - Ênfase4 2" xfId="286" xr:uid="{00000000-0005-0000-0000-00009A000000}"/>
    <cellStyle name="20% - Ênfase4 2 2" xfId="414" xr:uid="{00000000-0005-0000-0000-00009B000000}"/>
    <cellStyle name="20% - Ênfase4 2 2 2" xfId="1817" xr:uid="{00000000-0005-0000-0000-00009C000000}"/>
    <cellStyle name="20% - Ênfase4 2 2 3" xfId="2470" xr:uid="{00000000-0005-0000-0000-00009D000000}"/>
    <cellStyle name="20% - Ênfase4 2 3" xfId="1723" xr:uid="{00000000-0005-0000-0000-00009E000000}"/>
    <cellStyle name="20% - Ênfase4 2 3 2" xfId="2471" xr:uid="{00000000-0005-0000-0000-00009F000000}"/>
    <cellStyle name="20% - Ênfase4 2 4" xfId="2472" xr:uid="{00000000-0005-0000-0000-0000A0000000}"/>
    <cellStyle name="20% - Ênfase4 2 5" xfId="2469" xr:uid="{00000000-0005-0000-0000-0000A1000000}"/>
    <cellStyle name="20% - Ênfase4 2_Plan2" xfId="2473" xr:uid="{00000000-0005-0000-0000-0000A2000000}"/>
    <cellStyle name="20% - Ênfase4 3" xfId="415" xr:uid="{00000000-0005-0000-0000-0000A3000000}"/>
    <cellStyle name="20% - Ênfase4 3 2" xfId="1818" xr:uid="{00000000-0005-0000-0000-0000A4000000}"/>
    <cellStyle name="20% - Ênfase4 3 3" xfId="2474" xr:uid="{00000000-0005-0000-0000-0000A5000000}"/>
    <cellStyle name="20% - Ênfase4 3_Income statement" xfId="1192" xr:uid="{00000000-0005-0000-0000-0000A6000000}"/>
    <cellStyle name="20% - Ênfase4 4" xfId="416" xr:uid="{00000000-0005-0000-0000-0000A7000000}"/>
    <cellStyle name="20% - Ênfase4 4 2" xfId="1819" xr:uid="{00000000-0005-0000-0000-0000A8000000}"/>
    <cellStyle name="20% - Ênfase4 4 3" xfId="2475" xr:uid="{00000000-0005-0000-0000-0000A9000000}"/>
    <cellStyle name="20% - Ênfase4 4_Income statement" xfId="1193" xr:uid="{00000000-0005-0000-0000-0000AA000000}"/>
    <cellStyle name="20% - Ênfase4 5" xfId="417" xr:uid="{00000000-0005-0000-0000-0000AB000000}"/>
    <cellStyle name="20% - Ênfase4 5 2" xfId="1820" xr:uid="{00000000-0005-0000-0000-0000AC000000}"/>
    <cellStyle name="20% - Ênfase4 5 3" xfId="2476" xr:uid="{00000000-0005-0000-0000-0000AD000000}"/>
    <cellStyle name="20% - Ênfase4 5_Income statement" xfId="1194" xr:uid="{00000000-0005-0000-0000-0000AE000000}"/>
    <cellStyle name="20% - Ênfase4 6" xfId="418" xr:uid="{00000000-0005-0000-0000-0000AF000000}"/>
    <cellStyle name="20% - Ênfase4 6 2" xfId="1821" xr:uid="{00000000-0005-0000-0000-0000B0000000}"/>
    <cellStyle name="20% - Ênfase4 6 3" xfId="2477" xr:uid="{00000000-0005-0000-0000-0000B1000000}"/>
    <cellStyle name="20% - Ênfase4 6_Income statement" xfId="1195" xr:uid="{00000000-0005-0000-0000-0000B2000000}"/>
    <cellStyle name="20% - Ênfase4 7" xfId="1541" xr:uid="{00000000-0005-0000-0000-0000B3000000}"/>
    <cellStyle name="20% - Ênfase4 7 2" xfId="5092" xr:uid="{00000000-0005-0000-0000-0000B4000000}"/>
    <cellStyle name="20% - Ênfase4 8" xfId="4213" xr:uid="{00000000-0005-0000-0000-0000B5000000}"/>
    <cellStyle name="20% - Ênfase5 2" xfId="287" xr:uid="{00000000-0005-0000-0000-0000B6000000}"/>
    <cellStyle name="20% - Ênfase5 2 2" xfId="419" xr:uid="{00000000-0005-0000-0000-0000B7000000}"/>
    <cellStyle name="20% - Ênfase5 2 2 2" xfId="1822" xr:uid="{00000000-0005-0000-0000-0000B8000000}"/>
    <cellStyle name="20% - Ênfase5 2 2 3" xfId="2479" xr:uid="{00000000-0005-0000-0000-0000B9000000}"/>
    <cellStyle name="20% - Ênfase5 2 3" xfId="1724" xr:uid="{00000000-0005-0000-0000-0000BA000000}"/>
    <cellStyle name="20% - Ênfase5 2 3 2" xfId="2480" xr:uid="{00000000-0005-0000-0000-0000BB000000}"/>
    <cellStyle name="20% - Ênfase5 2 4" xfId="2481" xr:uid="{00000000-0005-0000-0000-0000BC000000}"/>
    <cellStyle name="20% - Ênfase5 2 5" xfId="2478" xr:uid="{00000000-0005-0000-0000-0000BD000000}"/>
    <cellStyle name="20% - Ênfase5 2_Plan2" xfId="2482" xr:uid="{00000000-0005-0000-0000-0000BE000000}"/>
    <cellStyle name="20% - Ênfase5 3" xfId="420" xr:uid="{00000000-0005-0000-0000-0000BF000000}"/>
    <cellStyle name="20% - Ênfase5 3 2" xfId="1823" xr:uid="{00000000-0005-0000-0000-0000C0000000}"/>
    <cellStyle name="20% - Ênfase5 3 3" xfId="2483" xr:uid="{00000000-0005-0000-0000-0000C1000000}"/>
    <cellStyle name="20% - Ênfase5 3_Income statement" xfId="1196" xr:uid="{00000000-0005-0000-0000-0000C2000000}"/>
    <cellStyle name="20% - Ênfase5 4" xfId="421" xr:uid="{00000000-0005-0000-0000-0000C3000000}"/>
    <cellStyle name="20% - Ênfase5 4 2" xfId="1824" xr:uid="{00000000-0005-0000-0000-0000C4000000}"/>
    <cellStyle name="20% - Ênfase5 4 3" xfId="2484" xr:uid="{00000000-0005-0000-0000-0000C5000000}"/>
    <cellStyle name="20% - Ênfase5 4_Income statement" xfId="1197" xr:uid="{00000000-0005-0000-0000-0000C6000000}"/>
    <cellStyle name="20% - Ênfase5 5" xfId="422" xr:uid="{00000000-0005-0000-0000-0000C7000000}"/>
    <cellStyle name="20% - Ênfase5 5 2" xfId="1825" xr:uid="{00000000-0005-0000-0000-0000C8000000}"/>
    <cellStyle name="20% - Ênfase5 5 3" xfId="2485" xr:uid="{00000000-0005-0000-0000-0000C9000000}"/>
    <cellStyle name="20% - Ênfase5 5_Income statement" xfId="1198" xr:uid="{00000000-0005-0000-0000-0000CA000000}"/>
    <cellStyle name="20% - Ênfase5 6" xfId="423" xr:uid="{00000000-0005-0000-0000-0000CB000000}"/>
    <cellStyle name="20% - Ênfase5 6 2" xfId="1826" xr:uid="{00000000-0005-0000-0000-0000CC000000}"/>
    <cellStyle name="20% - Ênfase5 6 3" xfId="2486" xr:uid="{00000000-0005-0000-0000-0000CD000000}"/>
    <cellStyle name="20% - Ênfase5 6_Income statement" xfId="1199" xr:uid="{00000000-0005-0000-0000-0000CE000000}"/>
    <cellStyle name="20% - Ênfase5 7" xfId="1545" xr:uid="{00000000-0005-0000-0000-0000CF000000}"/>
    <cellStyle name="20% - Ênfase5 7 2" xfId="5096" xr:uid="{00000000-0005-0000-0000-0000D0000000}"/>
    <cellStyle name="20% - Ênfase5 8" xfId="4217" xr:uid="{00000000-0005-0000-0000-0000D1000000}"/>
    <cellStyle name="20% - Ênfase6 2" xfId="288" xr:uid="{00000000-0005-0000-0000-0000D2000000}"/>
    <cellStyle name="20% - Ênfase6 2 2" xfId="424" xr:uid="{00000000-0005-0000-0000-0000D3000000}"/>
    <cellStyle name="20% - Ênfase6 2 2 2" xfId="1827" xr:uid="{00000000-0005-0000-0000-0000D4000000}"/>
    <cellStyle name="20% - Ênfase6 2 2 3" xfId="2488" xr:uid="{00000000-0005-0000-0000-0000D5000000}"/>
    <cellStyle name="20% - Ênfase6 2 3" xfId="1725" xr:uid="{00000000-0005-0000-0000-0000D6000000}"/>
    <cellStyle name="20% - Ênfase6 2 3 2" xfId="2489" xr:uid="{00000000-0005-0000-0000-0000D7000000}"/>
    <cellStyle name="20% - Ênfase6 2 4" xfId="2490" xr:uid="{00000000-0005-0000-0000-0000D8000000}"/>
    <cellStyle name="20% - Ênfase6 2 5" xfId="2487" xr:uid="{00000000-0005-0000-0000-0000D9000000}"/>
    <cellStyle name="20% - Ênfase6 2_Plan2" xfId="2491" xr:uid="{00000000-0005-0000-0000-0000DA000000}"/>
    <cellStyle name="20% - Ênfase6 3" xfId="425" xr:uid="{00000000-0005-0000-0000-0000DB000000}"/>
    <cellStyle name="20% - Ênfase6 3 2" xfId="1828" xr:uid="{00000000-0005-0000-0000-0000DC000000}"/>
    <cellStyle name="20% - Ênfase6 3 3" xfId="2492" xr:uid="{00000000-0005-0000-0000-0000DD000000}"/>
    <cellStyle name="20% - Ênfase6 3_Income statement" xfId="1200" xr:uid="{00000000-0005-0000-0000-0000DE000000}"/>
    <cellStyle name="20% - Ênfase6 4" xfId="426" xr:uid="{00000000-0005-0000-0000-0000DF000000}"/>
    <cellStyle name="20% - Ênfase6 4 2" xfId="1829" xr:uid="{00000000-0005-0000-0000-0000E0000000}"/>
    <cellStyle name="20% - Ênfase6 4 3" xfId="2493" xr:uid="{00000000-0005-0000-0000-0000E1000000}"/>
    <cellStyle name="20% - Ênfase6 4_Income statement" xfId="1201" xr:uid="{00000000-0005-0000-0000-0000E2000000}"/>
    <cellStyle name="20% - Ênfase6 5" xfId="427" xr:uid="{00000000-0005-0000-0000-0000E3000000}"/>
    <cellStyle name="20% - Ênfase6 5 2" xfId="1830" xr:uid="{00000000-0005-0000-0000-0000E4000000}"/>
    <cellStyle name="20% - Ênfase6 5 3" xfId="2494" xr:uid="{00000000-0005-0000-0000-0000E5000000}"/>
    <cellStyle name="20% - Ênfase6 5_Income statement" xfId="1202" xr:uid="{00000000-0005-0000-0000-0000E6000000}"/>
    <cellStyle name="20% - Ênfase6 6" xfId="428" xr:uid="{00000000-0005-0000-0000-0000E7000000}"/>
    <cellStyle name="20% - Ênfase6 6 2" xfId="1831" xr:uid="{00000000-0005-0000-0000-0000E8000000}"/>
    <cellStyle name="20% - Ênfase6 6 3" xfId="2495" xr:uid="{00000000-0005-0000-0000-0000E9000000}"/>
    <cellStyle name="20% - Ênfase6 6_Income statement" xfId="1203" xr:uid="{00000000-0005-0000-0000-0000EA000000}"/>
    <cellStyle name="20% - Ênfase6 7" xfId="1549" xr:uid="{00000000-0005-0000-0000-0000EB000000}"/>
    <cellStyle name="20% - Ênfase6 7 2" xfId="5100" xr:uid="{00000000-0005-0000-0000-0000EC000000}"/>
    <cellStyle name="20% - Ênfase6 8" xfId="4221" xr:uid="{00000000-0005-0000-0000-0000ED000000}"/>
    <cellStyle name="40% - Accent1" xfId="15" xr:uid="{00000000-0005-0000-0000-0000EE000000}"/>
    <cellStyle name="40% - Accent1 2" xfId="1832" xr:uid="{00000000-0005-0000-0000-0000EF000000}"/>
    <cellStyle name="40% - Accent1 3" xfId="2496" xr:uid="{00000000-0005-0000-0000-0000F0000000}"/>
    <cellStyle name="40% - Accent2" xfId="19" xr:uid="{00000000-0005-0000-0000-0000F1000000}"/>
    <cellStyle name="40% - Accent2 2" xfId="1833" xr:uid="{00000000-0005-0000-0000-0000F2000000}"/>
    <cellStyle name="40% - Accent2 3" xfId="2497" xr:uid="{00000000-0005-0000-0000-0000F3000000}"/>
    <cellStyle name="40% - Accent3" xfId="23" xr:uid="{00000000-0005-0000-0000-0000F4000000}"/>
    <cellStyle name="40% - Accent3 2" xfId="1834" xr:uid="{00000000-0005-0000-0000-0000F5000000}"/>
    <cellStyle name="40% - Accent3 3" xfId="2498" xr:uid="{00000000-0005-0000-0000-0000F6000000}"/>
    <cellStyle name="40% - Accent4" xfId="27" xr:uid="{00000000-0005-0000-0000-0000F7000000}"/>
    <cellStyle name="40% - Accent4 2" xfId="1835" xr:uid="{00000000-0005-0000-0000-0000F8000000}"/>
    <cellStyle name="40% - Accent4 3" xfId="2499" xr:uid="{00000000-0005-0000-0000-0000F9000000}"/>
    <cellStyle name="40% - Accent5" xfId="31" xr:uid="{00000000-0005-0000-0000-0000FA000000}"/>
    <cellStyle name="40% - Accent5 2" xfId="1836" xr:uid="{00000000-0005-0000-0000-0000FB000000}"/>
    <cellStyle name="40% - Accent5 3" xfId="2500" xr:uid="{00000000-0005-0000-0000-0000FC000000}"/>
    <cellStyle name="40% - Accent6" xfId="35" xr:uid="{00000000-0005-0000-0000-0000FD000000}"/>
    <cellStyle name="40% - Accent6 2" xfId="1837" xr:uid="{00000000-0005-0000-0000-0000FE000000}"/>
    <cellStyle name="40% - Accent6 3" xfId="2501" xr:uid="{00000000-0005-0000-0000-0000FF000000}"/>
    <cellStyle name="40% - Ênfase1 2" xfId="289" xr:uid="{00000000-0005-0000-0000-000000010000}"/>
    <cellStyle name="40% - Ênfase1 2 2" xfId="429" xr:uid="{00000000-0005-0000-0000-000001010000}"/>
    <cellStyle name="40% - Ênfase1 2 2 2" xfId="1838" xr:uid="{00000000-0005-0000-0000-000002010000}"/>
    <cellStyle name="40% - Ênfase1 2 2 3" xfId="2503" xr:uid="{00000000-0005-0000-0000-000003010000}"/>
    <cellStyle name="40% - Ênfase1 2 3" xfId="1726" xr:uid="{00000000-0005-0000-0000-000004010000}"/>
    <cellStyle name="40% - Ênfase1 2 3 2" xfId="2504" xr:uid="{00000000-0005-0000-0000-000005010000}"/>
    <cellStyle name="40% - Ênfase1 2 4" xfId="2505" xr:uid="{00000000-0005-0000-0000-000006010000}"/>
    <cellStyle name="40% - Ênfase1 2 5" xfId="2502" xr:uid="{00000000-0005-0000-0000-000007010000}"/>
    <cellStyle name="40% - Ênfase1 2_Plan2" xfId="2506" xr:uid="{00000000-0005-0000-0000-000008010000}"/>
    <cellStyle name="40% - Ênfase1 3" xfId="430" xr:uid="{00000000-0005-0000-0000-000009010000}"/>
    <cellStyle name="40% - Ênfase1 3 2" xfId="1839" xr:uid="{00000000-0005-0000-0000-00000A010000}"/>
    <cellStyle name="40% - Ênfase1 3 3" xfId="2507" xr:uid="{00000000-0005-0000-0000-00000B010000}"/>
    <cellStyle name="40% - Ênfase1 3_Income statement" xfId="1204" xr:uid="{00000000-0005-0000-0000-00000C010000}"/>
    <cellStyle name="40% - Ênfase1 4" xfId="431" xr:uid="{00000000-0005-0000-0000-00000D010000}"/>
    <cellStyle name="40% - Ênfase1 4 2" xfId="1840" xr:uid="{00000000-0005-0000-0000-00000E010000}"/>
    <cellStyle name="40% - Ênfase1 4 3" xfId="2508" xr:uid="{00000000-0005-0000-0000-00000F010000}"/>
    <cellStyle name="40% - Ênfase1 4_Income statement" xfId="1205" xr:uid="{00000000-0005-0000-0000-000010010000}"/>
    <cellStyle name="40% - Ênfase1 5" xfId="432" xr:uid="{00000000-0005-0000-0000-000011010000}"/>
    <cellStyle name="40% - Ênfase1 5 2" xfId="1841" xr:uid="{00000000-0005-0000-0000-000012010000}"/>
    <cellStyle name="40% - Ênfase1 5 3" xfId="2509" xr:uid="{00000000-0005-0000-0000-000013010000}"/>
    <cellStyle name="40% - Ênfase1 5_Income statement" xfId="1206" xr:uid="{00000000-0005-0000-0000-000014010000}"/>
    <cellStyle name="40% - Ênfase1 6" xfId="433" xr:uid="{00000000-0005-0000-0000-000015010000}"/>
    <cellStyle name="40% - Ênfase1 6 2" xfId="1842" xr:uid="{00000000-0005-0000-0000-000016010000}"/>
    <cellStyle name="40% - Ênfase1 6 3" xfId="2510" xr:uid="{00000000-0005-0000-0000-000017010000}"/>
    <cellStyle name="40% - Ênfase1 6_Income statement" xfId="1207" xr:uid="{00000000-0005-0000-0000-000018010000}"/>
    <cellStyle name="40% - Ênfase1 7" xfId="1530" xr:uid="{00000000-0005-0000-0000-000019010000}"/>
    <cellStyle name="40% - Ênfase1 7 2" xfId="5081" xr:uid="{00000000-0005-0000-0000-00001A010000}"/>
    <cellStyle name="40% - Ênfase1 8" xfId="4202" xr:uid="{00000000-0005-0000-0000-00001B010000}"/>
    <cellStyle name="40% - Ênfase2 2" xfId="290" xr:uid="{00000000-0005-0000-0000-00001C010000}"/>
    <cellStyle name="40% - Ênfase2 2 2" xfId="434" xr:uid="{00000000-0005-0000-0000-00001D010000}"/>
    <cellStyle name="40% - Ênfase2 2 2 2" xfId="1843" xr:uid="{00000000-0005-0000-0000-00001E010000}"/>
    <cellStyle name="40% - Ênfase2 2 2 3" xfId="2512" xr:uid="{00000000-0005-0000-0000-00001F010000}"/>
    <cellStyle name="40% - Ênfase2 2 3" xfId="1727" xr:uid="{00000000-0005-0000-0000-000020010000}"/>
    <cellStyle name="40% - Ênfase2 2 3 2" xfId="2513" xr:uid="{00000000-0005-0000-0000-000021010000}"/>
    <cellStyle name="40% - Ênfase2 2 4" xfId="2514" xr:uid="{00000000-0005-0000-0000-000022010000}"/>
    <cellStyle name="40% - Ênfase2 2 5" xfId="2511" xr:uid="{00000000-0005-0000-0000-000023010000}"/>
    <cellStyle name="40% - Ênfase2 2_Plan2" xfId="2515" xr:uid="{00000000-0005-0000-0000-000024010000}"/>
    <cellStyle name="40% - Ênfase2 3" xfId="435" xr:uid="{00000000-0005-0000-0000-000025010000}"/>
    <cellStyle name="40% - Ênfase2 3 2" xfId="1844" xr:uid="{00000000-0005-0000-0000-000026010000}"/>
    <cellStyle name="40% - Ênfase2 3 3" xfId="2516" xr:uid="{00000000-0005-0000-0000-000027010000}"/>
    <cellStyle name="40% - Ênfase2 3_Income statement" xfId="1208" xr:uid="{00000000-0005-0000-0000-000028010000}"/>
    <cellStyle name="40% - Ênfase2 4" xfId="436" xr:uid="{00000000-0005-0000-0000-000029010000}"/>
    <cellStyle name="40% - Ênfase2 4 2" xfId="1845" xr:uid="{00000000-0005-0000-0000-00002A010000}"/>
    <cellStyle name="40% - Ênfase2 4 3" xfId="2517" xr:uid="{00000000-0005-0000-0000-00002B010000}"/>
    <cellStyle name="40% - Ênfase2 4_Income statement" xfId="1209" xr:uid="{00000000-0005-0000-0000-00002C010000}"/>
    <cellStyle name="40% - Ênfase2 5" xfId="437" xr:uid="{00000000-0005-0000-0000-00002D010000}"/>
    <cellStyle name="40% - Ênfase2 5 2" xfId="1846" xr:uid="{00000000-0005-0000-0000-00002E010000}"/>
    <cellStyle name="40% - Ênfase2 5 3" xfId="2518" xr:uid="{00000000-0005-0000-0000-00002F010000}"/>
    <cellStyle name="40% - Ênfase2 5_Income statement" xfId="1210" xr:uid="{00000000-0005-0000-0000-000030010000}"/>
    <cellStyle name="40% - Ênfase2 6" xfId="438" xr:uid="{00000000-0005-0000-0000-000031010000}"/>
    <cellStyle name="40% - Ênfase2 6 2" xfId="1847" xr:uid="{00000000-0005-0000-0000-000032010000}"/>
    <cellStyle name="40% - Ênfase2 6 3" xfId="2519" xr:uid="{00000000-0005-0000-0000-000033010000}"/>
    <cellStyle name="40% - Ênfase2 6_Income statement" xfId="1211" xr:uid="{00000000-0005-0000-0000-000034010000}"/>
    <cellStyle name="40% - Ênfase2 7" xfId="1534" xr:uid="{00000000-0005-0000-0000-000035010000}"/>
    <cellStyle name="40% - Ênfase2 7 2" xfId="5085" xr:uid="{00000000-0005-0000-0000-000036010000}"/>
    <cellStyle name="40% - Ênfase2 8" xfId="4206" xr:uid="{00000000-0005-0000-0000-000037010000}"/>
    <cellStyle name="40% - Ênfase3 2" xfId="291" xr:uid="{00000000-0005-0000-0000-000038010000}"/>
    <cellStyle name="40% - Ênfase3 2 2" xfId="439" xr:uid="{00000000-0005-0000-0000-000039010000}"/>
    <cellStyle name="40% - Ênfase3 2 2 2" xfId="1848" xr:uid="{00000000-0005-0000-0000-00003A010000}"/>
    <cellStyle name="40% - Ênfase3 2 2 3" xfId="2521" xr:uid="{00000000-0005-0000-0000-00003B010000}"/>
    <cellStyle name="40% - Ênfase3 2 3" xfId="1728" xr:uid="{00000000-0005-0000-0000-00003C010000}"/>
    <cellStyle name="40% - Ênfase3 2 3 2" xfId="2522" xr:uid="{00000000-0005-0000-0000-00003D010000}"/>
    <cellStyle name="40% - Ênfase3 2 4" xfId="2523" xr:uid="{00000000-0005-0000-0000-00003E010000}"/>
    <cellStyle name="40% - Ênfase3 2 5" xfId="2520" xr:uid="{00000000-0005-0000-0000-00003F010000}"/>
    <cellStyle name="40% - Ênfase3 2_Plan2" xfId="2524" xr:uid="{00000000-0005-0000-0000-000040010000}"/>
    <cellStyle name="40% - Ênfase3 3" xfId="440" xr:uid="{00000000-0005-0000-0000-000041010000}"/>
    <cellStyle name="40% - Ênfase3 3 2" xfId="1849" xr:uid="{00000000-0005-0000-0000-000042010000}"/>
    <cellStyle name="40% - Ênfase3 3 3" xfId="2525" xr:uid="{00000000-0005-0000-0000-000043010000}"/>
    <cellStyle name="40% - Ênfase3 3_Income statement" xfId="1212" xr:uid="{00000000-0005-0000-0000-000044010000}"/>
    <cellStyle name="40% - Ênfase3 4" xfId="441" xr:uid="{00000000-0005-0000-0000-000045010000}"/>
    <cellStyle name="40% - Ênfase3 4 2" xfId="1850" xr:uid="{00000000-0005-0000-0000-000046010000}"/>
    <cellStyle name="40% - Ênfase3 4 3" xfId="2526" xr:uid="{00000000-0005-0000-0000-000047010000}"/>
    <cellStyle name="40% - Ênfase3 4_Income statement" xfId="1213" xr:uid="{00000000-0005-0000-0000-000048010000}"/>
    <cellStyle name="40% - Ênfase3 5" xfId="442" xr:uid="{00000000-0005-0000-0000-000049010000}"/>
    <cellStyle name="40% - Ênfase3 5 2" xfId="1851" xr:uid="{00000000-0005-0000-0000-00004A010000}"/>
    <cellStyle name="40% - Ênfase3 5 3" xfId="2527" xr:uid="{00000000-0005-0000-0000-00004B010000}"/>
    <cellStyle name="40% - Ênfase3 5_Income statement" xfId="1214" xr:uid="{00000000-0005-0000-0000-00004C010000}"/>
    <cellStyle name="40% - Ênfase3 6" xfId="443" xr:uid="{00000000-0005-0000-0000-00004D010000}"/>
    <cellStyle name="40% - Ênfase3 6 2" xfId="1852" xr:uid="{00000000-0005-0000-0000-00004E010000}"/>
    <cellStyle name="40% - Ênfase3 6 3" xfId="2528" xr:uid="{00000000-0005-0000-0000-00004F010000}"/>
    <cellStyle name="40% - Ênfase3 6_Income statement" xfId="1215" xr:uid="{00000000-0005-0000-0000-000050010000}"/>
    <cellStyle name="40% - Ênfase3 7" xfId="1538" xr:uid="{00000000-0005-0000-0000-000051010000}"/>
    <cellStyle name="40% - Ênfase3 7 2" xfId="5089" xr:uid="{00000000-0005-0000-0000-000052010000}"/>
    <cellStyle name="40% - Ênfase3 8" xfId="4210" xr:uid="{00000000-0005-0000-0000-000053010000}"/>
    <cellStyle name="40% - Ênfase4 2" xfId="292" xr:uid="{00000000-0005-0000-0000-000054010000}"/>
    <cellStyle name="40% - Ênfase4 2 2" xfId="444" xr:uid="{00000000-0005-0000-0000-000055010000}"/>
    <cellStyle name="40% - Ênfase4 2 2 2" xfId="1853" xr:uid="{00000000-0005-0000-0000-000056010000}"/>
    <cellStyle name="40% - Ênfase4 2 2 3" xfId="2530" xr:uid="{00000000-0005-0000-0000-000057010000}"/>
    <cellStyle name="40% - Ênfase4 2 3" xfId="1729" xr:uid="{00000000-0005-0000-0000-000058010000}"/>
    <cellStyle name="40% - Ênfase4 2 3 2" xfId="2531" xr:uid="{00000000-0005-0000-0000-000059010000}"/>
    <cellStyle name="40% - Ênfase4 2 4" xfId="2532" xr:uid="{00000000-0005-0000-0000-00005A010000}"/>
    <cellStyle name="40% - Ênfase4 2 5" xfId="2529" xr:uid="{00000000-0005-0000-0000-00005B010000}"/>
    <cellStyle name="40% - Ênfase4 2_Plan2" xfId="2533" xr:uid="{00000000-0005-0000-0000-00005C010000}"/>
    <cellStyle name="40% - Ênfase4 3" xfId="445" xr:uid="{00000000-0005-0000-0000-00005D010000}"/>
    <cellStyle name="40% - Ênfase4 3 2" xfId="1854" xr:uid="{00000000-0005-0000-0000-00005E010000}"/>
    <cellStyle name="40% - Ênfase4 3 3" xfId="2534" xr:uid="{00000000-0005-0000-0000-00005F010000}"/>
    <cellStyle name="40% - Ênfase4 3_Income statement" xfId="1216" xr:uid="{00000000-0005-0000-0000-000060010000}"/>
    <cellStyle name="40% - Ênfase4 4" xfId="446" xr:uid="{00000000-0005-0000-0000-000061010000}"/>
    <cellStyle name="40% - Ênfase4 4 2" xfId="1855" xr:uid="{00000000-0005-0000-0000-000062010000}"/>
    <cellStyle name="40% - Ênfase4 4 3" xfId="2535" xr:uid="{00000000-0005-0000-0000-000063010000}"/>
    <cellStyle name="40% - Ênfase4 4_Income statement" xfId="1217" xr:uid="{00000000-0005-0000-0000-000064010000}"/>
    <cellStyle name="40% - Ênfase4 5" xfId="447" xr:uid="{00000000-0005-0000-0000-000065010000}"/>
    <cellStyle name="40% - Ênfase4 5 2" xfId="1856" xr:uid="{00000000-0005-0000-0000-000066010000}"/>
    <cellStyle name="40% - Ênfase4 5 3" xfId="2536" xr:uid="{00000000-0005-0000-0000-000067010000}"/>
    <cellStyle name="40% - Ênfase4 5_Income statement" xfId="1218" xr:uid="{00000000-0005-0000-0000-000068010000}"/>
    <cellStyle name="40% - Ênfase4 6" xfId="448" xr:uid="{00000000-0005-0000-0000-000069010000}"/>
    <cellStyle name="40% - Ênfase4 6 2" xfId="1857" xr:uid="{00000000-0005-0000-0000-00006A010000}"/>
    <cellStyle name="40% - Ênfase4 6 3" xfId="2537" xr:uid="{00000000-0005-0000-0000-00006B010000}"/>
    <cellStyle name="40% - Ênfase4 6_Income statement" xfId="1219" xr:uid="{00000000-0005-0000-0000-00006C010000}"/>
    <cellStyle name="40% - Ênfase4 7" xfId="1542" xr:uid="{00000000-0005-0000-0000-00006D010000}"/>
    <cellStyle name="40% - Ênfase4 7 2" xfId="5093" xr:uid="{00000000-0005-0000-0000-00006E010000}"/>
    <cellStyle name="40% - Ênfase4 8" xfId="4214" xr:uid="{00000000-0005-0000-0000-00006F010000}"/>
    <cellStyle name="40% - Ênfase5 2" xfId="293" xr:uid="{00000000-0005-0000-0000-000070010000}"/>
    <cellStyle name="40% - Ênfase5 2 2" xfId="449" xr:uid="{00000000-0005-0000-0000-000071010000}"/>
    <cellStyle name="40% - Ênfase5 2 2 2" xfId="1858" xr:uid="{00000000-0005-0000-0000-000072010000}"/>
    <cellStyle name="40% - Ênfase5 2 2 3" xfId="2539" xr:uid="{00000000-0005-0000-0000-000073010000}"/>
    <cellStyle name="40% - Ênfase5 2 3" xfId="1730" xr:uid="{00000000-0005-0000-0000-000074010000}"/>
    <cellStyle name="40% - Ênfase5 2 3 2" xfId="2540" xr:uid="{00000000-0005-0000-0000-000075010000}"/>
    <cellStyle name="40% - Ênfase5 2 4" xfId="2541" xr:uid="{00000000-0005-0000-0000-000076010000}"/>
    <cellStyle name="40% - Ênfase5 2 5" xfId="2538" xr:uid="{00000000-0005-0000-0000-000077010000}"/>
    <cellStyle name="40% - Ênfase5 2_Plan2" xfId="2542" xr:uid="{00000000-0005-0000-0000-000078010000}"/>
    <cellStyle name="40% - Ênfase5 3" xfId="450" xr:uid="{00000000-0005-0000-0000-000079010000}"/>
    <cellStyle name="40% - Ênfase5 3 2" xfId="1859" xr:uid="{00000000-0005-0000-0000-00007A010000}"/>
    <cellStyle name="40% - Ênfase5 3 3" xfId="2543" xr:uid="{00000000-0005-0000-0000-00007B010000}"/>
    <cellStyle name="40% - Ênfase5 3_Income statement" xfId="1220" xr:uid="{00000000-0005-0000-0000-00007C010000}"/>
    <cellStyle name="40% - Ênfase5 4" xfId="451" xr:uid="{00000000-0005-0000-0000-00007D010000}"/>
    <cellStyle name="40% - Ênfase5 4 2" xfId="1860" xr:uid="{00000000-0005-0000-0000-00007E010000}"/>
    <cellStyle name="40% - Ênfase5 4 3" xfId="2544" xr:uid="{00000000-0005-0000-0000-00007F010000}"/>
    <cellStyle name="40% - Ênfase5 4_Income statement" xfId="1221" xr:uid="{00000000-0005-0000-0000-000080010000}"/>
    <cellStyle name="40% - Ênfase5 5" xfId="452" xr:uid="{00000000-0005-0000-0000-000081010000}"/>
    <cellStyle name="40% - Ênfase5 5 2" xfId="1861" xr:uid="{00000000-0005-0000-0000-000082010000}"/>
    <cellStyle name="40% - Ênfase5 5 3" xfId="2545" xr:uid="{00000000-0005-0000-0000-000083010000}"/>
    <cellStyle name="40% - Ênfase5 5_Income statement" xfId="1222" xr:uid="{00000000-0005-0000-0000-000084010000}"/>
    <cellStyle name="40% - Ênfase5 6" xfId="453" xr:uid="{00000000-0005-0000-0000-000085010000}"/>
    <cellStyle name="40% - Ênfase5 6 2" xfId="1862" xr:uid="{00000000-0005-0000-0000-000086010000}"/>
    <cellStyle name="40% - Ênfase5 6 3" xfId="2546" xr:uid="{00000000-0005-0000-0000-000087010000}"/>
    <cellStyle name="40% - Ênfase5 6_Income statement" xfId="1223" xr:uid="{00000000-0005-0000-0000-000088010000}"/>
    <cellStyle name="40% - Ênfase5 7" xfId="1546" xr:uid="{00000000-0005-0000-0000-000089010000}"/>
    <cellStyle name="40% - Ênfase5 7 2" xfId="5097" xr:uid="{00000000-0005-0000-0000-00008A010000}"/>
    <cellStyle name="40% - Ênfase5 8" xfId="4218" xr:uid="{00000000-0005-0000-0000-00008B010000}"/>
    <cellStyle name="40% - Ênfase6 2" xfId="294" xr:uid="{00000000-0005-0000-0000-00008C010000}"/>
    <cellStyle name="40% - Ênfase6 2 2" xfId="454" xr:uid="{00000000-0005-0000-0000-00008D010000}"/>
    <cellStyle name="40% - Ênfase6 2 2 2" xfId="1863" xr:uid="{00000000-0005-0000-0000-00008E010000}"/>
    <cellStyle name="40% - Ênfase6 2 2 3" xfId="2548" xr:uid="{00000000-0005-0000-0000-00008F010000}"/>
    <cellStyle name="40% - Ênfase6 2 3" xfId="1731" xr:uid="{00000000-0005-0000-0000-000090010000}"/>
    <cellStyle name="40% - Ênfase6 2 3 2" xfId="2549" xr:uid="{00000000-0005-0000-0000-000091010000}"/>
    <cellStyle name="40% - Ênfase6 2 4" xfId="2550" xr:uid="{00000000-0005-0000-0000-000092010000}"/>
    <cellStyle name="40% - Ênfase6 2 5" xfId="2547" xr:uid="{00000000-0005-0000-0000-000093010000}"/>
    <cellStyle name="40% - Ênfase6 2_Plan2" xfId="2551" xr:uid="{00000000-0005-0000-0000-000094010000}"/>
    <cellStyle name="40% - Ênfase6 3" xfId="455" xr:uid="{00000000-0005-0000-0000-000095010000}"/>
    <cellStyle name="40% - Ênfase6 3 2" xfId="1864" xr:uid="{00000000-0005-0000-0000-000096010000}"/>
    <cellStyle name="40% - Ênfase6 3 3" xfId="2552" xr:uid="{00000000-0005-0000-0000-000097010000}"/>
    <cellStyle name="40% - Ênfase6 3_Income statement" xfId="1224" xr:uid="{00000000-0005-0000-0000-000098010000}"/>
    <cellStyle name="40% - Ênfase6 4" xfId="456" xr:uid="{00000000-0005-0000-0000-000099010000}"/>
    <cellStyle name="40% - Ênfase6 4 2" xfId="1865" xr:uid="{00000000-0005-0000-0000-00009A010000}"/>
    <cellStyle name="40% - Ênfase6 4 3" xfId="2553" xr:uid="{00000000-0005-0000-0000-00009B010000}"/>
    <cellStyle name="40% - Ênfase6 4_Income statement" xfId="1225" xr:uid="{00000000-0005-0000-0000-00009C010000}"/>
    <cellStyle name="40% - Ênfase6 5" xfId="457" xr:uid="{00000000-0005-0000-0000-00009D010000}"/>
    <cellStyle name="40% - Ênfase6 5 2" xfId="1866" xr:uid="{00000000-0005-0000-0000-00009E010000}"/>
    <cellStyle name="40% - Ênfase6 5 3" xfId="2554" xr:uid="{00000000-0005-0000-0000-00009F010000}"/>
    <cellStyle name="40% - Ênfase6 5_Income statement" xfId="1226" xr:uid="{00000000-0005-0000-0000-0000A0010000}"/>
    <cellStyle name="40% - Ênfase6 6" xfId="458" xr:uid="{00000000-0005-0000-0000-0000A1010000}"/>
    <cellStyle name="40% - Ênfase6 6 2" xfId="1867" xr:uid="{00000000-0005-0000-0000-0000A2010000}"/>
    <cellStyle name="40% - Ênfase6 6 3" xfId="2555" xr:uid="{00000000-0005-0000-0000-0000A3010000}"/>
    <cellStyle name="40% - Ênfase6 6_Income statement" xfId="1227" xr:uid="{00000000-0005-0000-0000-0000A4010000}"/>
    <cellStyle name="40% - Ênfase6 7" xfId="1550" xr:uid="{00000000-0005-0000-0000-0000A5010000}"/>
    <cellStyle name="40% - Ênfase6 7 2" xfId="5101" xr:uid="{00000000-0005-0000-0000-0000A6010000}"/>
    <cellStyle name="40% - Ênfase6 8" xfId="4222" xr:uid="{00000000-0005-0000-0000-0000A7010000}"/>
    <cellStyle name="60% - Accent1" xfId="16" xr:uid="{00000000-0005-0000-0000-0000A8010000}"/>
    <cellStyle name="60% - Accent1 2" xfId="1868" xr:uid="{00000000-0005-0000-0000-0000A9010000}"/>
    <cellStyle name="60% - Accent1 3" xfId="2556" xr:uid="{00000000-0005-0000-0000-0000AA010000}"/>
    <cellStyle name="60% - Accent2" xfId="20" xr:uid="{00000000-0005-0000-0000-0000AB010000}"/>
    <cellStyle name="60% - Accent2 2" xfId="1869" xr:uid="{00000000-0005-0000-0000-0000AC010000}"/>
    <cellStyle name="60% - Accent2 3" xfId="2557" xr:uid="{00000000-0005-0000-0000-0000AD010000}"/>
    <cellStyle name="60% - Accent3" xfId="24" xr:uid="{00000000-0005-0000-0000-0000AE010000}"/>
    <cellStyle name="60% - Accent3 2" xfId="1870" xr:uid="{00000000-0005-0000-0000-0000AF010000}"/>
    <cellStyle name="60% - Accent3 3" xfId="2558" xr:uid="{00000000-0005-0000-0000-0000B0010000}"/>
    <cellStyle name="60% - Accent4" xfId="28" xr:uid="{00000000-0005-0000-0000-0000B1010000}"/>
    <cellStyle name="60% - Accent4 2" xfId="1871" xr:uid="{00000000-0005-0000-0000-0000B2010000}"/>
    <cellStyle name="60% - Accent4 3" xfId="2559" xr:uid="{00000000-0005-0000-0000-0000B3010000}"/>
    <cellStyle name="60% - Accent5" xfId="32" xr:uid="{00000000-0005-0000-0000-0000B4010000}"/>
    <cellStyle name="60% - Accent5 2" xfId="1872" xr:uid="{00000000-0005-0000-0000-0000B5010000}"/>
    <cellStyle name="60% - Accent5 3" xfId="2560" xr:uid="{00000000-0005-0000-0000-0000B6010000}"/>
    <cellStyle name="60% - Accent6" xfId="36" xr:uid="{00000000-0005-0000-0000-0000B7010000}"/>
    <cellStyle name="60% - Accent6 2" xfId="1873" xr:uid="{00000000-0005-0000-0000-0000B8010000}"/>
    <cellStyle name="60% - Accent6 3" xfId="2561" xr:uid="{00000000-0005-0000-0000-0000B9010000}"/>
    <cellStyle name="60% - Ênfase1 2" xfId="295" xr:uid="{00000000-0005-0000-0000-0000BA010000}"/>
    <cellStyle name="60% - Ênfase1 2 2" xfId="459" xr:uid="{00000000-0005-0000-0000-0000BB010000}"/>
    <cellStyle name="60% - Ênfase1 2 2 2" xfId="1874" xr:uid="{00000000-0005-0000-0000-0000BC010000}"/>
    <cellStyle name="60% - Ênfase1 2 2 3" xfId="2563" xr:uid="{00000000-0005-0000-0000-0000BD010000}"/>
    <cellStyle name="60% - Ênfase1 2 3" xfId="1732" xr:uid="{00000000-0005-0000-0000-0000BE010000}"/>
    <cellStyle name="60% - Ênfase1 2 3 2" xfId="2564" xr:uid="{00000000-0005-0000-0000-0000BF010000}"/>
    <cellStyle name="60% - Ênfase1 2 4" xfId="2565" xr:uid="{00000000-0005-0000-0000-0000C0010000}"/>
    <cellStyle name="60% - Ênfase1 2 5" xfId="2562" xr:uid="{00000000-0005-0000-0000-0000C1010000}"/>
    <cellStyle name="60% - Ênfase1 2_Plan2" xfId="2566" xr:uid="{00000000-0005-0000-0000-0000C2010000}"/>
    <cellStyle name="60% - Ênfase1 3" xfId="460" xr:uid="{00000000-0005-0000-0000-0000C3010000}"/>
    <cellStyle name="60% - Ênfase1 3 2" xfId="1875" xr:uid="{00000000-0005-0000-0000-0000C4010000}"/>
    <cellStyle name="60% - Ênfase1 3 3" xfId="2567" xr:uid="{00000000-0005-0000-0000-0000C5010000}"/>
    <cellStyle name="60% - Ênfase1 3_Income statement" xfId="1228" xr:uid="{00000000-0005-0000-0000-0000C6010000}"/>
    <cellStyle name="60% - Ênfase1 4" xfId="461" xr:uid="{00000000-0005-0000-0000-0000C7010000}"/>
    <cellStyle name="60% - Ênfase1 4 2" xfId="1876" xr:uid="{00000000-0005-0000-0000-0000C8010000}"/>
    <cellStyle name="60% - Ênfase1 4 3" xfId="2568" xr:uid="{00000000-0005-0000-0000-0000C9010000}"/>
    <cellStyle name="60% - Ênfase1 4_Income statement" xfId="1229" xr:uid="{00000000-0005-0000-0000-0000CA010000}"/>
    <cellStyle name="60% - Ênfase1 5" xfId="462" xr:uid="{00000000-0005-0000-0000-0000CB010000}"/>
    <cellStyle name="60% - Ênfase1 5 2" xfId="1877" xr:uid="{00000000-0005-0000-0000-0000CC010000}"/>
    <cellStyle name="60% - Ênfase1 5 3" xfId="2569" xr:uid="{00000000-0005-0000-0000-0000CD010000}"/>
    <cellStyle name="60% - Ênfase1 5_Income statement" xfId="1230" xr:uid="{00000000-0005-0000-0000-0000CE010000}"/>
    <cellStyle name="60% - Ênfase1 6" xfId="463" xr:uid="{00000000-0005-0000-0000-0000CF010000}"/>
    <cellStyle name="60% - Ênfase1 6 2" xfId="1878" xr:uid="{00000000-0005-0000-0000-0000D0010000}"/>
    <cellStyle name="60% - Ênfase1 6 3" xfId="2570" xr:uid="{00000000-0005-0000-0000-0000D1010000}"/>
    <cellStyle name="60% - Ênfase1 6_Income statement" xfId="1231" xr:uid="{00000000-0005-0000-0000-0000D2010000}"/>
    <cellStyle name="60% - Ênfase1 7" xfId="1531" xr:uid="{00000000-0005-0000-0000-0000D3010000}"/>
    <cellStyle name="60% - Ênfase1 7 2" xfId="5082" xr:uid="{00000000-0005-0000-0000-0000D4010000}"/>
    <cellStyle name="60% - Ênfase1 8" xfId="4203" xr:uid="{00000000-0005-0000-0000-0000D5010000}"/>
    <cellStyle name="60% - Ênfase2 2" xfId="296" xr:uid="{00000000-0005-0000-0000-0000D6010000}"/>
    <cellStyle name="60% - Ênfase2 2 2" xfId="464" xr:uid="{00000000-0005-0000-0000-0000D7010000}"/>
    <cellStyle name="60% - Ênfase2 2 2 2" xfId="1879" xr:uid="{00000000-0005-0000-0000-0000D8010000}"/>
    <cellStyle name="60% - Ênfase2 2 2 3" xfId="2572" xr:uid="{00000000-0005-0000-0000-0000D9010000}"/>
    <cellStyle name="60% - Ênfase2 2 3" xfId="1733" xr:uid="{00000000-0005-0000-0000-0000DA010000}"/>
    <cellStyle name="60% - Ênfase2 2 3 2" xfId="2573" xr:uid="{00000000-0005-0000-0000-0000DB010000}"/>
    <cellStyle name="60% - Ênfase2 2 4" xfId="2574" xr:uid="{00000000-0005-0000-0000-0000DC010000}"/>
    <cellStyle name="60% - Ênfase2 2 5" xfId="2571" xr:uid="{00000000-0005-0000-0000-0000DD010000}"/>
    <cellStyle name="60% - Ênfase2 2_Plan2" xfId="2575" xr:uid="{00000000-0005-0000-0000-0000DE010000}"/>
    <cellStyle name="60% - Ênfase2 3" xfId="465" xr:uid="{00000000-0005-0000-0000-0000DF010000}"/>
    <cellStyle name="60% - Ênfase2 3 2" xfId="1880" xr:uid="{00000000-0005-0000-0000-0000E0010000}"/>
    <cellStyle name="60% - Ênfase2 3 3" xfId="2576" xr:uid="{00000000-0005-0000-0000-0000E1010000}"/>
    <cellStyle name="60% - Ênfase2 3_Income statement" xfId="1232" xr:uid="{00000000-0005-0000-0000-0000E2010000}"/>
    <cellStyle name="60% - Ênfase2 4" xfId="466" xr:uid="{00000000-0005-0000-0000-0000E3010000}"/>
    <cellStyle name="60% - Ênfase2 4 2" xfId="1881" xr:uid="{00000000-0005-0000-0000-0000E4010000}"/>
    <cellStyle name="60% - Ênfase2 4 3" xfId="2577" xr:uid="{00000000-0005-0000-0000-0000E5010000}"/>
    <cellStyle name="60% - Ênfase2 4_Income statement" xfId="1233" xr:uid="{00000000-0005-0000-0000-0000E6010000}"/>
    <cellStyle name="60% - Ênfase2 5" xfId="467" xr:uid="{00000000-0005-0000-0000-0000E7010000}"/>
    <cellStyle name="60% - Ênfase2 5 2" xfId="1882" xr:uid="{00000000-0005-0000-0000-0000E8010000}"/>
    <cellStyle name="60% - Ênfase2 5 3" xfId="2578" xr:uid="{00000000-0005-0000-0000-0000E9010000}"/>
    <cellStyle name="60% - Ênfase2 5_Income statement" xfId="1234" xr:uid="{00000000-0005-0000-0000-0000EA010000}"/>
    <cellStyle name="60% - Ênfase2 6" xfId="468" xr:uid="{00000000-0005-0000-0000-0000EB010000}"/>
    <cellStyle name="60% - Ênfase2 6 2" xfId="1883" xr:uid="{00000000-0005-0000-0000-0000EC010000}"/>
    <cellStyle name="60% - Ênfase2 6 3" xfId="2579" xr:uid="{00000000-0005-0000-0000-0000ED010000}"/>
    <cellStyle name="60% - Ênfase2 6_Income statement" xfId="1235" xr:uid="{00000000-0005-0000-0000-0000EE010000}"/>
    <cellStyle name="60% - Ênfase2 7" xfId="1535" xr:uid="{00000000-0005-0000-0000-0000EF010000}"/>
    <cellStyle name="60% - Ênfase2 7 2" xfId="5086" xr:uid="{00000000-0005-0000-0000-0000F0010000}"/>
    <cellStyle name="60% - Ênfase2 8" xfId="4207" xr:uid="{00000000-0005-0000-0000-0000F1010000}"/>
    <cellStyle name="60% - Ênfase3 2" xfId="297" xr:uid="{00000000-0005-0000-0000-0000F2010000}"/>
    <cellStyle name="60% - Ênfase3 2 2" xfId="469" xr:uid="{00000000-0005-0000-0000-0000F3010000}"/>
    <cellStyle name="60% - Ênfase3 2 2 2" xfId="1884" xr:uid="{00000000-0005-0000-0000-0000F4010000}"/>
    <cellStyle name="60% - Ênfase3 2 2 3" xfId="2581" xr:uid="{00000000-0005-0000-0000-0000F5010000}"/>
    <cellStyle name="60% - Ênfase3 2 3" xfId="1734" xr:uid="{00000000-0005-0000-0000-0000F6010000}"/>
    <cellStyle name="60% - Ênfase3 2 3 2" xfId="2582" xr:uid="{00000000-0005-0000-0000-0000F7010000}"/>
    <cellStyle name="60% - Ênfase3 2 4" xfId="2583" xr:uid="{00000000-0005-0000-0000-0000F8010000}"/>
    <cellStyle name="60% - Ênfase3 2 5" xfId="2580" xr:uid="{00000000-0005-0000-0000-0000F9010000}"/>
    <cellStyle name="60% - Ênfase3 2_Plan2" xfId="2584" xr:uid="{00000000-0005-0000-0000-0000FA010000}"/>
    <cellStyle name="60% - Ênfase3 3" xfId="470" xr:uid="{00000000-0005-0000-0000-0000FB010000}"/>
    <cellStyle name="60% - Ênfase3 3 2" xfId="1885" xr:uid="{00000000-0005-0000-0000-0000FC010000}"/>
    <cellStyle name="60% - Ênfase3 3 3" xfId="2585" xr:uid="{00000000-0005-0000-0000-0000FD010000}"/>
    <cellStyle name="60% - Ênfase3 3_Income statement" xfId="1236" xr:uid="{00000000-0005-0000-0000-0000FE010000}"/>
    <cellStyle name="60% - Ênfase3 4" xfId="471" xr:uid="{00000000-0005-0000-0000-0000FF010000}"/>
    <cellStyle name="60% - Ênfase3 4 2" xfId="1886" xr:uid="{00000000-0005-0000-0000-000000020000}"/>
    <cellStyle name="60% - Ênfase3 4 3" xfId="2586" xr:uid="{00000000-0005-0000-0000-000001020000}"/>
    <cellStyle name="60% - Ênfase3 4_Income statement" xfId="1237" xr:uid="{00000000-0005-0000-0000-000002020000}"/>
    <cellStyle name="60% - Ênfase3 5" xfId="472" xr:uid="{00000000-0005-0000-0000-000003020000}"/>
    <cellStyle name="60% - Ênfase3 5 2" xfId="1887" xr:uid="{00000000-0005-0000-0000-000004020000}"/>
    <cellStyle name="60% - Ênfase3 5 3" xfId="2587" xr:uid="{00000000-0005-0000-0000-000005020000}"/>
    <cellStyle name="60% - Ênfase3 5_Income statement" xfId="1238" xr:uid="{00000000-0005-0000-0000-000006020000}"/>
    <cellStyle name="60% - Ênfase3 6" xfId="473" xr:uid="{00000000-0005-0000-0000-000007020000}"/>
    <cellStyle name="60% - Ênfase3 6 2" xfId="1888" xr:uid="{00000000-0005-0000-0000-000008020000}"/>
    <cellStyle name="60% - Ênfase3 6 3" xfId="2588" xr:uid="{00000000-0005-0000-0000-000009020000}"/>
    <cellStyle name="60% - Ênfase3 6_Income statement" xfId="1239" xr:uid="{00000000-0005-0000-0000-00000A020000}"/>
    <cellStyle name="60% - Ênfase3 7" xfId="1539" xr:uid="{00000000-0005-0000-0000-00000B020000}"/>
    <cellStyle name="60% - Ênfase3 7 2" xfId="5090" xr:uid="{00000000-0005-0000-0000-00000C020000}"/>
    <cellStyle name="60% - Ênfase3 8" xfId="4211" xr:uid="{00000000-0005-0000-0000-00000D020000}"/>
    <cellStyle name="60% - Ênfase4 2" xfId="298" xr:uid="{00000000-0005-0000-0000-00000E020000}"/>
    <cellStyle name="60% - Ênfase4 2 2" xfId="474" xr:uid="{00000000-0005-0000-0000-00000F020000}"/>
    <cellStyle name="60% - Ênfase4 2 2 2" xfId="1889" xr:uid="{00000000-0005-0000-0000-000010020000}"/>
    <cellStyle name="60% - Ênfase4 2 2 3" xfId="2590" xr:uid="{00000000-0005-0000-0000-000011020000}"/>
    <cellStyle name="60% - Ênfase4 2 3" xfId="1735" xr:uid="{00000000-0005-0000-0000-000012020000}"/>
    <cellStyle name="60% - Ênfase4 2 3 2" xfId="2591" xr:uid="{00000000-0005-0000-0000-000013020000}"/>
    <cellStyle name="60% - Ênfase4 2 4" xfId="2592" xr:uid="{00000000-0005-0000-0000-000014020000}"/>
    <cellStyle name="60% - Ênfase4 2 5" xfId="2589" xr:uid="{00000000-0005-0000-0000-000015020000}"/>
    <cellStyle name="60% - Ênfase4 2_Plan2" xfId="2593" xr:uid="{00000000-0005-0000-0000-000016020000}"/>
    <cellStyle name="60% - Ênfase4 3" xfId="475" xr:uid="{00000000-0005-0000-0000-000017020000}"/>
    <cellStyle name="60% - Ênfase4 3 2" xfId="1890" xr:uid="{00000000-0005-0000-0000-000018020000}"/>
    <cellStyle name="60% - Ênfase4 3 3" xfId="2594" xr:uid="{00000000-0005-0000-0000-000019020000}"/>
    <cellStyle name="60% - Ênfase4 3_Income statement" xfId="1240" xr:uid="{00000000-0005-0000-0000-00001A020000}"/>
    <cellStyle name="60% - Ênfase4 4" xfId="476" xr:uid="{00000000-0005-0000-0000-00001B020000}"/>
    <cellStyle name="60% - Ênfase4 4 2" xfId="1891" xr:uid="{00000000-0005-0000-0000-00001C020000}"/>
    <cellStyle name="60% - Ênfase4 4 3" xfId="2595" xr:uid="{00000000-0005-0000-0000-00001D020000}"/>
    <cellStyle name="60% - Ênfase4 4_Income statement" xfId="1241" xr:uid="{00000000-0005-0000-0000-00001E020000}"/>
    <cellStyle name="60% - Ênfase4 5" xfId="477" xr:uid="{00000000-0005-0000-0000-00001F020000}"/>
    <cellStyle name="60% - Ênfase4 5 2" xfId="1892" xr:uid="{00000000-0005-0000-0000-000020020000}"/>
    <cellStyle name="60% - Ênfase4 5 3" xfId="2596" xr:uid="{00000000-0005-0000-0000-000021020000}"/>
    <cellStyle name="60% - Ênfase4 5_Income statement" xfId="1242" xr:uid="{00000000-0005-0000-0000-000022020000}"/>
    <cellStyle name="60% - Ênfase4 6" xfId="478" xr:uid="{00000000-0005-0000-0000-000023020000}"/>
    <cellStyle name="60% - Ênfase4 6 2" xfId="1893" xr:uid="{00000000-0005-0000-0000-000024020000}"/>
    <cellStyle name="60% - Ênfase4 6 3" xfId="2597" xr:uid="{00000000-0005-0000-0000-000025020000}"/>
    <cellStyle name="60% - Ênfase4 6_Income statement" xfId="1243" xr:uid="{00000000-0005-0000-0000-000026020000}"/>
    <cellStyle name="60% - Ênfase4 7" xfId="1543" xr:uid="{00000000-0005-0000-0000-000027020000}"/>
    <cellStyle name="60% - Ênfase4 7 2" xfId="5094" xr:uid="{00000000-0005-0000-0000-000028020000}"/>
    <cellStyle name="60% - Ênfase4 8" xfId="4215" xr:uid="{00000000-0005-0000-0000-000029020000}"/>
    <cellStyle name="60% - Ênfase5 2" xfId="299" xr:uid="{00000000-0005-0000-0000-00002A020000}"/>
    <cellStyle name="60% - Ênfase5 2 2" xfId="479" xr:uid="{00000000-0005-0000-0000-00002B020000}"/>
    <cellStyle name="60% - Ênfase5 2 2 2" xfId="1894" xr:uid="{00000000-0005-0000-0000-00002C020000}"/>
    <cellStyle name="60% - Ênfase5 2 2 3" xfId="2599" xr:uid="{00000000-0005-0000-0000-00002D020000}"/>
    <cellStyle name="60% - Ênfase5 2 3" xfId="1736" xr:uid="{00000000-0005-0000-0000-00002E020000}"/>
    <cellStyle name="60% - Ênfase5 2 3 2" xfId="2600" xr:uid="{00000000-0005-0000-0000-00002F020000}"/>
    <cellStyle name="60% - Ênfase5 2 4" xfId="2601" xr:uid="{00000000-0005-0000-0000-000030020000}"/>
    <cellStyle name="60% - Ênfase5 2 5" xfId="2598" xr:uid="{00000000-0005-0000-0000-000031020000}"/>
    <cellStyle name="60% - Ênfase5 2_Plan2" xfId="2602" xr:uid="{00000000-0005-0000-0000-000032020000}"/>
    <cellStyle name="60% - Ênfase5 3" xfId="480" xr:uid="{00000000-0005-0000-0000-000033020000}"/>
    <cellStyle name="60% - Ênfase5 3 2" xfId="1895" xr:uid="{00000000-0005-0000-0000-000034020000}"/>
    <cellStyle name="60% - Ênfase5 3 3" xfId="2603" xr:uid="{00000000-0005-0000-0000-000035020000}"/>
    <cellStyle name="60% - Ênfase5 3_Income statement" xfId="1244" xr:uid="{00000000-0005-0000-0000-000036020000}"/>
    <cellStyle name="60% - Ênfase5 4" xfId="481" xr:uid="{00000000-0005-0000-0000-000037020000}"/>
    <cellStyle name="60% - Ênfase5 4 2" xfId="1896" xr:uid="{00000000-0005-0000-0000-000038020000}"/>
    <cellStyle name="60% - Ênfase5 4 3" xfId="2604" xr:uid="{00000000-0005-0000-0000-000039020000}"/>
    <cellStyle name="60% - Ênfase5 4_Income statement" xfId="1245" xr:uid="{00000000-0005-0000-0000-00003A020000}"/>
    <cellStyle name="60% - Ênfase5 5" xfId="482" xr:uid="{00000000-0005-0000-0000-00003B020000}"/>
    <cellStyle name="60% - Ênfase5 5 2" xfId="1897" xr:uid="{00000000-0005-0000-0000-00003C020000}"/>
    <cellStyle name="60% - Ênfase5 5 3" xfId="2605" xr:uid="{00000000-0005-0000-0000-00003D020000}"/>
    <cellStyle name="60% - Ênfase5 5_Income statement" xfId="1246" xr:uid="{00000000-0005-0000-0000-00003E020000}"/>
    <cellStyle name="60% - Ênfase5 6" xfId="483" xr:uid="{00000000-0005-0000-0000-00003F020000}"/>
    <cellStyle name="60% - Ênfase5 6 2" xfId="1898" xr:uid="{00000000-0005-0000-0000-000040020000}"/>
    <cellStyle name="60% - Ênfase5 6 3" xfId="2606" xr:uid="{00000000-0005-0000-0000-000041020000}"/>
    <cellStyle name="60% - Ênfase5 6_Income statement" xfId="1247" xr:uid="{00000000-0005-0000-0000-000042020000}"/>
    <cellStyle name="60% - Ênfase5 7" xfId="1547" xr:uid="{00000000-0005-0000-0000-000043020000}"/>
    <cellStyle name="60% - Ênfase5 7 2" xfId="5098" xr:uid="{00000000-0005-0000-0000-000044020000}"/>
    <cellStyle name="60% - Ênfase5 8" xfId="4219" xr:uid="{00000000-0005-0000-0000-000045020000}"/>
    <cellStyle name="60% - Ênfase6 2" xfId="300" xr:uid="{00000000-0005-0000-0000-000046020000}"/>
    <cellStyle name="60% - Ênfase6 2 2" xfId="484" xr:uid="{00000000-0005-0000-0000-000047020000}"/>
    <cellStyle name="60% - Ênfase6 2 2 2" xfId="1899" xr:uid="{00000000-0005-0000-0000-000048020000}"/>
    <cellStyle name="60% - Ênfase6 2 2 3" xfId="2608" xr:uid="{00000000-0005-0000-0000-000049020000}"/>
    <cellStyle name="60% - Ênfase6 2 3" xfId="1737" xr:uid="{00000000-0005-0000-0000-00004A020000}"/>
    <cellStyle name="60% - Ênfase6 2 3 2" xfId="2609" xr:uid="{00000000-0005-0000-0000-00004B020000}"/>
    <cellStyle name="60% - Ênfase6 2 4" xfId="2610" xr:uid="{00000000-0005-0000-0000-00004C020000}"/>
    <cellStyle name="60% - Ênfase6 2 5" xfId="2607" xr:uid="{00000000-0005-0000-0000-00004D020000}"/>
    <cellStyle name="60% - Ênfase6 2_Plan2" xfId="2611" xr:uid="{00000000-0005-0000-0000-00004E020000}"/>
    <cellStyle name="60% - Ênfase6 3" xfId="485" xr:uid="{00000000-0005-0000-0000-00004F020000}"/>
    <cellStyle name="60% - Ênfase6 3 2" xfId="1900" xr:uid="{00000000-0005-0000-0000-000050020000}"/>
    <cellStyle name="60% - Ênfase6 3 3" xfId="2612" xr:uid="{00000000-0005-0000-0000-000051020000}"/>
    <cellStyle name="60% - Ênfase6 3_Income statement" xfId="1248" xr:uid="{00000000-0005-0000-0000-000052020000}"/>
    <cellStyle name="60% - Ênfase6 4" xfId="486" xr:uid="{00000000-0005-0000-0000-000053020000}"/>
    <cellStyle name="60% - Ênfase6 4 2" xfId="1901" xr:uid="{00000000-0005-0000-0000-000054020000}"/>
    <cellStyle name="60% - Ênfase6 4 3" xfId="2613" xr:uid="{00000000-0005-0000-0000-000055020000}"/>
    <cellStyle name="60% - Ênfase6 4_Income statement" xfId="1249" xr:uid="{00000000-0005-0000-0000-000056020000}"/>
    <cellStyle name="60% - Ênfase6 5" xfId="487" xr:uid="{00000000-0005-0000-0000-000057020000}"/>
    <cellStyle name="60% - Ênfase6 5 2" xfId="1902" xr:uid="{00000000-0005-0000-0000-000058020000}"/>
    <cellStyle name="60% - Ênfase6 5 3" xfId="2614" xr:uid="{00000000-0005-0000-0000-000059020000}"/>
    <cellStyle name="60% - Ênfase6 5_Income statement" xfId="1250" xr:uid="{00000000-0005-0000-0000-00005A020000}"/>
    <cellStyle name="60% - Ênfase6 6" xfId="488" xr:uid="{00000000-0005-0000-0000-00005B020000}"/>
    <cellStyle name="60% - Ênfase6 6 2" xfId="1903" xr:uid="{00000000-0005-0000-0000-00005C020000}"/>
    <cellStyle name="60% - Ênfase6 6 3" xfId="2615" xr:uid="{00000000-0005-0000-0000-00005D020000}"/>
    <cellStyle name="60% - Ênfase6 6_Income statement" xfId="1251" xr:uid="{00000000-0005-0000-0000-00005E020000}"/>
    <cellStyle name="60% - Ênfase6 7" xfId="1551" xr:uid="{00000000-0005-0000-0000-00005F020000}"/>
    <cellStyle name="60% - Ênfase6 7 2" xfId="5102" xr:uid="{00000000-0005-0000-0000-000060020000}"/>
    <cellStyle name="60% - Ênfase6 8" xfId="4223" xr:uid="{00000000-0005-0000-0000-000061020000}"/>
    <cellStyle name="A3 297 x 420 mm" xfId="489" xr:uid="{00000000-0005-0000-0000-000062020000}"/>
    <cellStyle name="A3 297 x 420 mm 2" xfId="1904" xr:uid="{00000000-0005-0000-0000-000063020000}"/>
    <cellStyle name="A3 297 x 420 mm 3" xfId="2616" xr:uid="{00000000-0005-0000-0000-000064020000}"/>
    <cellStyle name="Accent1" xfId="13" xr:uid="{00000000-0005-0000-0000-000065020000}"/>
    <cellStyle name="Accent1 2" xfId="1905" xr:uid="{00000000-0005-0000-0000-000066020000}"/>
    <cellStyle name="Accent1 3" xfId="2617" xr:uid="{00000000-0005-0000-0000-000067020000}"/>
    <cellStyle name="Accent2" xfId="17" xr:uid="{00000000-0005-0000-0000-000068020000}"/>
    <cellStyle name="Accent2 2" xfId="1906" xr:uid="{00000000-0005-0000-0000-000069020000}"/>
    <cellStyle name="Accent2 3" xfId="2618" xr:uid="{00000000-0005-0000-0000-00006A020000}"/>
    <cellStyle name="Accent3" xfId="21" xr:uid="{00000000-0005-0000-0000-00006B020000}"/>
    <cellStyle name="Accent3 2" xfId="1907" xr:uid="{00000000-0005-0000-0000-00006C020000}"/>
    <cellStyle name="Accent3 3" xfId="2619" xr:uid="{00000000-0005-0000-0000-00006D020000}"/>
    <cellStyle name="Accent4" xfId="25" xr:uid="{00000000-0005-0000-0000-00006E020000}"/>
    <cellStyle name="Accent4 2" xfId="1908" xr:uid="{00000000-0005-0000-0000-00006F020000}"/>
    <cellStyle name="Accent4 3" xfId="2620" xr:uid="{00000000-0005-0000-0000-000070020000}"/>
    <cellStyle name="Accent5" xfId="29" xr:uid="{00000000-0005-0000-0000-000071020000}"/>
    <cellStyle name="Accent5 2" xfId="1909" xr:uid="{00000000-0005-0000-0000-000072020000}"/>
    <cellStyle name="Accent5 3" xfId="2621" xr:uid="{00000000-0005-0000-0000-000073020000}"/>
    <cellStyle name="Accent6" xfId="33" xr:uid="{00000000-0005-0000-0000-000074020000}"/>
    <cellStyle name="Accent6 2" xfId="1910" xr:uid="{00000000-0005-0000-0000-000075020000}"/>
    <cellStyle name="Accent6 3" xfId="2622" xr:uid="{00000000-0005-0000-0000-000076020000}"/>
    <cellStyle name="Alexandre" xfId="490" xr:uid="{00000000-0005-0000-0000-000077020000}"/>
    <cellStyle name="Alexandre 2" xfId="4224" xr:uid="{00000000-0005-0000-0000-000078020000}"/>
    <cellStyle name="apolo" xfId="491" xr:uid="{00000000-0005-0000-0000-000079020000}"/>
    <cellStyle name="apolo 2" xfId="1911" xr:uid="{00000000-0005-0000-0000-00007A020000}"/>
    <cellStyle name="apolo 3" xfId="2624" xr:uid="{00000000-0005-0000-0000-00007B020000}"/>
    <cellStyle name="Array" xfId="492" xr:uid="{00000000-0005-0000-0000-00007C020000}"/>
    <cellStyle name="Array 2" xfId="1912" xr:uid="{00000000-0005-0000-0000-00007D020000}"/>
    <cellStyle name="Array 2 2" xfId="2626" xr:uid="{00000000-0005-0000-0000-00007E020000}"/>
    <cellStyle name="Array 3" xfId="2627" xr:uid="{00000000-0005-0000-0000-00007F020000}"/>
    <cellStyle name="Array 4" xfId="2628" xr:uid="{00000000-0005-0000-0000-000080020000}"/>
    <cellStyle name="Array 5" xfId="2625" xr:uid="{00000000-0005-0000-0000-000081020000}"/>
    <cellStyle name="Array Enter" xfId="493" xr:uid="{00000000-0005-0000-0000-000082020000}"/>
    <cellStyle name="Array Enter 2" xfId="1913" xr:uid="{00000000-0005-0000-0000-000083020000}"/>
    <cellStyle name="Array Enter 2 2" xfId="2630" xr:uid="{00000000-0005-0000-0000-000084020000}"/>
    <cellStyle name="Array Enter 3" xfId="2631" xr:uid="{00000000-0005-0000-0000-000085020000}"/>
    <cellStyle name="Array Enter 4" xfId="2632" xr:uid="{00000000-0005-0000-0000-000086020000}"/>
    <cellStyle name="Array Enter 5" xfId="2629" xr:uid="{00000000-0005-0000-0000-000087020000}"/>
    <cellStyle name="Array_Plan2" xfId="2633" xr:uid="{00000000-0005-0000-0000-000088020000}"/>
    <cellStyle name="b475" xfId="494" xr:uid="{00000000-0005-0000-0000-000089020000}"/>
    <cellStyle name="Bad" xfId="8" xr:uid="{00000000-0005-0000-0000-00008A020000}"/>
    <cellStyle name="Bad 2" xfId="1914" xr:uid="{00000000-0005-0000-0000-00008B020000}"/>
    <cellStyle name="Bad 3" xfId="2634" xr:uid="{00000000-0005-0000-0000-00008C020000}"/>
    <cellStyle name="blank" xfId="495" xr:uid="{00000000-0005-0000-0000-00008D020000}"/>
    <cellStyle name="blank 2" xfId="1915" xr:uid="{00000000-0005-0000-0000-00008E020000}"/>
    <cellStyle name="blank 3" xfId="2635" xr:uid="{00000000-0005-0000-0000-00008F020000}"/>
    <cellStyle name="Bold/Border" xfId="496" xr:uid="{00000000-0005-0000-0000-000090020000}"/>
    <cellStyle name="Bold/Border 2" xfId="1916" xr:uid="{00000000-0005-0000-0000-000091020000}"/>
    <cellStyle name="Bold/Border 2 2" xfId="2638" xr:uid="{00000000-0005-0000-0000-000092020000}"/>
    <cellStyle name="Bold/Border 2 2 2" xfId="2639" xr:uid="{00000000-0005-0000-0000-000093020000}"/>
    <cellStyle name="Bold/Border 2 2 2 2" xfId="2640" xr:uid="{00000000-0005-0000-0000-000094020000}"/>
    <cellStyle name="Bold/Border 2 2 2 2 2" xfId="2641" xr:uid="{00000000-0005-0000-0000-000095020000}"/>
    <cellStyle name="Bold/Border 2 2 2 2 2 2" xfId="2642" xr:uid="{00000000-0005-0000-0000-000096020000}"/>
    <cellStyle name="Bold/Border 2 2 2 2 2 2 2" xfId="2643" xr:uid="{00000000-0005-0000-0000-000097020000}"/>
    <cellStyle name="Bold/Border 2 2 2 2 2 2 2 2" xfId="2644" xr:uid="{00000000-0005-0000-0000-000098020000}"/>
    <cellStyle name="Bold/Border 2 2 2 2 2 2 2 2 2" xfId="4266" xr:uid="{00000000-0005-0000-0000-000099020000}"/>
    <cellStyle name="Bold/Border 2 2 2 2 2 2 2 2 2 2" xfId="5039" xr:uid="{00000000-0005-0000-0000-00009A020000}"/>
    <cellStyle name="Bold/Border 2 2 2 2 2 2 2 2 3" xfId="4265" xr:uid="{00000000-0005-0000-0000-00009B020000}"/>
    <cellStyle name="Bold/Border 2 2 2 2 2 2 2 2 3 2" xfId="5129" xr:uid="{00000000-0005-0000-0000-00009C020000}"/>
    <cellStyle name="Bold/Border 2 2 2 2 2 2 2 2 4" xfId="5185" xr:uid="{00000000-0005-0000-0000-00009D020000}"/>
    <cellStyle name="Bold/Border 2 2 2 2 2 2 2 3" xfId="4256" xr:uid="{00000000-0005-0000-0000-00009E020000}"/>
    <cellStyle name="Bold/Border 2 2 2 2 2 2 2 3 2" xfId="5042" xr:uid="{00000000-0005-0000-0000-00009F020000}"/>
    <cellStyle name="Bold/Border 2 2 2 2 2 2 2 4" xfId="5184" xr:uid="{00000000-0005-0000-0000-0000A0020000}"/>
    <cellStyle name="Bold/Border 2 2 2 2 2 2 3" xfId="2645" xr:uid="{00000000-0005-0000-0000-0000A1020000}"/>
    <cellStyle name="Bold/Border 2 2 2 2 2 2 3 2" xfId="4268" xr:uid="{00000000-0005-0000-0000-0000A2020000}"/>
    <cellStyle name="Bold/Border 2 2 2 2 2 2 3 2 2" xfId="5128" xr:uid="{00000000-0005-0000-0000-0000A3020000}"/>
    <cellStyle name="Bold/Border 2 2 2 2 2 2 3 3" xfId="4267" xr:uid="{00000000-0005-0000-0000-0000A4020000}"/>
    <cellStyle name="Bold/Border 2 2 2 2 2 2 3 3 2" xfId="5127" xr:uid="{00000000-0005-0000-0000-0000A5020000}"/>
    <cellStyle name="Bold/Border 2 2 2 2 2 2 3 4" xfId="5186" xr:uid="{00000000-0005-0000-0000-0000A6020000}"/>
    <cellStyle name="Bold/Border 2 2 2 2 2 2 4" xfId="4252" xr:uid="{00000000-0005-0000-0000-0000A7020000}"/>
    <cellStyle name="Bold/Border 2 2 2 2 2 2 4 2" xfId="5137" xr:uid="{00000000-0005-0000-0000-0000A8020000}"/>
    <cellStyle name="Bold/Border 2 2 2 2 2 2 5" xfId="5183" xr:uid="{00000000-0005-0000-0000-0000A9020000}"/>
    <cellStyle name="Bold/Border 2 2 2 2 2 2_Plan2" xfId="2646" xr:uid="{00000000-0005-0000-0000-0000AA020000}"/>
    <cellStyle name="Bold/Border 2 2 2 2 2 3" xfId="2647" xr:uid="{00000000-0005-0000-0000-0000AB020000}"/>
    <cellStyle name="Bold/Border 2 2 2 2 2 3 2" xfId="4270" xr:uid="{00000000-0005-0000-0000-0000AC020000}"/>
    <cellStyle name="Bold/Border 2 2 2 2 2 3 2 2" xfId="5125" xr:uid="{00000000-0005-0000-0000-0000AD020000}"/>
    <cellStyle name="Bold/Border 2 2 2 2 2 3 3" xfId="4269" xr:uid="{00000000-0005-0000-0000-0000AE020000}"/>
    <cellStyle name="Bold/Border 2 2 2 2 2 3 3 2" xfId="5038" xr:uid="{00000000-0005-0000-0000-0000AF020000}"/>
    <cellStyle name="Bold/Border 2 2 2 2 2 3 4" xfId="5187" xr:uid="{00000000-0005-0000-0000-0000B0020000}"/>
    <cellStyle name="Bold/Border 2 2 2 2 2 4" xfId="4250" xr:uid="{00000000-0005-0000-0000-0000B1020000}"/>
    <cellStyle name="Bold/Border 2 2 2 2 2 4 2" xfId="5044" xr:uid="{00000000-0005-0000-0000-0000B2020000}"/>
    <cellStyle name="Bold/Border 2 2 2 2 2 5" xfId="5182" xr:uid="{00000000-0005-0000-0000-0000B3020000}"/>
    <cellStyle name="Bold/Border 2 2 2 2 3" xfId="2648" xr:uid="{00000000-0005-0000-0000-0000B4020000}"/>
    <cellStyle name="Bold/Border 2 2 2 2 3 2" xfId="4272" xr:uid="{00000000-0005-0000-0000-0000B5020000}"/>
    <cellStyle name="Bold/Border 2 2 2 2 3 2 2" xfId="5037" xr:uid="{00000000-0005-0000-0000-0000B6020000}"/>
    <cellStyle name="Bold/Border 2 2 2 2 3 3" xfId="4271" xr:uid="{00000000-0005-0000-0000-0000B7020000}"/>
    <cellStyle name="Bold/Border 2 2 2 2 3 3 2" xfId="5126" xr:uid="{00000000-0005-0000-0000-0000B8020000}"/>
    <cellStyle name="Bold/Border 2 2 2 2 3 4" xfId="5188" xr:uid="{00000000-0005-0000-0000-0000B9020000}"/>
    <cellStyle name="Bold/Border 2 2 2 2 4" xfId="4246" xr:uid="{00000000-0005-0000-0000-0000BA020000}"/>
    <cellStyle name="Bold/Border 2 2 2 2 4 2" xfId="5139" xr:uid="{00000000-0005-0000-0000-0000BB020000}"/>
    <cellStyle name="Bold/Border 2 2 2 2 5" xfId="5181" xr:uid="{00000000-0005-0000-0000-0000BC020000}"/>
    <cellStyle name="Bold/Border 2 2 2 2_Plan2" xfId="2649" xr:uid="{00000000-0005-0000-0000-0000BD020000}"/>
    <cellStyle name="Bold/Border 2 2 2 3" xfId="2650" xr:uid="{00000000-0005-0000-0000-0000BE020000}"/>
    <cellStyle name="Bold/Border 2 2 2 3 2" xfId="4274" xr:uid="{00000000-0005-0000-0000-0000BF020000}"/>
    <cellStyle name="Bold/Border 2 2 2 3 2 2" xfId="5118" xr:uid="{00000000-0005-0000-0000-0000C0020000}"/>
    <cellStyle name="Bold/Border 2 2 2 3 3" xfId="4273" xr:uid="{00000000-0005-0000-0000-0000C1020000}"/>
    <cellStyle name="Bold/Border 2 2 2 3 3 2" xfId="5036" xr:uid="{00000000-0005-0000-0000-0000C2020000}"/>
    <cellStyle name="Bold/Border 2 2 2 3 4" xfId="5189" xr:uid="{00000000-0005-0000-0000-0000C3020000}"/>
    <cellStyle name="Bold/Border 2 2 2 4" xfId="4243" xr:uid="{00000000-0005-0000-0000-0000C4020000}"/>
    <cellStyle name="Bold/Border 2 2 2 4 2" xfId="5047" xr:uid="{00000000-0005-0000-0000-0000C5020000}"/>
    <cellStyle name="Bold/Border 2 2 2 5" xfId="5180" xr:uid="{00000000-0005-0000-0000-0000C6020000}"/>
    <cellStyle name="Bold/Border 2 2 3" xfId="2651" xr:uid="{00000000-0005-0000-0000-0000C7020000}"/>
    <cellStyle name="Bold/Border 2 2 3 2" xfId="4276" xr:uid="{00000000-0005-0000-0000-0000C8020000}"/>
    <cellStyle name="Bold/Border 2 2 3 2 2" xfId="5035" xr:uid="{00000000-0005-0000-0000-0000C9020000}"/>
    <cellStyle name="Bold/Border 2 2 3 3" xfId="4275" xr:uid="{00000000-0005-0000-0000-0000CA020000}"/>
    <cellStyle name="Bold/Border 2 2 3 3 2" xfId="5123" xr:uid="{00000000-0005-0000-0000-0000CB020000}"/>
    <cellStyle name="Bold/Border 2 2 3 4" xfId="5190" xr:uid="{00000000-0005-0000-0000-0000CC020000}"/>
    <cellStyle name="Bold/Border 2 2 4" xfId="4236" xr:uid="{00000000-0005-0000-0000-0000CD020000}"/>
    <cellStyle name="Bold/Border 2 2 4 2" xfId="5050" xr:uid="{00000000-0005-0000-0000-0000CE020000}"/>
    <cellStyle name="Bold/Border 2 2 5" xfId="5179" xr:uid="{00000000-0005-0000-0000-0000CF020000}"/>
    <cellStyle name="Bold/Border 2 2_Plan2" xfId="2652" xr:uid="{00000000-0005-0000-0000-0000D0020000}"/>
    <cellStyle name="Bold/Border 2 3" xfId="2653" xr:uid="{00000000-0005-0000-0000-0000D1020000}"/>
    <cellStyle name="Bold/Border 2 3 2" xfId="2654" xr:uid="{00000000-0005-0000-0000-0000D2020000}"/>
    <cellStyle name="Bold/Border 2 3 2 2" xfId="2655" xr:uid="{00000000-0005-0000-0000-0000D3020000}"/>
    <cellStyle name="Bold/Border 2 3 2 2 2" xfId="2656" xr:uid="{00000000-0005-0000-0000-0000D4020000}"/>
    <cellStyle name="Bold/Border 2 3 2 2 2 2" xfId="2657" xr:uid="{00000000-0005-0000-0000-0000D5020000}"/>
    <cellStyle name="Bold/Border 2 3 2 2 2 2 2" xfId="2658" xr:uid="{00000000-0005-0000-0000-0000D6020000}"/>
    <cellStyle name="Bold/Border 2 3 2 2 2 2 2 2" xfId="4278" xr:uid="{00000000-0005-0000-0000-0000D7020000}"/>
    <cellStyle name="Bold/Border 2 3 2 2 2 2 2 2 2" xfId="5122" xr:uid="{00000000-0005-0000-0000-0000D8020000}"/>
    <cellStyle name="Bold/Border 2 3 2 2 2 2 2 3" xfId="4277" xr:uid="{00000000-0005-0000-0000-0000D9020000}"/>
    <cellStyle name="Bold/Border 2 3 2 2 2 2 2 3 2" xfId="5121" xr:uid="{00000000-0005-0000-0000-0000DA020000}"/>
    <cellStyle name="Bold/Border 2 3 2 2 2 2 2 4" xfId="5196" xr:uid="{00000000-0005-0000-0000-0000DB020000}"/>
    <cellStyle name="Bold/Border 2 3 2 2 2 2 3" xfId="4257" xr:uid="{00000000-0005-0000-0000-0000DC020000}"/>
    <cellStyle name="Bold/Border 2 3 2 2 2 2 3 2" xfId="5132" xr:uid="{00000000-0005-0000-0000-0000DD020000}"/>
    <cellStyle name="Bold/Border 2 3 2 2 2 2 4" xfId="5195" xr:uid="{00000000-0005-0000-0000-0000DE020000}"/>
    <cellStyle name="Bold/Border 2 3 2 2 2 3" xfId="2659" xr:uid="{00000000-0005-0000-0000-0000DF020000}"/>
    <cellStyle name="Bold/Border 2 3 2 2 2 3 2" xfId="4280" xr:uid="{00000000-0005-0000-0000-0000E0020000}"/>
    <cellStyle name="Bold/Border 2 3 2 2 2 3 2 2" xfId="5119" xr:uid="{00000000-0005-0000-0000-0000E1020000}"/>
    <cellStyle name="Bold/Border 2 3 2 2 2 3 3" xfId="4279" xr:uid="{00000000-0005-0000-0000-0000E2020000}"/>
    <cellStyle name="Bold/Border 2 3 2 2 2 3 3 2" xfId="5034" xr:uid="{00000000-0005-0000-0000-0000E3020000}"/>
    <cellStyle name="Bold/Border 2 3 2 2 2 3 4" xfId="5197" xr:uid="{00000000-0005-0000-0000-0000E4020000}"/>
    <cellStyle name="Bold/Border 2 3 2 2 2 4" xfId="4253" xr:uid="{00000000-0005-0000-0000-0000E5020000}"/>
    <cellStyle name="Bold/Border 2 3 2 2 2 4 2" xfId="5043" xr:uid="{00000000-0005-0000-0000-0000E6020000}"/>
    <cellStyle name="Bold/Border 2 3 2 2 2 5" xfId="5194" xr:uid="{00000000-0005-0000-0000-0000E7020000}"/>
    <cellStyle name="Bold/Border 2 3 2 2 2_Plan2" xfId="2660" xr:uid="{00000000-0005-0000-0000-0000E8020000}"/>
    <cellStyle name="Bold/Border 2 3 2 2 3" xfId="2661" xr:uid="{00000000-0005-0000-0000-0000E9020000}"/>
    <cellStyle name="Bold/Border 2 3 2 2 3 2" xfId="4282" xr:uid="{00000000-0005-0000-0000-0000EA020000}"/>
    <cellStyle name="Bold/Border 2 3 2 2 3 2 2" xfId="5033" xr:uid="{00000000-0005-0000-0000-0000EB020000}"/>
    <cellStyle name="Bold/Border 2 3 2 2 3 3" xfId="4281" xr:uid="{00000000-0005-0000-0000-0000EC020000}"/>
    <cellStyle name="Bold/Border 2 3 2 2 3 3 2" xfId="5120" xr:uid="{00000000-0005-0000-0000-0000ED020000}"/>
    <cellStyle name="Bold/Border 2 3 2 2 3 4" xfId="5198" xr:uid="{00000000-0005-0000-0000-0000EE020000}"/>
    <cellStyle name="Bold/Border 2 3 2 2 4" xfId="4249" xr:uid="{00000000-0005-0000-0000-0000EF020000}"/>
    <cellStyle name="Bold/Border 2 3 2 2 4 2" xfId="5138" xr:uid="{00000000-0005-0000-0000-0000F0020000}"/>
    <cellStyle name="Bold/Border 2 3 2 2 5" xfId="5193" xr:uid="{00000000-0005-0000-0000-0000F1020000}"/>
    <cellStyle name="Bold/Border 2 3 2 3" xfId="2662" xr:uid="{00000000-0005-0000-0000-0000F2020000}"/>
    <cellStyle name="Bold/Border 2 3 2 3 2" xfId="4284" xr:uid="{00000000-0005-0000-0000-0000F3020000}"/>
    <cellStyle name="Bold/Border 2 3 2 3 2 2" xfId="5117" xr:uid="{00000000-0005-0000-0000-0000F4020000}"/>
    <cellStyle name="Bold/Border 2 3 2 3 3" xfId="4283" xr:uid="{00000000-0005-0000-0000-0000F5020000}"/>
    <cellStyle name="Bold/Border 2 3 2 3 3 2" xfId="5032" xr:uid="{00000000-0005-0000-0000-0000F6020000}"/>
    <cellStyle name="Bold/Border 2 3 2 3 4" xfId="5199" xr:uid="{00000000-0005-0000-0000-0000F7020000}"/>
    <cellStyle name="Bold/Border 2 3 2 4" xfId="4241" xr:uid="{00000000-0005-0000-0000-0000F8020000}"/>
    <cellStyle name="Bold/Border 2 3 2 4 2" xfId="5141" xr:uid="{00000000-0005-0000-0000-0000F9020000}"/>
    <cellStyle name="Bold/Border 2 3 2 5" xfId="5192" xr:uid="{00000000-0005-0000-0000-0000FA020000}"/>
    <cellStyle name="Bold/Border 2 3 2_Plan2" xfId="2663" xr:uid="{00000000-0005-0000-0000-0000FB020000}"/>
    <cellStyle name="Bold/Border 2 3 3" xfId="2664" xr:uid="{00000000-0005-0000-0000-0000FC020000}"/>
    <cellStyle name="Bold/Border 2 3 3 2" xfId="4286" xr:uid="{00000000-0005-0000-0000-0000FD020000}"/>
    <cellStyle name="Bold/Border 2 3 3 2 2" xfId="5115" xr:uid="{00000000-0005-0000-0000-0000FE020000}"/>
    <cellStyle name="Bold/Border 2 3 3 3" xfId="4285" xr:uid="{00000000-0005-0000-0000-0000FF020000}"/>
    <cellStyle name="Bold/Border 2 3 3 3 2" xfId="5031" xr:uid="{00000000-0005-0000-0000-000000030000}"/>
    <cellStyle name="Bold/Border 2 3 3 4" xfId="5200" xr:uid="{00000000-0005-0000-0000-000001030000}"/>
    <cellStyle name="Bold/Border 2 3 4" xfId="4239" xr:uid="{00000000-0005-0000-0000-000002030000}"/>
    <cellStyle name="Bold/Border 2 3 4 2" xfId="5049" xr:uid="{00000000-0005-0000-0000-000003030000}"/>
    <cellStyle name="Bold/Border 2 3 5" xfId="5191" xr:uid="{00000000-0005-0000-0000-000004030000}"/>
    <cellStyle name="Bold/Border 2 4" xfId="2665" xr:uid="{00000000-0005-0000-0000-000005030000}"/>
    <cellStyle name="Bold/Border 2 4 2" xfId="2666" xr:uid="{00000000-0005-0000-0000-000006030000}"/>
    <cellStyle name="Bold/Border 2 4 2 2" xfId="4288" xr:uid="{00000000-0005-0000-0000-000007030000}"/>
    <cellStyle name="Bold/Border 2 4 2 2 2" xfId="5030" xr:uid="{00000000-0005-0000-0000-000008030000}"/>
    <cellStyle name="Bold/Border 2 4 2 3" xfId="4287" xr:uid="{00000000-0005-0000-0000-000009030000}"/>
    <cellStyle name="Bold/Border 2 4 2 3 2" xfId="5116" xr:uid="{00000000-0005-0000-0000-00000A030000}"/>
    <cellStyle name="Bold/Border 2 4 2 4" xfId="5202" xr:uid="{00000000-0005-0000-0000-00000B030000}"/>
    <cellStyle name="Bold/Border 2 4 3" xfId="4258" xr:uid="{00000000-0005-0000-0000-00000C030000}"/>
    <cellStyle name="Bold/Border 2 4 3 2" xfId="5133" xr:uid="{00000000-0005-0000-0000-00000D030000}"/>
    <cellStyle name="Bold/Border 2 4 4" xfId="5201" xr:uid="{00000000-0005-0000-0000-00000E030000}"/>
    <cellStyle name="Bold/Border 2 5" xfId="2667" xr:uid="{00000000-0005-0000-0000-00000F030000}"/>
    <cellStyle name="Bold/Border 2 5 2" xfId="5203" xr:uid="{00000000-0005-0000-0000-000010030000}"/>
    <cellStyle name="Bold/Border 2 5 3" xfId="5004" xr:uid="{00000000-0005-0000-0000-000011030000}"/>
    <cellStyle name="Bold/Border 2 5 3 2" xfId="5243" xr:uid="{00000000-0005-0000-0000-000012030000}"/>
    <cellStyle name="Bold/Border 2 6" xfId="2668" xr:uid="{00000000-0005-0000-0000-000013030000}"/>
    <cellStyle name="Bold/Border 2 6 2" xfId="5204" xr:uid="{00000000-0005-0000-0000-000014030000}"/>
    <cellStyle name="Bold/Border 2 6 3" xfId="5005" xr:uid="{00000000-0005-0000-0000-000015030000}"/>
    <cellStyle name="Bold/Border 2 6 3 2" xfId="5244" xr:uid="{00000000-0005-0000-0000-000016030000}"/>
    <cellStyle name="Bold/Border 2 7" xfId="5178" xr:uid="{00000000-0005-0000-0000-000017030000}"/>
    <cellStyle name="Bold/Border 2 8" xfId="2637" xr:uid="{00000000-0005-0000-0000-000018030000}"/>
    <cellStyle name="Bold/Border 2_Plan2" xfId="2669" xr:uid="{00000000-0005-0000-0000-000019030000}"/>
    <cellStyle name="Bold/Border 3" xfId="2670" xr:uid="{00000000-0005-0000-0000-00001A030000}"/>
    <cellStyle name="Bold/Border 3 2" xfId="2671" xr:uid="{00000000-0005-0000-0000-00001B030000}"/>
    <cellStyle name="Bold/Border 3 2 2" xfId="2672" xr:uid="{00000000-0005-0000-0000-00001C030000}"/>
    <cellStyle name="Bold/Border 3 2 2 2" xfId="2673" xr:uid="{00000000-0005-0000-0000-00001D030000}"/>
    <cellStyle name="Bold/Border 3 2 2 2 2" xfId="2674" xr:uid="{00000000-0005-0000-0000-00001E030000}"/>
    <cellStyle name="Bold/Border 3 2 2 2 2 2" xfId="2675" xr:uid="{00000000-0005-0000-0000-00001F030000}"/>
    <cellStyle name="Bold/Border 3 2 2 2 2 2 2" xfId="2676" xr:uid="{00000000-0005-0000-0000-000020030000}"/>
    <cellStyle name="Bold/Border 3 2 2 2 2 2 2 2" xfId="4290" xr:uid="{00000000-0005-0000-0000-000021030000}"/>
    <cellStyle name="Bold/Border 3 2 2 2 2 2 2 2 2" xfId="5114" xr:uid="{00000000-0005-0000-0000-000022030000}"/>
    <cellStyle name="Bold/Border 3 2 2 2 2 2 2 3" xfId="4289" xr:uid="{00000000-0005-0000-0000-000023030000}"/>
    <cellStyle name="Bold/Border 3 2 2 2 2 2 2 3 2" xfId="5113" xr:uid="{00000000-0005-0000-0000-000024030000}"/>
    <cellStyle name="Bold/Border 3 2 2 2 2 2 2 4" xfId="5211" xr:uid="{00000000-0005-0000-0000-000025030000}"/>
    <cellStyle name="Bold/Border 3 2 2 2 2 2 3" xfId="4259" xr:uid="{00000000-0005-0000-0000-000026030000}"/>
    <cellStyle name="Bold/Border 3 2 2 2 2 2 3 2" xfId="5041" xr:uid="{00000000-0005-0000-0000-000027030000}"/>
    <cellStyle name="Bold/Border 3 2 2 2 2 2 4" xfId="5210" xr:uid="{00000000-0005-0000-0000-000028030000}"/>
    <cellStyle name="Bold/Border 3 2 2 2 2 3" xfId="2677" xr:uid="{00000000-0005-0000-0000-000029030000}"/>
    <cellStyle name="Bold/Border 3 2 2 2 2 3 2" xfId="4292" xr:uid="{00000000-0005-0000-0000-00002A030000}"/>
    <cellStyle name="Bold/Border 3 2 2 2 2 3 2 2" xfId="5111" xr:uid="{00000000-0005-0000-0000-00002B030000}"/>
    <cellStyle name="Bold/Border 3 2 2 2 2 3 3" xfId="4291" xr:uid="{00000000-0005-0000-0000-00002C030000}"/>
    <cellStyle name="Bold/Border 3 2 2 2 2 3 3 2" xfId="5029" xr:uid="{00000000-0005-0000-0000-00002D030000}"/>
    <cellStyle name="Bold/Border 3 2 2 2 2 3 4" xfId="5212" xr:uid="{00000000-0005-0000-0000-00002E030000}"/>
    <cellStyle name="Bold/Border 3 2 2 2 2 4" xfId="4254" xr:uid="{00000000-0005-0000-0000-00002F030000}"/>
    <cellStyle name="Bold/Border 3 2 2 2 2 4 2" xfId="5134" xr:uid="{00000000-0005-0000-0000-000030030000}"/>
    <cellStyle name="Bold/Border 3 2 2 2 2 5" xfId="5209" xr:uid="{00000000-0005-0000-0000-000031030000}"/>
    <cellStyle name="Bold/Border 3 2 2 2 2_Plan2" xfId="2678" xr:uid="{00000000-0005-0000-0000-000032030000}"/>
    <cellStyle name="Bold/Border 3 2 2 2 3" xfId="2679" xr:uid="{00000000-0005-0000-0000-000033030000}"/>
    <cellStyle name="Bold/Border 3 2 2 2 3 2" xfId="4294" xr:uid="{00000000-0005-0000-0000-000034030000}"/>
    <cellStyle name="Bold/Border 3 2 2 2 3 2 2" xfId="5028" xr:uid="{00000000-0005-0000-0000-000035030000}"/>
    <cellStyle name="Bold/Border 3 2 2 2 3 3" xfId="4293" xr:uid="{00000000-0005-0000-0000-000036030000}"/>
    <cellStyle name="Bold/Border 3 2 2 2 3 3 2" xfId="5112" xr:uid="{00000000-0005-0000-0000-000037030000}"/>
    <cellStyle name="Bold/Border 3 2 2 2 3 4" xfId="5213" xr:uid="{00000000-0005-0000-0000-000038030000}"/>
    <cellStyle name="Bold/Border 3 2 2 2 4" xfId="4248" xr:uid="{00000000-0005-0000-0000-000039030000}"/>
    <cellStyle name="Bold/Border 3 2 2 2 4 2" xfId="5131" xr:uid="{00000000-0005-0000-0000-00003A030000}"/>
    <cellStyle name="Bold/Border 3 2 2 2 5" xfId="5208" xr:uid="{00000000-0005-0000-0000-00003B030000}"/>
    <cellStyle name="Bold/Border 3 2 2 3" xfId="2680" xr:uid="{00000000-0005-0000-0000-00003C030000}"/>
    <cellStyle name="Bold/Border 3 2 2 3 2" xfId="4296" xr:uid="{00000000-0005-0000-0000-00003D030000}"/>
    <cellStyle name="Bold/Border 3 2 2 3 2 2" xfId="5110" xr:uid="{00000000-0005-0000-0000-00003E030000}"/>
    <cellStyle name="Bold/Border 3 2 2 3 3" xfId="4295" xr:uid="{00000000-0005-0000-0000-00003F030000}"/>
    <cellStyle name="Bold/Border 3 2 2 3 3 2" xfId="5027" xr:uid="{00000000-0005-0000-0000-000040030000}"/>
    <cellStyle name="Bold/Border 3 2 2 3 4" xfId="5214" xr:uid="{00000000-0005-0000-0000-000041030000}"/>
    <cellStyle name="Bold/Border 3 2 2 4" xfId="4245" xr:uid="{00000000-0005-0000-0000-000042030000}"/>
    <cellStyle name="Bold/Border 3 2 2 4 2" xfId="5103" xr:uid="{00000000-0005-0000-0000-000043030000}"/>
    <cellStyle name="Bold/Border 3 2 2 5" xfId="5207" xr:uid="{00000000-0005-0000-0000-000044030000}"/>
    <cellStyle name="Bold/Border 3 2 2_Plan2" xfId="2681" xr:uid="{00000000-0005-0000-0000-000045030000}"/>
    <cellStyle name="Bold/Border 3 2 3" xfId="2682" xr:uid="{00000000-0005-0000-0000-000046030000}"/>
    <cellStyle name="Bold/Border 3 2 3 2" xfId="4298" xr:uid="{00000000-0005-0000-0000-000047030000}"/>
    <cellStyle name="Bold/Border 3 2 3 2 2" xfId="5108" xr:uid="{00000000-0005-0000-0000-000048030000}"/>
    <cellStyle name="Bold/Border 3 2 3 3" xfId="4297" xr:uid="{00000000-0005-0000-0000-000049030000}"/>
    <cellStyle name="Bold/Border 3 2 3 3 2" xfId="5026" xr:uid="{00000000-0005-0000-0000-00004A030000}"/>
    <cellStyle name="Bold/Border 3 2 3 4" xfId="5215" xr:uid="{00000000-0005-0000-0000-00004B030000}"/>
    <cellStyle name="Bold/Border 3 2 4" xfId="4237" xr:uid="{00000000-0005-0000-0000-00004C030000}"/>
    <cellStyle name="Bold/Border 3 2 4 2" xfId="5142" xr:uid="{00000000-0005-0000-0000-00004D030000}"/>
    <cellStyle name="Bold/Border 3 2 5" xfId="5206" xr:uid="{00000000-0005-0000-0000-00004E030000}"/>
    <cellStyle name="Bold/Border 3 3" xfId="2683" xr:uid="{00000000-0005-0000-0000-00004F030000}"/>
    <cellStyle name="Bold/Border 3 3 2" xfId="2684" xr:uid="{00000000-0005-0000-0000-000050030000}"/>
    <cellStyle name="Bold/Border 3 3 2 2" xfId="2685" xr:uid="{00000000-0005-0000-0000-000051030000}"/>
    <cellStyle name="Bold/Border 3 3 2 2 2" xfId="2686" xr:uid="{00000000-0005-0000-0000-000052030000}"/>
    <cellStyle name="Bold/Border 3 3 2 2 2 2" xfId="2687" xr:uid="{00000000-0005-0000-0000-000053030000}"/>
    <cellStyle name="Bold/Border 3 3 2 2 2 2 2" xfId="4300" xr:uid="{00000000-0005-0000-0000-000054030000}"/>
    <cellStyle name="Bold/Border 3 3 2 2 2 2 2 2" xfId="5025" xr:uid="{00000000-0005-0000-0000-000055030000}"/>
    <cellStyle name="Bold/Border 3 3 2 2 2 2 3" xfId="4299" xr:uid="{00000000-0005-0000-0000-000056030000}"/>
    <cellStyle name="Bold/Border 3 3 2 2 2 2 3 2" xfId="5109" xr:uid="{00000000-0005-0000-0000-000057030000}"/>
    <cellStyle name="Bold/Border 3 3 2 2 2 2 4" xfId="5220" xr:uid="{00000000-0005-0000-0000-000058030000}"/>
    <cellStyle name="Bold/Border 3 3 2 2 2 3" xfId="4260" xr:uid="{00000000-0005-0000-0000-000059030000}"/>
    <cellStyle name="Bold/Border 3 3 2 2 2 3 2" xfId="5040" xr:uid="{00000000-0005-0000-0000-00005A030000}"/>
    <cellStyle name="Bold/Border 3 3 2 2 2 4" xfId="5219" xr:uid="{00000000-0005-0000-0000-00005B030000}"/>
    <cellStyle name="Bold/Border 3 3 2 2 3" xfId="2688" xr:uid="{00000000-0005-0000-0000-00005C030000}"/>
    <cellStyle name="Bold/Border 3 3 2 2 3 2" xfId="4302" xr:uid="{00000000-0005-0000-0000-00005D030000}"/>
    <cellStyle name="Bold/Border 3 3 2 2 3 2 2" xfId="5107" xr:uid="{00000000-0005-0000-0000-00005E030000}"/>
    <cellStyle name="Bold/Border 3 3 2 2 3 3" xfId="4301" xr:uid="{00000000-0005-0000-0000-00005F030000}"/>
    <cellStyle name="Bold/Border 3 3 2 2 3 3 2" xfId="5106" xr:uid="{00000000-0005-0000-0000-000060030000}"/>
    <cellStyle name="Bold/Border 3 3 2 2 3 4" xfId="5221" xr:uid="{00000000-0005-0000-0000-000061030000}"/>
    <cellStyle name="Bold/Border 3 3 2 2 4" xfId="4251" xr:uid="{00000000-0005-0000-0000-000062030000}"/>
    <cellStyle name="Bold/Border 3 3 2 2 4 2" xfId="5136" xr:uid="{00000000-0005-0000-0000-000063030000}"/>
    <cellStyle name="Bold/Border 3 3 2 2 5" xfId="5218" xr:uid="{00000000-0005-0000-0000-000064030000}"/>
    <cellStyle name="Bold/Border 3 3 2 2_Plan2" xfId="2689" xr:uid="{00000000-0005-0000-0000-000065030000}"/>
    <cellStyle name="Bold/Border 3 3 2 3" xfId="2690" xr:uid="{00000000-0005-0000-0000-000066030000}"/>
    <cellStyle name="Bold/Border 3 3 2 3 2" xfId="4304" xr:uid="{00000000-0005-0000-0000-000067030000}"/>
    <cellStyle name="Bold/Border 3 3 2 3 2 2" xfId="5104" xr:uid="{00000000-0005-0000-0000-000068030000}"/>
    <cellStyle name="Bold/Border 3 3 2 3 3" xfId="4303" xr:uid="{00000000-0005-0000-0000-000069030000}"/>
    <cellStyle name="Bold/Border 3 3 2 3 3 2" xfId="5024" xr:uid="{00000000-0005-0000-0000-00006A030000}"/>
    <cellStyle name="Bold/Border 3 3 2 3 4" xfId="5222" xr:uid="{00000000-0005-0000-0000-00006B030000}"/>
    <cellStyle name="Bold/Border 3 3 2 4" xfId="4240" xr:uid="{00000000-0005-0000-0000-00006C030000}"/>
    <cellStyle name="Bold/Border 3 3 2 4 2" xfId="5140" xr:uid="{00000000-0005-0000-0000-00006D030000}"/>
    <cellStyle name="Bold/Border 3 3 2 5" xfId="5217" xr:uid="{00000000-0005-0000-0000-00006E030000}"/>
    <cellStyle name="Bold/Border 3 3 3" xfId="2691" xr:uid="{00000000-0005-0000-0000-00006F030000}"/>
    <cellStyle name="Bold/Border 3 3 3 2" xfId="4306" xr:uid="{00000000-0005-0000-0000-000070030000}"/>
    <cellStyle name="Bold/Border 3 3 3 2 2" xfId="5023" xr:uid="{00000000-0005-0000-0000-000071030000}"/>
    <cellStyle name="Bold/Border 3 3 3 3" xfId="4305" xr:uid="{00000000-0005-0000-0000-000072030000}"/>
    <cellStyle name="Bold/Border 3 3 3 3 2" xfId="5105" xr:uid="{00000000-0005-0000-0000-000073030000}"/>
    <cellStyle name="Bold/Border 3 3 3 4" xfId="5223" xr:uid="{00000000-0005-0000-0000-000074030000}"/>
    <cellStyle name="Bold/Border 3 3 4" xfId="4238" xr:uid="{00000000-0005-0000-0000-000075030000}"/>
    <cellStyle name="Bold/Border 3 3 4 2" xfId="5143" xr:uid="{00000000-0005-0000-0000-000076030000}"/>
    <cellStyle name="Bold/Border 3 3 5" xfId="5216" xr:uid="{00000000-0005-0000-0000-000077030000}"/>
    <cellStyle name="Bold/Border 3 3_Plan2" xfId="2692" xr:uid="{00000000-0005-0000-0000-000078030000}"/>
    <cellStyle name="Bold/Border 3 4" xfId="2693" xr:uid="{00000000-0005-0000-0000-000079030000}"/>
    <cellStyle name="Bold/Border 3 4 2" xfId="2694" xr:uid="{00000000-0005-0000-0000-00007A030000}"/>
    <cellStyle name="Bold/Border 3 4 2 2" xfId="4308" xr:uid="{00000000-0005-0000-0000-00007B030000}"/>
    <cellStyle name="Bold/Border 3 4 2 2 2" xfId="5021" xr:uid="{00000000-0005-0000-0000-00007C030000}"/>
    <cellStyle name="Bold/Border 3 4 2 3" xfId="4307" xr:uid="{00000000-0005-0000-0000-00007D030000}"/>
    <cellStyle name="Bold/Border 3 4 2 3 2" xfId="5022" xr:uid="{00000000-0005-0000-0000-00007E030000}"/>
    <cellStyle name="Bold/Border 3 4 2 4" xfId="5225" xr:uid="{00000000-0005-0000-0000-00007F030000}"/>
    <cellStyle name="Bold/Border 3 4 3" xfId="4261" xr:uid="{00000000-0005-0000-0000-000080030000}"/>
    <cellStyle name="Bold/Border 3 4 3 2" xfId="5124" xr:uid="{00000000-0005-0000-0000-000081030000}"/>
    <cellStyle name="Bold/Border 3 4 4" xfId="5224" xr:uid="{00000000-0005-0000-0000-000082030000}"/>
    <cellStyle name="Bold/Border 3 5" xfId="5205" xr:uid="{00000000-0005-0000-0000-000083030000}"/>
    <cellStyle name="Bold/Border 3_Plan2" xfId="2695" xr:uid="{00000000-0005-0000-0000-000084030000}"/>
    <cellStyle name="Bold/Border 4" xfId="2696" xr:uid="{00000000-0005-0000-0000-000085030000}"/>
    <cellStyle name="Bold/Border 4 2" xfId="2697" xr:uid="{00000000-0005-0000-0000-000086030000}"/>
    <cellStyle name="Bold/Border 4 2 2" xfId="2698" xr:uid="{00000000-0005-0000-0000-000087030000}"/>
    <cellStyle name="Bold/Border 4 2 2 2" xfId="2699" xr:uid="{00000000-0005-0000-0000-000088030000}"/>
    <cellStyle name="Bold/Border 4 2 2 2 2" xfId="2700" xr:uid="{00000000-0005-0000-0000-000089030000}"/>
    <cellStyle name="Bold/Border 4 2 2 2 2 2" xfId="2701" xr:uid="{00000000-0005-0000-0000-00008A030000}"/>
    <cellStyle name="Bold/Border 4 2 2 2 2 2 2" xfId="2702" xr:uid="{00000000-0005-0000-0000-00008B030000}"/>
    <cellStyle name="Bold/Border 4 2 2 2 2 2 2 2" xfId="4310" xr:uid="{00000000-0005-0000-0000-00008C030000}"/>
    <cellStyle name="Bold/Border 4 2 2 2 2 2 2 2 2" xfId="5019" xr:uid="{00000000-0005-0000-0000-00008D030000}"/>
    <cellStyle name="Bold/Border 4 2 2 2 2 2 2 3" xfId="4309" xr:uid="{00000000-0005-0000-0000-00008E030000}"/>
    <cellStyle name="Bold/Border 4 2 2 2 2 2 2 3 2" xfId="5020" xr:uid="{00000000-0005-0000-0000-00008F030000}"/>
    <cellStyle name="Bold/Border 4 2 2 2 2 2 2 4" xfId="5232" xr:uid="{00000000-0005-0000-0000-000090030000}"/>
    <cellStyle name="Bold/Border 4 2 2 2 2 2 3" xfId="4262" xr:uid="{00000000-0005-0000-0000-000091030000}"/>
    <cellStyle name="Bold/Border 4 2 2 2 2 2 3 2" xfId="5130" xr:uid="{00000000-0005-0000-0000-000092030000}"/>
    <cellStyle name="Bold/Border 4 2 2 2 2 2 4" xfId="5231" xr:uid="{00000000-0005-0000-0000-000093030000}"/>
    <cellStyle name="Bold/Border 4 2 2 2 2 3" xfId="2703" xr:uid="{00000000-0005-0000-0000-000094030000}"/>
    <cellStyle name="Bold/Border 4 2 2 2 2 3 2" xfId="4312" xr:uid="{00000000-0005-0000-0000-000095030000}"/>
    <cellStyle name="Bold/Border 4 2 2 2 2 3 2 2" xfId="5017" xr:uid="{00000000-0005-0000-0000-000096030000}"/>
    <cellStyle name="Bold/Border 4 2 2 2 2 3 3" xfId="4311" xr:uid="{00000000-0005-0000-0000-000097030000}"/>
    <cellStyle name="Bold/Border 4 2 2 2 2 3 3 2" xfId="5018" xr:uid="{00000000-0005-0000-0000-000098030000}"/>
    <cellStyle name="Bold/Border 4 2 2 2 2 3 4" xfId="5233" xr:uid="{00000000-0005-0000-0000-000099030000}"/>
    <cellStyle name="Bold/Border 4 2 2 2 2 4" xfId="4255" xr:uid="{00000000-0005-0000-0000-00009A030000}"/>
    <cellStyle name="Bold/Border 4 2 2 2 2 4 2" xfId="5135" xr:uid="{00000000-0005-0000-0000-00009B030000}"/>
    <cellStyle name="Bold/Border 4 2 2 2 2 5" xfId="5230" xr:uid="{00000000-0005-0000-0000-00009C030000}"/>
    <cellStyle name="Bold/Border 4 2 2 2 2_Plan2" xfId="2704" xr:uid="{00000000-0005-0000-0000-00009D030000}"/>
    <cellStyle name="Bold/Border 4 2 2 2 3" xfId="2705" xr:uid="{00000000-0005-0000-0000-00009E030000}"/>
    <cellStyle name="Bold/Border 4 2 2 2 3 2" xfId="4314" xr:uid="{00000000-0005-0000-0000-00009F030000}"/>
    <cellStyle name="Bold/Border 4 2 2 2 3 2 2" xfId="5015" xr:uid="{00000000-0005-0000-0000-0000A0030000}"/>
    <cellStyle name="Bold/Border 4 2 2 2 3 3" xfId="4313" xr:uid="{00000000-0005-0000-0000-0000A1030000}"/>
    <cellStyle name="Bold/Border 4 2 2 2 3 3 2" xfId="5016" xr:uid="{00000000-0005-0000-0000-0000A2030000}"/>
    <cellStyle name="Bold/Border 4 2 2 2 3 4" xfId="5234" xr:uid="{00000000-0005-0000-0000-0000A3030000}"/>
    <cellStyle name="Bold/Border 4 2 2 2 4" xfId="4247" xr:uid="{00000000-0005-0000-0000-0000A4030000}"/>
    <cellStyle name="Bold/Border 4 2 2 2 4 2" xfId="5045" xr:uid="{00000000-0005-0000-0000-0000A5030000}"/>
    <cellStyle name="Bold/Border 4 2 2 2 5" xfId="5229" xr:uid="{00000000-0005-0000-0000-0000A6030000}"/>
    <cellStyle name="Bold/Border 4 2 2 3" xfId="2706" xr:uid="{00000000-0005-0000-0000-0000A7030000}"/>
    <cellStyle name="Bold/Border 4 2 2 3 2" xfId="4316" xr:uid="{00000000-0005-0000-0000-0000A8030000}"/>
    <cellStyle name="Bold/Border 4 2 2 3 2 2" xfId="5013" xr:uid="{00000000-0005-0000-0000-0000A9030000}"/>
    <cellStyle name="Bold/Border 4 2 2 3 3" xfId="4315" xr:uid="{00000000-0005-0000-0000-0000AA030000}"/>
    <cellStyle name="Bold/Border 4 2 2 3 3 2" xfId="5014" xr:uid="{00000000-0005-0000-0000-0000AB030000}"/>
    <cellStyle name="Bold/Border 4 2 2 3 4" xfId="5235" xr:uid="{00000000-0005-0000-0000-0000AC030000}"/>
    <cellStyle name="Bold/Border 4 2 2 4" xfId="4244" xr:uid="{00000000-0005-0000-0000-0000AD030000}"/>
    <cellStyle name="Bold/Border 4 2 2 4 2" xfId="5046" xr:uid="{00000000-0005-0000-0000-0000AE030000}"/>
    <cellStyle name="Bold/Border 4 2 2 5" xfId="5228" xr:uid="{00000000-0005-0000-0000-0000AF030000}"/>
    <cellStyle name="Bold/Border 4 2 2_Plan2" xfId="2707" xr:uid="{00000000-0005-0000-0000-0000B0030000}"/>
    <cellStyle name="Bold/Border 4 2 3" xfId="2708" xr:uid="{00000000-0005-0000-0000-0000B1030000}"/>
    <cellStyle name="Bold/Border 4 2 3 2" xfId="4318" xr:uid="{00000000-0005-0000-0000-0000B2030000}"/>
    <cellStyle name="Bold/Border 4 2 3 2 2" xfId="5011" xr:uid="{00000000-0005-0000-0000-0000B3030000}"/>
    <cellStyle name="Bold/Border 4 2 3 3" xfId="4317" xr:uid="{00000000-0005-0000-0000-0000B4030000}"/>
    <cellStyle name="Bold/Border 4 2 3 3 2" xfId="5012" xr:uid="{00000000-0005-0000-0000-0000B5030000}"/>
    <cellStyle name="Bold/Border 4 2 3 4" xfId="5236" xr:uid="{00000000-0005-0000-0000-0000B6030000}"/>
    <cellStyle name="Bold/Border 4 2 4" xfId="4242" xr:uid="{00000000-0005-0000-0000-0000B7030000}"/>
    <cellStyle name="Bold/Border 4 2 4 2" xfId="5048" xr:uid="{00000000-0005-0000-0000-0000B8030000}"/>
    <cellStyle name="Bold/Border 4 2 5" xfId="5227" xr:uid="{00000000-0005-0000-0000-0000B9030000}"/>
    <cellStyle name="Bold/Border 4 3" xfId="2709" xr:uid="{00000000-0005-0000-0000-0000BA030000}"/>
    <cellStyle name="Bold/Border 4 3 2" xfId="4320" xr:uid="{00000000-0005-0000-0000-0000BB030000}"/>
    <cellStyle name="Bold/Border 4 3 2 2" xfId="5009" xr:uid="{00000000-0005-0000-0000-0000BC030000}"/>
    <cellStyle name="Bold/Border 4 3 3" xfId="4319" xr:uid="{00000000-0005-0000-0000-0000BD030000}"/>
    <cellStyle name="Bold/Border 4 3 3 2" xfId="5010" xr:uid="{00000000-0005-0000-0000-0000BE030000}"/>
    <cellStyle name="Bold/Border 4 3 4" xfId="5237" xr:uid="{00000000-0005-0000-0000-0000BF030000}"/>
    <cellStyle name="Bold/Border 4 4" xfId="4229" xr:uid="{00000000-0005-0000-0000-0000C0030000}"/>
    <cellStyle name="Bold/Border 4 4 2" xfId="5144" xr:uid="{00000000-0005-0000-0000-0000C1030000}"/>
    <cellStyle name="Bold/Border 4 5" xfId="5226" xr:uid="{00000000-0005-0000-0000-0000C2030000}"/>
    <cellStyle name="Bold/Border 4_Plan2" xfId="2710" xr:uid="{00000000-0005-0000-0000-0000C3030000}"/>
    <cellStyle name="Bold/Border 5" xfId="2711" xr:uid="{00000000-0005-0000-0000-0000C4030000}"/>
    <cellStyle name="Bold/Border 5 2" xfId="4321" xr:uid="{00000000-0005-0000-0000-0000C5030000}"/>
    <cellStyle name="Bold/Border 5 2 2" xfId="5008" xr:uid="{00000000-0005-0000-0000-0000C6030000}"/>
    <cellStyle name="Bold/Border 5 3" xfId="5238" xr:uid="{00000000-0005-0000-0000-0000C7030000}"/>
    <cellStyle name="Bold/Border 6" xfId="2712" xr:uid="{00000000-0005-0000-0000-0000C8030000}"/>
    <cellStyle name="Bold/Border 6 2" xfId="4323" xr:uid="{00000000-0005-0000-0000-0000C9030000}"/>
    <cellStyle name="Bold/Border 6 2 2" xfId="5006" xr:uid="{00000000-0005-0000-0000-0000CA030000}"/>
    <cellStyle name="Bold/Border 6 3" xfId="4322" xr:uid="{00000000-0005-0000-0000-0000CB030000}"/>
    <cellStyle name="Bold/Border 6 3 2" xfId="5007" xr:uid="{00000000-0005-0000-0000-0000CC030000}"/>
    <cellStyle name="Bold/Border 6 4" xfId="5239" xr:uid="{00000000-0005-0000-0000-0000CD030000}"/>
    <cellStyle name="Bold/Border 7" xfId="4225" xr:uid="{00000000-0005-0000-0000-0000CE030000}"/>
    <cellStyle name="Bold/Border 7 2" xfId="5145" xr:uid="{00000000-0005-0000-0000-0000CF030000}"/>
    <cellStyle name="Bold/Border 8" xfId="5177" xr:uid="{00000000-0005-0000-0000-0000D0030000}"/>
    <cellStyle name="Bold/Border 9" xfId="2636" xr:uid="{00000000-0005-0000-0000-0000D1030000}"/>
    <cellStyle name="Bold/Border_Plan2" xfId="2713" xr:uid="{00000000-0005-0000-0000-0000D2030000}"/>
    <cellStyle name="Bol-Data" xfId="497" xr:uid="{00000000-0005-0000-0000-0000D3030000}"/>
    <cellStyle name="bolet" xfId="498" xr:uid="{00000000-0005-0000-0000-0000D4030000}"/>
    <cellStyle name="Bom" xfId="675" builtinId="26" customBuiltin="1"/>
    <cellStyle name="Bom 2" xfId="301" xr:uid="{00000000-0005-0000-0000-0000D6030000}"/>
    <cellStyle name="Bom 2 2" xfId="499" xr:uid="{00000000-0005-0000-0000-0000D7030000}"/>
    <cellStyle name="Bom 2 2 2" xfId="1917" xr:uid="{00000000-0005-0000-0000-0000D8030000}"/>
    <cellStyle name="Bom 2 2 3" xfId="2715" xr:uid="{00000000-0005-0000-0000-0000D9030000}"/>
    <cellStyle name="Bom 2 3" xfId="1738" xr:uid="{00000000-0005-0000-0000-0000DA030000}"/>
    <cellStyle name="Bom 2 3 2" xfId="2716" xr:uid="{00000000-0005-0000-0000-0000DB030000}"/>
    <cellStyle name="Bom 2 4" xfId="2717" xr:uid="{00000000-0005-0000-0000-0000DC030000}"/>
    <cellStyle name="Bom 2 5" xfId="2714" xr:uid="{00000000-0005-0000-0000-0000DD030000}"/>
    <cellStyle name="Bom 2_Plan2" xfId="2718" xr:uid="{00000000-0005-0000-0000-0000DE030000}"/>
    <cellStyle name="Bom 3" xfId="500" xr:uid="{00000000-0005-0000-0000-0000DF030000}"/>
    <cellStyle name="Bom 3 2" xfId="1918" xr:uid="{00000000-0005-0000-0000-0000E0030000}"/>
    <cellStyle name="Bom 3 3" xfId="2719" xr:uid="{00000000-0005-0000-0000-0000E1030000}"/>
    <cellStyle name="Bom 3_Income statement" xfId="1252" xr:uid="{00000000-0005-0000-0000-0000E2030000}"/>
    <cellStyle name="Bom 4" xfId="501" xr:uid="{00000000-0005-0000-0000-0000E3030000}"/>
    <cellStyle name="Bom 4 2" xfId="1919" xr:uid="{00000000-0005-0000-0000-0000E4030000}"/>
    <cellStyle name="Bom 4 3" xfId="2720" xr:uid="{00000000-0005-0000-0000-0000E5030000}"/>
    <cellStyle name="Bom 4_Income statement" xfId="1253" xr:uid="{00000000-0005-0000-0000-0000E6030000}"/>
    <cellStyle name="Bom 5" xfId="502" xr:uid="{00000000-0005-0000-0000-0000E7030000}"/>
    <cellStyle name="Bom 5 2" xfId="1920" xr:uid="{00000000-0005-0000-0000-0000E8030000}"/>
    <cellStyle name="Bom 5 3" xfId="2721" xr:uid="{00000000-0005-0000-0000-0000E9030000}"/>
    <cellStyle name="Bom 5_Income statement" xfId="1254" xr:uid="{00000000-0005-0000-0000-0000EA030000}"/>
    <cellStyle name="Bom 6" xfId="503" xr:uid="{00000000-0005-0000-0000-0000EB030000}"/>
    <cellStyle name="Bom 6 2" xfId="1921" xr:uid="{00000000-0005-0000-0000-0000EC030000}"/>
    <cellStyle name="Bom 6 3" xfId="2722" xr:uid="{00000000-0005-0000-0000-0000ED030000}"/>
    <cellStyle name="Bom 6_Income statement" xfId="1255" xr:uid="{00000000-0005-0000-0000-0000EE030000}"/>
    <cellStyle name="Bom 7" xfId="1516" xr:uid="{00000000-0005-0000-0000-0000EF030000}"/>
    <cellStyle name="Bom 7 2" xfId="5068" xr:uid="{00000000-0005-0000-0000-0000F0030000}"/>
    <cellStyle name="Bom 8" xfId="4188" xr:uid="{00000000-0005-0000-0000-0000F1030000}"/>
    <cellStyle name="Border" xfId="504" xr:uid="{00000000-0005-0000-0000-0000F2030000}"/>
    <cellStyle name="Border 2" xfId="2723" xr:uid="{00000000-0005-0000-0000-0000F3030000}"/>
    <cellStyle name="Border 2 2" xfId="2724" xr:uid="{00000000-0005-0000-0000-0000F4030000}"/>
    <cellStyle name="Border 2 2 2" xfId="4325" xr:uid="{00000000-0005-0000-0000-0000F5030000}"/>
    <cellStyle name="Border 2 2 3" xfId="4324" xr:uid="{00000000-0005-0000-0000-0000F6030000}"/>
    <cellStyle name="Border 2 3" xfId="2725" xr:uid="{00000000-0005-0000-0000-0000F7030000}"/>
    <cellStyle name="Border 2 3 2" xfId="4327" xr:uid="{00000000-0005-0000-0000-0000F8030000}"/>
    <cellStyle name="Border 2 3 3" xfId="4326" xr:uid="{00000000-0005-0000-0000-0000F9030000}"/>
    <cellStyle name="Border 2 4" xfId="4328" xr:uid="{00000000-0005-0000-0000-0000FA030000}"/>
    <cellStyle name="Border 2 5" xfId="4263" xr:uid="{00000000-0005-0000-0000-0000FB030000}"/>
    <cellStyle name="Border 3" xfId="2726" xr:uid="{00000000-0005-0000-0000-0000FC030000}"/>
    <cellStyle name="Border 3 2" xfId="2727" xr:uid="{00000000-0005-0000-0000-0000FD030000}"/>
    <cellStyle name="Border 3 2 2" xfId="4330" xr:uid="{00000000-0005-0000-0000-0000FE030000}"/>
    <cellStyle name="Border 3 2 3" xfId="4329" xr:uid="{00000000-0005-0000-0000-0000FF030000}"/>
    <cellStyle name="Border 3 3" xfId="2728" xr:uid="{00000000-0005-0000-0000-000000040000}"/>
    <cellStyle name="Border 3 3 2" xfId="4332" xr:uid="{00000000-0005-0000-0000-000001040000}"/>
    <cellStyle name="Border 3 3 3" xfId="4331" xr:uid="{00000000-0005-0000-0000-000002040000}"/>
    <cellStyle name="Border 3 4" xfId="4333" xr:uid="{00000000-0005-0000-0000-000003040000}"/>
    <cellStyle name="Border 3 5" xfId="4264" xr:uid="{00000000-0005-0000-0000-000004040000}"/>
    <cellStyle name="Border 3_Plan2" xfId="2729" xr:uid="{00000000-0005-0000-0000-000005040000}"/>
    <cellStyle name="Border 4" xfId="2730" xr:uid="{00000000-0005-0000-0000-000006040000}"/>
    <cellStyle name="Border 4 2" xfId="2731" xr:uid="{00000000-0005-0000-0000-000007040000}"/>
    <cellStyle name="Border 4 2 2" xfId="4336" xr:uid="{00000000-0005-0000-0000-000008040000}"/>
    <cellStyle name="Border 4 2 3" xfId="4335" xr:uid="{00000000-0005-0000-0000-000009040000}"/>
    <cellStyle name="Border 4 3" xfId="2732" xr:uid="{00000000-0005-0000-0000-00000A040000}"/>
    <cellStyle name="Border 4 3 2" xfId="4338" xr:uid="{00000000-0005-0000-0000-00000B040000}"/>
    <cellStyle name="Border 4 3 3" xfId="4337" xr:uid="{00000000-0005-0000-0000-00000C040000}"/>
    <cellStyle name="Border 4 4" xfId="4339" xr:uid="{00000000-0005-0000-0000-00000D040000}"/>
    <cellStyle name="Border 4 5" xfId="4334" xr:uid="{00000000-0005-0000-0000-00000E040000}"/>
    <cellStyle name="Border 5" xfId="2733" xr:uid="{00000000-0005-0000-0000-00000F040000}"/>
    <cellStyle name="Border 5 2" xfId="4341" xr:uid="{00000000-0005-0000-0000-000010040000}"/>
    <cellStyle name="Border 5 3" xfId="4340" xr:uid="{00000000-0005-0000-0000-000011040000}"/>
    <cellStyle name="Border 6" xfId="4342" xr:uid="{00000000-0005-0000-0000-000012040000}"/>
    <cellStyle name="Bullet" xfId="505" xr:uid="{00000000-0005-0000-0000-000013040000}"/>
    <cellStyle name="Bullet 2" xfId="1922" xr:uid="{00000000-0005-0000-0000-000014040000}"/>
    <cellStyle name="Bullet 3" xfId="2734" xr:uid="{00000000-0005-0000-0000-000015040000}"/>
    <cellStyle name="Cabeçalho 1" xfId="506" xr:uid="{00000000-0005-0000-0000-000016040000}"/>
    <cellStyle name="Cabeçalho 1 2" xfId="1923" xr:uid="{00000000-0005-0000-0000-000017040000}"/>
    <cellStyle name="Cabeçalho 1 3" xfId="2735" xr:uid="{00000000-0005-0000-0000-000018040000}"/>
    <cellStyle name="Cabeçalho 2" xfId="507" xr:uid="{00000000-0005-0000-0000-000019040000}"/>
    <cellStyle name="Cabeçalho 2 2" xfId="1924" xr:uid="{00000000-0005-0000-0000-00001A040000}"/>
    <cellStyle name="Cabeçalho 2 3" xfId="2736" xr:uid="{00000000-0005-0000-0000-00001B040000}"/>
    <cellStyle name="Calc Currency (0)" xfId="508" xr:uid="{00000000-0005-0000-0000-00001C040000}"/>
    <cellStyle name="Calc Currency (0) 2" xfId="1080" xr:uid="{00000000-0005-0000-0000-00001D040000}"/>
    <cellStyle name="Calc Currency (2)" xfId="509" xr:uid="{00000000-0005-0000-0000-00001E040000}"/>
    <cellStyle name="Calc Currency (2) 2" xfId="1925" xr:uid="{00000000-0005-0000-0000-00001F040000}"/>
    <cellStyle name="Calc Currency (2) 3" xfId="2737" xr:uid="{00000000-0005-0000-0000-000020040000}"/>
    <cellStyle name="Calc Percent (0)" xfId="510" xr:uid="{00000000-0005-0000-0000-000021040000}"/>
    <cellStyle name="Calc Percent (0) 2" xfId="1926" xr:uid="{00000000-0005-0000-0000-000022040000}"/>
    <cellStyle name="Calc Percent (0) 3" xfId="2738" xr:uid="{00000000-0005-0000-0000-000023040000}"/>
    <cellStyle name="Calc Percent (1)" xfId="511" xr:uid="{00000000-0005-0000-0000-000024040000}"/>
    <cellStyle name="Calc Percent (2)" xfId="512" xr:uid="{00000000-0005-0000-0000-000025040000}"/>
    <cellStyle name="Calc Units (0)" xfId="513" xr:uid="{00000000-0005-0000-0000-000026040000}"/>
    <cellStyle name="Calc Units (0) 2" xfId="1927" xr:uid="{00000000-0005-0000-0000-000027040000}"/>
    <cellStyle name="Calc Units (0) 3" xfId="2739" xr:uid="{00000000-0005-0000-0000-000028040000}"/>
    <cellStyle name="Calc Units (1)" xfId="514" xr:uid="{00000000-0005-0000-0000-000029040000}"/>
    <cellStyle name="Calc Units (1) 2" xfId="1928" xr:uid="{00000000-0005-0000-0000-00002A040000}"/>
    <cellStyle name="Calc Units (1) 3" xfId="2740" xr:uid="{00000000-0005-0000-0000-00002B040000}"/>
    <cellStyle name="Calc Units (2)" xfId="515" xr:uid="{00000000-0005-0000-0000-00002C040000}"/>
    <cellStyle name="Calc Units (2) 2" xfId="1929" xr:uid="{00000000-0005-0000-0000-00002D040000}"/>
    <cellStyle name="Calc Units (2) 3" xfId="2741" xr:uid="{00000000-0005-0000-0000-00002E040000}"/>
    <cellStyle name="Calculation" xfId="10" xr:uid="{00000000-0005-0000-0000-00002F040000}"/>
    <cellStyle name="Calculation 2" xfId="1930" xr:uid="{00000000-0005-0000-0000-000030040000}"/>
    <cellStyle name="Calculation 2 2" xfId="2744" xr:uid="{00000000-0005-0000-0000-000031040000}"/>
    <cellStyle name="Calculation 2 3" xfId="2745" xr:uid="{00000000-0005-0000-0000-000032040000}"/>
    <cellStyle name="Calculation 2 3 2" xfId="4343" xr:uid="{00000000-0005-0000-0000-000033040000}"/>
    <cellStyle name="Calculation 2 4" xfId="2746" xr:uid="{00000000-0005-0000-0000-000034040000}"/>
    <cellStyle name="Calculation 2 4 2" xfId="4344" xr:uid="{00000000-0005-0000-0000-000035040000}"/>
    <cellStyle name="Calculation 2 5" xfId="2747" xr:uid="{00000000-0005-0000-0000-000036040000}"/>
    <cellStyle name="Calculation 2 5 2" xfId="4345" xr:uid="{00000000-0005-0000-0000-000037040000}"/>
    <cellStyle name="Calculation 2 6" xfId="2748" xr:uid="{00000000-0005-0000-0000-000038040000}"/>
    <cellStyle name="Calculation 2 6 2" xfId="4346" xr:uid="{00000000-0005-0000-0000-000039040000}"/>
    <cellStyle name="Calculation 2 7" xfId="2743" xr:uid="{00000000-0005-0000-0000-00003A040000}"/>
    <cellStyle name="Calculation 3" xfId="2749" xr:uid="{00000000-0005-0000-0000-00003B040000}"/>
    <cellStyle name="Calculation 4" xfId="2750" xr:uid="{00000000-0005-0000-0000-00003C040000}"/>
    <cellStyle name="Calculation 4 2" xfId="4347" xr:uid="{00000000-0005-0000-0000-00003D040000}"/>
    <cellStyle name="Calculation 5" xfId="2751" xr:uid="{00000000-0005-0000-0000-00003E040000}"/>
    <cellStyle name="Calculation 5 2" xfId="4348" xr:uid="{00000000-0005-0000-0000-00003F040000}"/>
    <cellStyle name="Calculation 6" xfId="2752" xr:uid="{00000000-0005-0000-0000-000040040000}"/>
    <cellStyle name="Calculation 6 2" xfId="4349" xr:uid="{00000000-0005-0000-0000-000041040000}"/>
    <cellStyle name="Calculation 7" xfId="2753" xr:uid="{00000000-0005-0000-0000-000042040000}"/>
    <cellStyle name="Calculation 7 2" xfId="4350" xr:uid="{00000000-0005-0000-0000-000043040000}"/>
    <cellStyle name="Calculation 8" xfId="2742" xr:uid="{00000000-0005-0000-0000-000044040000}"/>
    <cellStyle name="Cálculo 2" xfId="302" xr:uid="{00000000-0005-0000-0000-000045040000}"/>
    <cellStyle name="Cálculo 2 10" xfId="2755" xr:uid="{00000000-0005-0000-0000-000046040000}"/>
    <cellStyle name="Cálculo 2 10 2" xfId="4351" xr:uid="{00000000-0005-0000-0000-000047040000}"/>
    <cellStyle name="Cálculo 2 11" xfId="2754" xr:uid="{00000000-0005-0000-0000-000048040000}"/>
    <cellStyle name="Cálculo 2 2" xfId="516" xr:uid="{00000000-0005-0000-0000-000049040000}"/>
    <cellStyle name="Cálculo 2 2 2" xfId="1931" xr:uid="{00000000-0005-0000-0000-00004A040000}"/>
    <cellStyle name="Cálculo 2 2 2 2" xfId="2758" xr:uid="{00000000-0005-0000-0000-00004B040000}"/>
    <cellStyle name="Cálculo 2 2 2 3" xfId="2759" xr:uid="{00000000-0005-0000-0000-00004C040000}"/>
    <cellStyle name="Cálculo 2 2 2 3 2" xfId="4352" xr:uid="{00000000-0005-0000-0000-00004D040000}"/>
    <cellStyle name="Cálculo 2 2 2 4" xfId="2760" xr:uid="{00000000-0005-0000-0000-00004E040000}"/>
    <cellStyle name="Cálculo 2 2 2 4 2" xfId="4353" xr:uid="{00000000-0005-0000-0000-00004F040000}"/>
    <cellStyle name="Cálculo 2 2 2 5" xfId="2761" xr:uid="{00000000-0005-0000-0000-000050040000}"/>
    <cellStyle name="Cálculo 2 2 2 5 2" xfId="4354" xr:uid="{00000000-0005-0000-0000-000051040000}"/>
    <cellStyle name="Cálculo 2 2 2 6" xfId="2762" xr:uid="{00000000-0005-0000-0000-000052040000}"/>
    <cellStyle name="Cálculo 2 2 2 6 2" xfId="4355" xr:uid="{00000000-0005-0000-0000-000053040000}"/>
    <cellStyle name="Cálculo 2 2 2 7" xfId="2757" xr:uid="{00000000-0005-0000-0000-000054040000}"/>
    <cellStyle name="Cálculo 2 2 3" xfId="2763" xr:uid="{00000000-0005-0000-0000-000055040000}"/>
    <cellStyle name="Cálculo 2 2 4" xfId="2764" xr:uid="{00000000-0005-0000-0000-000056040000}"/>
    <cellStyle name="Cálculo 2 2 4 2" xfId="4356" xr:uid="{00000000-0005-0000-0000-000057040000}"/>
    <cellStyle name="Cálculo 2 2 5" xfId="2765" xr:uid="{00000000-0005-0000-0000-000058040000}"/>
    <cellStyle name="Cálculo 2 2 5 2" xfId="4357" xr:uid="{00000000-0005-0000-0000-000059040000}"/>
    <cellStyle name="Cálculo 2 2 6" xfId="2766" xr:uid="{00000000-0005-0000-0000-00005A040000}"/>
    <cellStyle name="Cálculo 2 2 6 2" xfId="4358" xr:uid="{00000000-0005-0000-0000-00005B040000}"/>
    <cellStyle name="Cálculo 2 2 7" xfId="2767" xr:uid="{00000000-0005-0000-0000-00005C040000}"/>
    <cellStyle name="Cálculo 2 2 7 2" xfId="4359" xr:uid="{00000000-0005-0000-0000-00005D040000}"/>
    <cellStyle name="Cálculo 2 2 8" xfId="2756" xr:uid="{00000000-0005-0000-0000-00005E040000}"/>
    <cellStyle name="Cálculo 2 3" xfId="1739" xr:uid="{00000000-0005-0000-0000-00005F040000}"/>
    <cellStyle name="Cálculo 2 3 2" xfId="2768" xr:uid="{00000000-0005-0000-0000-000060040000}"/>
    <cellStyle name="Cálculo 2 4" xfId="2769" xr:uid="{00000000-0005-0000-0000-000061040000}"/>
    <cellStyle name="Cálculo 2 4 2" xfId="2770" xr:uid="{00000000-0005-0000-0000-000062040000}"/>
    <cellStyle name="Cálculo 2 4 3" xfId="4360" xr:uid="{00000000-0005-0000-0000-000063040000}"/>
    <cellStyle name="Cálculo 2 4_Plan2" xfId="2771" xr:uid="{00000000-0005-0000-0000-000064040000}"/>
    <cellStyle name="Cálculo 2 5" xfId="2772" xr:uid="{00000000-0005-0000-0000-000065040000}"/>
    <cellStyle name="Cálculo 2 6" xfId="2773" xr:uid="{00000000-0005-0000-0000-000066040000}"/>
    <cellStyle name="Cálculo 2 7" xfId="2774" xr:uid="{00000000-0005-0000-0000-000067040000}"/>
    <cellStyle name="Cálculo 2 7 2" xfId="4361" xr:uid="{00000000-0005-0000-0000-000068040000}"/>
    <cellStyle name="Cálculo 2 8" xfId="2775" xr:uid="{00000000-0005-0000-0000-000069040000}"/>
    <cellStyle name="Cálculo 2 8 2" xfId="4362" xr:uid="{00000000-0005-0000-0000-00006A040000}"/>
    <cellStyle name="Cálculo 2 9" xfId="2776" xr:uid="{00000000-0005-0000-0000-00006B040000}"/>
    <cellStyle name="Cálculo 2 9 2" xfId="4363" xr:uid="{00000000-0005-0000-0000-00006C040000}"/>
    <cellStyle name="Cálculo 2_Plan2" xfId="2777" xr:uid="{00000000-0005-0000-0000-00006D040000}"/>
    <cellStyle name="Cálculo 3" xfId="517" xr:uid="{00000000-0005-0000-0000-00006E040000}"/>
    <cellStyle name="Cálculo 3 2" xfId="1932" xr:uid="{00000000-0005-0000-0000-00006F040000}"/>
    <cellStyle name="Cálculo 3 3" xfId="2778" xr:uid="{00000000-0005-0000-0000-000070040000}"/>
    <cellStyle name="Cálculo 3_Income statement" xfId="1256" xr:uid="{00000000-0005-0000-0000-000071040000}"/>
    <cellStyle name="Cálculo 4" xfId="518" xr:uid="{00000000-0005-0000-0000-000072040000}"/>
    <cellStyle name="Cálculo 4 2" xfId="1933" xr:uid="{00000000-0005-0000-0000-000073040000}"/>
    <cellStyle name="Cálculo 4 3" xfId="2779" xr:uid="{00000000-0005-0000-0000-000074040000}"/>
    <cellStyle name="Cálculo 4_Income statement" xfId="1257" xr:uid="{00000000-0005-0000-0000-000075040000}"/>
    <cellStyle name="Cálculo 5" xfId="519" xr:uid="{00000000-0005-0000-0000-000076040000}"/>
    <cellStyle name="Cálculo 5 2" xfId="1934" xr:uid="{00000000-0005-0000-0000-000077040000}"/>
    <cellStyle name="Cálculo 5 3" xfId="2780" xr:uid="{00000000-0005-0000-0000-000078040000}"/>
    <cellStyle name="Cálculo 5_Income statement" xfId="1258" xr:uid="{00000000-0005-0000-0000-000079040000}"/>
    <cellStyle name="Cálculo 6" xfId="520" xr:uid="{00000000-0005-0000-0000-00007A040000}"/>
    <cellStyle name="Cálculo 6 2" xfId="1935" xr:uid="{00000000-0005-0000-0000-00007B040000}"/>
    <cellStyle name="Cálculo 6 3" xfId="2781" xr:uid="{00000000-0005-0000-0000-00007C040000}"/>
    <cellStyle name="Cálculo 6_Income statement" xfId="1259" xr:uid="{00000000-0005-0000-0000-00007D040000}"/>
    <cellStyle name="Cálculo 7" xfId="1521" xr:uid="{00000000-0005-0000-0000-00007E040000}"/>
    <cellStyle name="Cálculo 7 2" xfId="5073" xr:uid="{00000000-0005-0000-0000-00007F040000}"/>
    <cellStyle name="Cálculo 8" xfId="4193" xr:uid="{00000000-0005-0000-0000-000080040000}"/>
    <cellStyle name="Cancel" xfId="521" xr:uid="{00000000-0005-0000-0000-000081040000}"/>
    <cellStyle name="Cancel 2" xfId="1936" xr:uid="{00000000-0005-0000-0000-000082040000}"/>
    <cellStyle name="Cancel 3" xfId="2782" xr:uid="{00000000-0005-0000-0000-000083040000}"/>
    <cellStyle name="Célula de Verificação" xfId="532" builtinId="23" customBuiltin="1"/>
    <cellStyle name="Célula de Verificação 10" xfId="5410" xr:uid="{00000000-0005-0000-0000-000085040000}"/>
    <cellStyle name="Célula de Verificação 2" xfId="303" xr:uid="{00000000-0005-0000-0000-000086040000}"/>
    <cellStyle name="Célula de Verificação 2 10" xfId="5394" xr:uid="{00000000-0005-0000-0000-000087040000}"/>
    <cellStyle name="Célula de Verificação 2 2" xfId="522" xr:uid="{00000000-0005-0000-0000-000088040000}"/>
    <cellStyle name="Célula de Verificação 2 2 2" xfId="1937" xr:uid="{00000000-0005-0000-0000-000089040000}"/>
    <cellStyle name="Célula de Verificação 2 2 2 2" xfId="2785" xr:uid="{00000000-0005-0000-0000-00008A040000}"/>
    <cellStyle name="Célula de Verificação 2 2 3" xfId="2784" xr:uid="{00000000-0005-0000-0000-00008B040000}"/>
    <cellStyle name="Célula de Verificação 2 2_Plan2" xfId="2786" xr:uid="{00000000-0005-0000-0000-00008C040000}"/>
    <cellStyle name="Célula de Verificação 2 3" xfId="1740" xr:uid="{00000000-0005-0000-0000-00008D040000}"/>
    <cellStyle name="Célula de Verificação 2 3 2" xfId="2787" xr:uid="{00000000-0005-0000-0000-00008E040000}"/>
    <cellStyle name="Célula de Verificação 2 4" xfId="2788" xr:uid="{00000000-0005-0000-0000-00008F040000}"/>
    <cellStyle name="Célula de Verificação 2 5" xfId="2789" xr:uid="{00000000-0005-0000-0000-000090040000}"/>
    <cellStyle name="Célula de Verificação 2 6" xfId="2783" xr:uid="{00000000-0005-0000-0000-000091040000}"/>
    <cellStyle name="Célula de Verificação 2 7" xfId="5252" xr:uid="{00000000-0005-0000-0000-000092040000}"/>
    <cellStyle name="Célula de Verificação 2 8" xfId="5381" xr:uid="{00000000-0005-0000-0000-000093040000}"/>
    <cellStyle name="Célula de Verificação 2 9" xfId="5416" xr:uid="{00000000-0005-0000-0000-000094040000}"/>
    <cellStyle name="Célula de Verificação 2_Plan2" xfId="2790" xr:uid="{00000000-0005-0000-0000-000095040000}"/>
    <cellStyle name="Célula de Verificação 3" xfId="523" xr:uid="{00000000-0005-0000-0000-000096040000}"/>
    <cellStyle name="Célula de Verificação 3 2" xfId="1938" xr:uid="{00000000-0005-0000-0000-000097040000}"/>
    <cellStyle name="Célula de Verificação 3 3" xfId="2791" xr:uid="{00000000-0005-0000-0000-000098040000}"/>
    <cellStyle name="Célula de Verificação 3_Income statement" xfId="1260" xr:uid="{00000000-0005-0000-0000-000099040000}"/>
    <cellStyle name="Célula de Verificação 4" xfId="524" xr:uid="{00000000-0005-0000-0000-00009A040000}"/>
    <cellStyle name="Célula de Verificação 4 2" xfId="1939" xr:uid="{00000000-0005-0000-0000-00009B040000}"/>
    <cellStyle name="Célula de Verificação 4 3" xfId="2792" xr:uid="{00000000-0005-0000-0000-00009C040000}"/>
    <cellStyle name="Célula de Verificação 4_Income statement" xfId="1261" xr:uid="{00000000-0005-0000-0000-00009D040000}"/>
    <cellStyle name="Célula de Verificação 5" xfId="525" xr:uid="{00000000-0005-0000-0000-00009E040000}"/>
    <cellStyle name="Célula de Verificação 5 2" xfId="1940" xr:uid="{00000000-0005-0000-0000-00009F040000}"/>
    <cellStyle name="Célula de Verificação 5 3" xfId="2793" xr:uid="{00000000-0005-0000-0000-0000A0040000}"/>
    <cellStyle name="Célula de Verificação 5_Income statement" xfId="1262" xr:uid="{00000000-0005-0000-0000-0000A1040000}"/>
    <cellStyle name="Célula de Verificação 6" xfId="526" xr:uid="{00000000-0005-0000-0000-0000A2040000}"/>
    <cellStyle name="Célula de Verificação 6 2" xfId="1941" xr:uid="{00000000-0005-0000-0000-0000A3040000}"/>
    <cellStyle name="Célula de Verificação 6 3" xfId="2794" xr:uid="{00000000-0005-0000-0000-0000A4040000}"/>
    <cellStyle name="Célula de Verificação 6_Income statement" xfId="1263" xr:uid="{00000000-0005-0000-0000-0000A5040000}"/>
    <cellStyle name="Célula de Verificação 7" xfId="1523" xr:uid="{00000000-0005-0000-0000-0000A6040000}"/>
    <cellStyle name="Célula de Verificação 7 2" xfId="5075" xr:uid="{00000000-0005-0000-0000-0000A7040000}"/>
    <cellStyle name="Célula de Verificação 8" xfId="4195" xr:uid="{00000000-0005-0000-0000-0000A8040000}"/>
    <cellStyle name="Célula de Verificação 9" xfId="5398" xr:uid="{00000000-0005-0000-0000-0000A9040000}"/>
    <cellStyle name="Célula Vinculada" xfId="711" builtinId="24" customBuiltin="1"/>
    <cellStyle name="Célula Vinculada 10" xfId="5264" xr:uid="{00000000-0005-0000-0000-0000AB040000}"/>
    <cellStyle name="Célula Vinculada 2" xfId="304" xr:uid="{00000000-0005-0000-0000-0000AC040000}"/>
    <cellStyle name="Célula Vinculada 2 10" xfId="5439" xr:uid="{00000000-0005-0000-0000-0000AD040000}"/>
    <cellStyle name="Célula Vinculada 2 2" xfId="527" xr:uid="{00000000-0005-0000-0000-0000AE040000}"/>
    <cellStyle name="Célula Vinculada 2 2 2" xfId="1942" xr:uid="{00000000-0005-0000-0000-0000AF040000}"/>
    <cellStyle name="Célula Vinculada 2 2 2 2" xfId="2798" xr:uid="{00000000-0005-0000-0000-0000B0040000}"/>
    <cellStyle name="Célula Vinculada 2 2 2 3" xfId="2799" xr:uid="{00000000-0005-0000-0000-0000B1040000}"/>
    <cellStyle name="Célula Vinculada 2 2 2 4" xfId="2800" xr:uid="{00000000-0005-0000-0000-0000B2040000}"/>
    <cellStyle name="Célula Vinculada 2 2 2 5" xfId="2801" xr:uid="{00000000-0005-0000-0000-0000B3040000}"/>
    <cellStyle name="Célula Vinculada 2 2 2 6" xfId="2802" xr:uid="{00000000-0005-0000-0000-0000B4040000}"/>
    <cellStyle name="Célula Vinculada 2 2 2 7" xfId="2803" xr:uid="{00000000-0005-0000-0000-0000B5040000}"/>
    <cellStyle name="Célula Vinculada 2 2 2 8" xfId="2804" xr:uid="{00000000-0005-0000-0000-0000B6040000}"/>
    <cellStyle name="Célula Vinculada 2 2 2 9" xfId="2797" xr:uid="{00000000-0005-0000-0000-0000B7040000}"/>
    <cellStyle name="Célula Vinculada 2 2 3" xfId="2796" xr:uid="{00000000-0005-0000-0000-0000B8040000}"/>
    <cellStyle name="Célula Vinculada 2 2_Plan2" xfId="2805" xr:uid="{00000000-0005-0000-0000-0000B9040000}"/>
    <cellStyle name="Célula Vinculada 2 3" xfId="1741" xr:uid="{00000000-0005-0000-0000-0000BA040000}"/>
    <cellStyle name="Célula Vinculada 2 3 2" xfId="2806" xr:uid="{00000000-0005-0000-0000-0000BB040000}"/>
    <cellStyle name="Célula Vinculada 2 4" xfId="2807" xr:uid="{00000000-0005-0000-0000-0000BC040000}"/>
    <cellStyle name="Célula Vinculada 2 4 2" xfId="2808" xr:uid="{00000000-0005-0000-0000-0000BD040000}"/>
    <cellStyle name="Célula Vinculada 2 4 3" xfId="2809" xr:uid="{00000000-0005-0000-0000-0000BE040000}"/>
    <cellStyle name="Célula Vinculada 2 4 4" xfId="2810" xr:uid="{00000000-0005-0000-0000-0000BF040000}"/>
    <cellStyle name="Célula Vinculada 2 4 5" xfId="2811" xr:uid="{00000000-0005-0000-0000-0000C0040000}"/>
    <cellStyle name="Célula Vinculada 2 4 6" xfId="2812" xr:uid="{00000000-0005-0000-0000-0000C1040000}"/>
    <cellStyle name="Célula Vinculada 2 4 7" xfId="2813" xr:uid="{00000000-0005-0000-0000-0000C2040000}"/>
    <cellStyle name="Célula Vinculada 2 4 8" xfId="2814" xr:uid="{00000000-0005-0000-0000-0000C3040000}"/>
    <cellStyle name="Célula Vinculada 2 5" xfId="2815" xr:uid="{00000000-0005-0000-0000-0000C4040000}"/>
    <cellStyle name="Célula Vinculada 2 6" xfId="2795" xr:uid="{00000000-0005-0000-0000-0000C5040000}"/>
    <cellStyle name="Célula Vinculada 2 7" xfId="5253" xr:uid="{00000000-0005-0000-0000-0000C6040000}"/>
    <cellStyle name="Célula Vinculada 2 8" xfId="5443" xr:uid="{00000000-0005-0000-0000-0000C7040000}"/>
    <cellStyle name="Célula Vinculada 2 9" xfId="2853" xr:uid="{00000000-0005-0000-0000-0000C8040000}"/>
    <cellStyle name="Célula Vinculada 2_Plan2" xfId="2816" xr:uid="{00000000-0005-0000-0000-0000C9040000}"/>
    <cellStyle name="Célula Vinculada 3" xfId="528" xr:uid="{00000000-0005-0000-0000-0000CA040000}"/>
    <cellStyle name="Célula Vinculada 3 2" xfId="1943" xr:uid="{00000000-0005-0000-0000-0000CB040000}"/>
    <cellStyle name="Célula Vinculada 3 3" xfId="2817" xr:uid="{00000000-0005-0000-0000-0000CC040000}"/>
    <cellStyle name="Célula Vinculada 3_Income statement" xfId="1264" xr:uid="{00000000-0005-0000-0000-0000CD040000}"/>
    <cellStyle name="Célula Vinculada 4" xfId="529" xr:uid="{00000000-0005-0000-0000-0000CE040000}"/>
    <cellStyle name="Célula Vinculada 4 2" xfId="1944" xr:uid="{00000000-0005-0000-0000-0000CF040000}"/>
    <cellStyle name="Célula Vinculada 4 3" xfId="2818" xr:uid="{00000000-0005-0000-0000-0000D0040000}"/>
    <cellStyle name="Célula Vinculada 4_Income statement" xfId="1265" xr:uid="{00000000-0005-0000-0000-0000D1040000}"/>
    <cellStyle name="Célula Vinculada 5" xfId="530" xr:uid="{00000000-0005-0000-0000-0000D2040000}"/>
    <cellStyle name="Célula Vinculada 5 2" xfId="1945" xr:uid="{00000000-0005-0000-0000-0000D3040000}"/>
    <cellStyle name="Célula Vinculada 5 3" xfId="2819" xr:uid="{00000000-0005-0000-0000-0000D4040000}"/>
    <cellStyle name="Célula Vinculada 5_Income statement" xfId="1266" xr:uid="{00000000-0005-0000-0000-0000D5040000}"/>
    <cellStyle name="Célula Vinculada 6" xfId="531" xr:uid="{00000000-0005-0000-0000-0000D6040000}"/>
    <cellStyle name="Célula Vinculada 6 2" xfId="1946" xr:uid="{00000000-0005-0000-0000-0000D7040000}"/>
    <cellStyle name="Célula Vinculada 6 3" xfId="2820" xr:uid="{00000000-0005-0000-0000-0000D8040000}"/>
    <cellStyle name="Célula Vinculada 6_Income statement" xfId="1267" xr:uid="{00000000-0005-0000-0000-0000D9040000}"/>
    <cellStyle name="Célula Vinculada 7" xfId="1522" xr:uid="{00000000-0005-0000-0000-0000DA040000}"/>
    <cellStyle name="Célula Vinculada 7 2" xfId="5074" xr:uid="{00000000-0005-0000-0000-0000DB040000}"/>
    <cellStyle name="Célula Vinculada 8" xfId="4194" xr:uid="{00000000-0005-0000-0000-0000DC040000}"/>
    <cellStyle name="Célula Vinculada 9" xfId="5397" xr:uid="{00000000-0005-0000-0000-0000DD040000}"/>
    <cellStyle name="Check Cell 2" xfId="1947" xr:uid="{00000000-0005-0000-0000-0000DE040000}"/>
    <cellStyle name="Check Cell 2 2" xfId="2822" xr:uid="{00000000-0005-0000-0000-0000DF040000}"/>
    <cellStyle name="Check Cell 3" xfId="2821" xr:uid="{00000000-0005-0000-0000-0000E0040000}"/>
    <cellStyle name="Collegamento ipertestuale" xfId="533" xr:uid="{00000000-0005-0000-0000-0000E1040000}"/>
    <cellStyle name="Collegamento ipertestuale 2" xfId="1948" xr:uid="{00000000-0005-0000-0000-0000E2040000}"/>
    <cellStyle name="Collegamento ipertestuale 3" xfId="2823" xr:uid="{00000000-0005-0000-0000-0000E3040000}"/>
    <cellStyle name="Column_Title" xfId="534" xr:uid="{00000000-0005-0000-0000-0000E4040000}"/>
    <cellStyle name="Comma  - Style1" xfId="535" xr:uid="{00000000-0005-0000-0000-0000E5040000}"/>
    <cellStyle name="Comma  - Style1 2" xfId="536" xr:uid="{00000000-0005-0000-0000-0000E6040000}"/>
    <cellStyle name="Comma  - Style1_Movimentação Contingências dez,09" xfId="537" xr:uid="{00000000-0005-0000-0000-0000E7040000}"/>
    <cellStyle name="Comma  - Style2" xfId="538" xr:uid="{00000000-0005-0000-0000-0000E8040000}"/>
    <cellStyle name="Comma  - Style2 2" xfId="539" xr:uid="{00000000-0005-0000-0000-0000E9040000}"/>
    <cellStyle name="Comma  - Style2_Movimentação Contingências dez,09" xfId="540" xr:uid="{00000000-0005-0000-0000-0000EA040000}"/>
    <cellStyle name="Comma  - Style3" xfId="541" xr:uid="{00000000-0005-0000-0000-0000EB040000}"/>
    <cellStyle name="Comma  - Style3 2" xfId="542" xr:uid="{00000000-0005-0000-0000-0000EC040000}"/>
    <cellStyle name="Comma  - Style3_Movimentação Contingências dez,09" xfId="543" xr:uid="{00000000-0005-0000-0000-0000ED040000}"/>
    <cellStyle name="Comma  - Style4" xfId="544" xr:uid="{00000000-0005-0000-0000-0000EE040000}"/>
    <cellStyle name="Comma  - Style4 2" xfId="545" xr:uid="{00000000-0005-0000-0000-0000EF040000}"/>
    <cellStyle name="Comma  - Style4_Movimentação Contingências dez,09" xfId="546" xr:uid="{00000000-0005-0000-0000-0000F0040000}"/>
    <cellStyle name="Comma  - Style5" xfId="547" xr:uid="{00000000-0005-0000-0000-0000F1040000}"/>
    <cellStyle name="Comma  - Style5 2" xfId="548" xr:uid="{00000000-0005-0000-0000-0000F2040000}"/>
    <cellStyle name="Comma  - Style5_Movimentação Contingências dez,09" xfId="549" xr:uid="{00000000-0005-0000-0000-0000F3040000}"/>
    <cellStyle name="Comma  - Style6" xfId="550" xr:uid="{00000000-0005-0000-0000-0000F4040000}"/>
    <cellStyle name="Comma  - Style6 2" xfId="551" xr:uid="{00000000-0005-0000-0000-0000F5040000}"/>
    <cellStyle name="Comma  - Style6_Movimentação Contingências dez,09" xfId="552" xr:uid="{00000000-0005-0000-0000-0000F6040000}"/>
    <cellStyle name="Comma  - Style7" xfId="553" xr:uid="{00000000-0005-0000-0000-0000F7040000}"/>
    <cellStyle name="Comma  - Style7 2" xfId="554" xr:uid="{00000000-0005-0000-0000-0000F8040000}"/>
    <cellStyle name="Comma  - Style7_Movimentação Contingências dez,09" xfId="555" xr:uid="{00000000-0005-0000-0000-0000F9040000}"/>
    <cellStyle name="Comma  - Style8" xfId="556" xr:uid="{00000000-0005-0000-0000-0000FA040000}"/>
    <cellStyle name="Comma  - Style8 2" xfId="557" xr:uid="{00000000-0005-0000-0000-0000FB040000}"/>
    <cellStyle name="Comma  - Style8_Movimentação Contingências dez,09" xfId="558" xr:uid="{00000000-0005-0000-0000-0000FC040000}"/>
    <cellStyle name="Comma (0.0)" xfId="559" xr:uid="{00000000-0005-0000-0000-0000FD040000}"/>
    <cellStyle name="Comma (0.00)" xfId="560" xr:uid="{00000000-0005-0000-0000-0000FE040000}"/>
    <cellStyle name="Comma (hidden)" xfId="561" xr:uid="{00000000-0005-0000-0000-0000FF040000}"/>
    <cellStyle name="Comma (index)" xfId="562" xr:uid="{00000000-0005-0000-0000-000000050000}"/>
    <cellStyle name="Comma [00]" xfId="563" xr:uid="{00000000-0005-0000-0000-000001050000}"/>
    <cellStyle name="Comma [00] 2" xfId="1951" xr:uid="{00000000-0005-0000-0000-000002050000}"/>
    <cellStyle name="Comma [00] 3" xfId="2825" xr:uid="{00000000-0005-0000-0000-000003050000}"/>
    <cellStyle name="Comma 0" xfId="564" xr:uid="{00000000-0005-0000-0000-000004050000}"/>
    <cellStyle name="Comma 0 2" xfId="1952" xr:uid="{00000000-0005-0000-0000-000005050000}"/>
    <cellStyle name="Comma 0 3" xfId="2826" xr:uid="{00000000-0005-0000-0000-000006050000}"/>
    <cellStyle name="Comma 10" xfId="565" xr:uid="{00000000-0005-0000-0000-000007050000}"/>
    <cellStyle name="Comma 10 2" xfId="5575" xr:uid="{00000000-0005-0000-0000-000008050000}"/>
    <cellStyle name="Comma 13" xfId="566" xr:uid="{00000000-0005-0000-0000-000009050000}"/>
    <cellStyle name="Comma 13 2" xfId="5576" xr:uid="{00000000-0005-0000-0000-00000A050000}"/>
    <cellStyle name="Comma 17" xfId="2827" xr:uid="{00000000-0005-0000-0000-00000B050000}"/>
    <cellStyle name="Comma 2" xfId="157" xr:uid="{00000000-0005-0000-0000-00000C050000}"/>
    <cellStyle name="Comma 2 2" xfId="57" xr:uid="{00000000-0005-0000-0000-00000D050000}"/>
    <cellStyle name="Comma 2 2 2" xfId="60" xr:uid="{00000000-0005-0000-0000-00000E050000}"/>
    <cellStyle name="Comma 2 2 2 2" xfId="5470" xr:uid="{00000000-0005-0000-0000-00000F050000}"/>
    <cellStyle name="Comma 2 2 3" xfId="71" xr:uid="{00000000-0005-0000-0000-000010050000}"/>
    <cellStyle name="Comma 2 2 3 2" xfId="5472" xr:uid="{00000000-0005-0000-0000-000011050000}"/>
    <cellStyle name="Comma 2 2 4" xfId="80" xr:uid="{00000000-0005-0000-0000-000012050000}"/>
    <cellStyle name="Comma 2 2 4 2" xfId="5475" xr:uid="{00000000-0005-0000-0000-000013050000}"/>
    <cellStyle name="Comma 2 2 5" xfId="85" xr:uid="{00000000-0005-0000-0000-000014050000}"/>
    <cellStyle name="Comma 2 2 5 2" xfId="5477" xr:uid="{00000000-0005-0000-0000-000015050000}"/>
    <cellStyle name="Comma 2 2 6" xfId="1082" xr:uid="{00000000-0005-0000-0000-000016050000}"/>
    <cellStyle name="Comma 2 2 7" xfId="2829" xr:uid="{00000000-0005-0000-0000-000017050000}"/>
    <cellStyle name="Comma 2 2 7 2" xfId="5887" xr:uid="{00000000-0005-0000-0000-000018050000}"/>
    <cellStyle name="Comma 2 2 8" xfId="5469" xr:uid="{00000000-0005-0000-0000-000019050000}"/>
    <cellStyle name="Comma 2 3" xfId="68" xr:uid="{00000000-0005-0000-0000-00001A050000}"/>
    <cellStyle name="Comma 2 3 2" xfId="567" xr:uid="{00000000-0005-0000-0000-00001B050000}"/>
    <cellStyle name="Comma 2 3 2 2" xfId="1953" xr:uid="{00000000-0005-0000-0000-00001C050000}"/>
    <cellStyle name="Comma 2 3 2 3" xfId="2830" xr:uid="{00000000-0005-0000-0000-00001D050000}"/>
    <cellStyle name="Comma 2 3 3" xfId="1083" xr:uid="{00000000-0005-0000-0000-00001E050000}"/>
    <cellStyle name="Comma 2 3 3 2" xfId="5656" xr:uid="{00000000-0005-0000-0000-00001F050000}"/>
    <cellStyle name="Comma 2 3 4" xfId="5471" xr:uid="{00000000-0005-0000-0000-000020050000}"/>
    <cellStyle name="Comma 2 4" xfId="77" xr:uid="{00000000-0005-0000-0000-000021050000}"/>
    <cellStyle name="Comma 2 4 2" xfId="568" xr:uid="{00000000-0005-0000-0000-000022050000}"/>
    <cellStyle name="Comma 2 4 2 2" xfId="1954" xr:uid="{00000000-0005-0000-0000-000023050000}"/>
    <cellStyle name="Comma 2 4 2 3" xfId="2832" xr:uid="{00000000-0005-0000-0000-000024050000}"/>
    <cellStyle name="Comma 2 4 3" xfId="2831" xr:uid="{00000000-0005-0000-0000-000025050000}"/>
    <cellStyle name="Comma 2 4 4" xfId="5474" xr:uid="{00000000-0005-0000-0000-000026050000}"/>
    <cellStyle name="Comma 2 5" xfId="82" xr:uid="{00000000-0005-0000-0000-000027050000}"/>
    <cellStyle name="Comma 2 5 2" xfId="1084" xr:uid="{00000000-0005-0000-0000-000028050000}"/>
    <cellStyle name="Comma 2 5 2 2" xfId="5657" xr:uid="{00000000-0005-0000-0000-000029050000}"/>
    <cellStyle name="Comma 2 5 3" xfId="5476" xr:uid="{00000000-0005-0000-0000-00002A050000}"/>
    <cellStyle name="Comma 2 6" xfId="384" xr:uid="{00000000-0005-0000-0000-00002B050000}"/>
    <cellStyle name="Comma 2 6 2" xfId="1085" xr:uid="{00000000-0005-0000-0000-00002C050000}"/>
    <cellStyle name="Comma 2 6 3" xfId="2833" xr:uid="{00000000-0005-0000-0000-00002D050000}"/>
    <cellStyle name="Comma 2 6 4" xfId="5567" xr:uid="{00000000-0005-0000-0000-00002E050000}"/>
    <cellStyle name="Comma 2 7" xfId="249" xr:uid="{00000000-0005-0000-0000-00002F050000}"/>
    <cellStyle name="Comma 2 8" xfId="1081" xr:uid="{00000000-0005-0000-0000-000030050000}"/>
    <cellStyle name="Comma 2 9" xfId="2828" xr:uid="{00000000-0005-0000-0000-000031050000}"/>
    <cellStyle name="Comma 2 9 2" xfId="5886" xr:uid="{00000000-0005-0000-0000-000032050000}"/>
    <cellStyle name="Comma 3" xfId="42" xr:uid="{00000000-0005-0000-0000-000033050000}"/>
    <cellStyle name="Comma 3 2" xfId="259" xr:uid="{00000000-0005-0000-0000-000034050000}"/>
    <cellStyle name="Comma 3 2 2" xfId="1087" xr:uid="{00000000-0005-0000-0000-000035050000}"/>
    <cellStyle name="Comma 3 2 2 2" xfId="5659" xr:uid="{00000000-0005-0000-0000-000036050000}"/>
    <cellStyle name="Comma 3 2 3" xfId="2835" xr:uid="{00000000-0005-0000-0000-000037050000}"/>
    <cellStyle name="Comma 3 2 3 2" xfId="5889" xr:uid="{00000000-0005-0000-0000-000038050000}"/>
    <cellStyle name="Comma 3 3" xfId="1086" xr:uid="{00000000-0005-0000-0000-000039050000}"/>
    <cellStyle name="Comma 3 4" xfId="2834" xr:uid="{00000000-0005-0000-0000-00003A050000}"/>
    <cellStyle name="Comma 3 4 2" xfId="5888" xr:uid="{00000000-0005-0000-0000-00003B050000}"/>
    <cellStyle name="Comma 3 5" xfId="5466" xr:uid="{00000000-0005-0000-0000-00003C050000}"/>
    <cellStyle name="Comma 4" xfId="260" xr:uid="{00000000-0005-0000-0000-00003D050000}"/>
    <cellStyle name="Comma 4 2" xfId="569" xr:uid="{00000000-0005-0000-0000-00003E050000}"/>
    <cellStyle name="Comma 4 2 2" xfId="5577" xr:uid="{00000000-0005-0000-0000-00003F050000}"/>
    <cellStyle name="Comma 4 3" xfId="1088" xr:uid="{00000000-0005-0000-0000-000040050000}"/>
    <cellStyle name="Comma 4 4" xfId="2836" xr:uid="{00000000-0005-0000-0000-000041050000}"/>
    <cellStyle name="Comma 4 4 2" xfId="5890" xr:uid="{00000000-0005-0000-0000-000042050000}"/>
    <cellStyle name="Comma 4 5" xfId="5512" xr:uid="{00000000-0005-0000-0000-000043050000}"/>
    <cellStyle name="Comma 5" xfId="267" xr:uid="{00000000-0005-0000-0000-000044050000}"/>
    <cellStyle name="Comma 5 2" xfId="1089" xr:uid="{00000000-0005-0000-0000-000045050000}"/>
    <cellStyle name="Comma 5 2 2" xfId="5660" xr:uid="{00000000-0005-0000-0000-000046050000}"/>
    <cellStyle name="Comma 5 3" xfId="2837" xr:uid="{00000000-0005-0000-0000-000047050000}"/>
    <cellStyle name="Comma 5 3 2" xfId="5891" xr:uid="{00000000-0005-0000-0000-000048050000}"/>
    <cellStyle name="Comma 6" xfId="38" xr:uid="{00000000-0005-0000-0000-000049050000}"/>
    <cellStyle name="Comma 6 2" xfId="5240" xr:uid="{00000000-0005-0000-0000-00004A050000}"/>
    <cellStyle name="Comma 6 2 2" xfId="6090" xr:uid="{00000000-0005-0000-0000-00004B050000}"/>
    <cellStyle name="Comma 6 3" xfId="2838" xr:uid="{00000000-0005-0000-0000-00004C050000}"/>
    <cellStyle name="Comma 6 3 2" xfId="5892" xr:uid="{00000000-0005-0000-0000-00004D050000}"/>
    <cellStyle name="Comma 6 4" xfId="5464" xr:uid="{00000000-0005-0000-0000-00004E050000}"/>
    <cellStyle name="Comma 7" xfId="52" xr:uid="{00000000-0005-0000-0000-00004F050000}"/>
    <cellStyle name="Comma 7 2" xfId="1090" xr:uid="{00000000-0005-0000-0000-000050050000}"/>
    <cellStyle name="Comma 7 3" xfId="5468" xr:uid="{00000000-0005-0000-0000-000051050000}"/>
    <cellStyle name="Comma 8" xfId="570" xr:uid="{00000000-0005-0000-0000-000052050000}"/>
    <cellStyle name="Comma 8 2" xfId="5578" xr:uid="{00000000-0005-0000-0000-000053050000}"/>
    <cellStyle name="Comma0" xfId="1117" xr:uid="{00000000-0005-0000-0000-000054050000}"/>
    <cellStyle name="Comma0 - Estilo3" xfId="571" xr:uid="{00000000-0005-0000-0000-000055050000}"/>
    <cellStyle name="Comma0 - Estilo3 2" xfId="1955" xr:uid="{00000000-0005-0000-0000-000056050000}"/>
    <cellStyle name="Comma0 - Estilo3 3" xfId="2839" xr:uid="{00000000-0005-0000-0000-000057050000}"/>
    <cellStyle name="Comma0 - Modelo1" xfId="572" xr:uid="{00000000-0005-0000-0000-000058050000}"/>
    <cellStyle name="Comma0 - Modelo1 2" xfId="1956" xr:uid="{00000000-0005-0000-0000-000059050000}"/>
    <cellStyle name="Comma0 - Modelo1 3" xfId="2840" xr:uid="{00000000-0005-0000-0000-00005A050000}"/>
    <cellStyle name="Comma0 - Style1" xfId="573" xr:uid="{00000000-0005-0000-0000-00005B050000}"/>
    <cellStyle name="Comma0 - Style1 2" xfId="1957" xr:uid="{00000000-0005-0000-0000-00005C050000}"/>
    <cellStyle name="Comma0 - Style1 3" xfId="2841" xr:uid="{00000000-0005-0000-0000-00005D050000}"/>
    <cellStyle name="Comma1 - Estilo1" xfId="574" xr:uid="{00000000-0005-0000-0000-00005E050000}"/>
    <cellStyle name="Comma1 - Estilo1 2" xfId="1958" xr:uid="{00000000-0005-0000-0000-00005F050000}"/>
    <cellStyle name="Comma1 - Estilo1 3" xfId="2842" xr:uid="{00000000-0005-0000-0000-000060050000}"/>
    <cellStyle name="Comma1 - Modelo2" xfId="575" xr:uid="{00000000-0005-0000-0000-000061050000}"/>
    <cellStyle name="Comma1 - Modelo2 2" xfId="1959" xr:uid="{00000000-0005-0000-0000-000062050000}"/>
    <cellStyle name="Comma1 - Modelo2 3" xfId="2843" xr:uid="{00000000-0005-0000-0000-000063050000}"/>
    <cellStyle name="Comma1 - Style2" xfId="576" xr:uid="{00000000-0005-0000-0000-000064050000}"/>
    <cellStyle name="Comma1 - Style2 2" xfId="1960" xr:uid="{00000000-0005-0000-0000-000065050000}"/>
    <cellStyle name="Comma1 - Style2 3" xfId="2844" xr:uid="{00000000-0005-0000-0000-000066050000}"/>
    <cellStyle name="Copied" xfId="577" xr:uid="{00000000-0005-0000-0000-000067050000}"/>
    <cellStyle name="Copied 2" xfId="1961" xr:uid="{00000000-0005-0000-0000-000068050000}"/>
    <cellStyle name="Copied 3" xfId="2845" xr:uid="{00000000-0005-0000-0000-000069050000}"/>
    <cellStyle name="Currency (hidden)" xfId="578" xr:uid="{00000000-0005-0000-0000-00006A050000}"/>
    <cellStyle name="Currency [00]" xfId="579" xr:uid="{00000000-0005-0000-0000-00006B050000}"/>
    <cellStyle name="Currency [00] 2" xfId="1962" xr:uid="{00000000-0005-0000-0000-00006C050000}"/>
    <cellStyle name="Currency [00] 3" xfId="2846" xr:uid="{00000000-0005-0000-0000-00006D050000}"/>
    <cellStyle name="Currency 0" xfId="580" xr:uid="{00000000-0005-0000-0000-00006E050000}"/>
    <cellStyle name="Currency 0 2" xfId="1963" xr:uid="{00000000-0005-0000-0000-00006F050000}"/>
    <cellStyle name="Currency 0 3" xfId="2847" xr:uid="{00000000-0005-0000-0000-000070050000}"/>
    <cellStyle name="Currency 10" xfId="581" xr:uid="{00000000-0005-0000-0000-000071050000}"/>
    <cellStyle name="Currency 10 2" xfId="1964" xr:uid="{00000000-0005-0000-0000-000072050000}"/>
    <cellStyle name="Currency 10 3" xfId="2848" xr:uid="{00000000-0005-0000-0000-000073050000}"/>
    <cellStyle name="Currency 10_Income statement" xfId="1268" xr:uid="{00000000-0005-0000-0000-000074050000}"/>
    <cellStyle name="Currency 11" xfId="582" xr:uid="{00000000-0005-0000-0000-000075050000}"/>
    <cellStyle name="Currency 2" xfId="39" xr:uid="{00000000-0005-0000-0000-000076050000}"/>
    <cellStyle name="Currency 2 2" xfId="44" xr:uid="{00000000-0005-0000-0000-000077050000}"/>
    <cellStyle name="Currency 2 2 2" xfId="58" xr:uid="{00000000-0005-0000-0000-000078050000}"/>
    <cellStyle name="Currency 2 2 3" xfId="69" xr:uid="{00000000-0005-0000-0000-000079050000}"/>
    <cellStyle name="Currency 2 2 4" xfId="78" xr:uid="{00000000-0005-0000-0000-00007A050000}"/>
    <cellStyle name="Currency 2 2 5" xfId="83" xr:uid="{00000000-0005-0000-0000-00007B050000}"/>
    <cellStyle name="Currency 2 2 6" xfId="1092" xr:uid="{00000000-0005-0000-0000-00007C050000}"/>
    <cellStyle name="Currency 2 2 7" xfId="2850" xr:uid="{00000000-0005-0000-0000-00007D050000}"/>
    <cellStyle name="Currency 2 3" xfId="65" xr:uid="{00000000-0005-0000-0000-00007E050000}"/>
    <cellStyle name="Currency 2 3 2" xfId="583" xr:uid="{00000000-0005-0000-0000-00007F050000}"/>
    <cellStyle name="Currency 2 3 2 2" xfId="5580" xr:uid="{00000000-0005-0000-0000-000080050000}"/>
    <cellStyle name="Currency 2 3 3" xfId="1093" xr:uid="{00000000-0005-0000-0000-000081050000}"/>
    <cellStyle name="Currency 2 4" xfId="1091" xr:uid="{00000000-0005-0000-0000-000082050000}"/>
    <cellStyle name="Currency 2 5" xfId="2849" xr:uid="{00000000-0005-0000-0000-000083050000}"/>
    <cellStyle name="Currency 3" xfId="48" xr:uid="{00000000-0005-0000-0000-000084050000}"/>
    <cellStyle name="Currency 3 10" xfId="5263" xr:uid="{00000000-0005-0000-0000-000085050000}"/>
    <cellStyle name="Currency 3 2" xfId="1094" xr:uid="{00000000-0005-0000-0000-000086050000}"/>
    <cellStyle name="Currency 3 2 2" xfId="2271" xr:uid="{00000000-0005-0000-0000-000087050000}"/>
    <cellStyle name="Currency 3 2_Income statement" xfId="1269" xr:uid="{00000000-0005-0000-0000-000088050000}"/>
    <cellStyle name="Currency 3 3" xfId="2851" xr:uid="{00000000-0005-0000-0000-000089050000}"/>
    <cellStyle name="Currency 3 4" xfId="5258" xr:uid="{00000000-0005-0000-0000-00008A050000}"/>
    <cellStyle name="Currency 3 5" xfId="5376" xr:uid="{00000000-0005-0000-0000-00008B050000}"/>
    <cellStyle name="Currency 3 6" xfId="5280" xr:uid="{00000000-0005-0000-0000-00008C050000}"/>
    <cellStyle name="Currency 3 7" xfId="5391" xr:uid="{00000000-0005-0000-0000-00008D050000}"/>
    <cellStyle name="Currency 3 8" xfId="5286" xr:uid="{00000000-0005-0000-0000-00008E050000}"/>
    <cellStyle name="Currency 3 9" xfId="5272" xr:uid="{00000000-0005-0000-0000-00008F050000}"/>
    <cellStyle name="Currency 4" xfId="43" xr:uid="{00000000-0005-0000-0000-000090050000}"/>
    <cellStyle name="Currency 4 2" xfId="1095" xr:uid="{00000000-0005-0000-0000-000091050000}"/>
    <cellStyle name="Currency 5" xfId="49" xr:uid="{00000000-0005-0000-0000-000092050000}"/>
    <cellStyle name="Currency 5 2" xfId="1096" xr:uid="{00000000-0005-0000-0000-000093050000}"/>
    <cellStyle name="Currency 6" xfId="51" xr:uid="{00000000-0005-0000-0000-000094050000}"/>
    <cellStyle name="Currency 6 2" xfId="1097" xr:uid="{00000000-0005-0000-0000-000095050000}"/>
    <cellStyle name="Currency 7" xfId="584" xr:uid="{00000000-0005-0000-0000-000096050000}"/>
    <cellStyle name="Currency 8" xfId="585" xr:uid="{00000000-0005-0000-0000-000097050000}"/>
    <cellStyle name="Currency 9" xfId="586" xr:uid="{00000000-0005-0000-0000-000098050000}"/>
    <cellStyle name="Currency 9 2" xfId="1966" xr:uid="{00000000-0005-0000-0000-000099050000}"/>
    <cellStyle name="Currency 9 3" xfId="2852" xr:uid="{00000000-0005-0000-0000-00009A050000}"/>
    <cellStyle name="Currency 9_Income statement" xfId="1270" xr:uid="{00000000-0005-0000-0000-00009B050000}"/>
    <cellStyle name="Currency0" xfId="1118" xr:uid="{00000000-0005-0000-0000-00009C050000}"/>
    <cellStyle name="Custom - Style8" xfId="587" xr:uid="{00000000-0005-0000-0000-00009D050000}"/>
    <cellStyle name="Custom - Style8 2" xfId="588" xr:uid="{00000000-0005-0000-0000-00009E050000}"/>
    <cellStyle name="Dan" xfId="589" xr:uid="{00000000-0005-0000-0000-00009F050000}"/>
    <cellStyle name="Dan 2" xfId="1968" xr:uid="{00000000-0005-0000-0000-0000A0050000}"/>
    <cellStyle name="Dan 3" xfId="2854" xr:uid="{00000000-0005-0000-0000-0000A1050000}"/>
    <cellStyle name="Dash" xfId="590" xr:uid="{00000000-0005-0000-0000-0000A2050000}"/>
    <cellStyle name="Dash 2" xfId="1969" xr:uid="{00000000-0005-0000-0000-0000A3050000}"/>
    <cellStyle name="Dash 3" xfId="2855" xr:uid="{00000000-0005-0000-0000-0000A4050000}"/>
    <cellStyle name="Data" xfId="591" xr:uid="{00000000-0005-0000-0000-0000A5050000}"/>
    <cellStyle name="Data 2" xfId="1970" xr:uid="{00000000-0005-0000-0000-0000A6050000}"/>
    <cellStyle name="Data 3" xfId="2856" xr:uid="{00000000-0005-0000-0000-0000A7050000}"/>
    <cellStyle name="Date" xfId="1119" xr:uid="{00000000-0005-0000-0000-0000A8050000}"/>
    <cellStyle name="Date Aligned" xfId="592" xr:uid="{00000000-0005-0000-0000-0000A9050000}"/>
    <cellStyle name="Date Aligned 2" xfId="1971" xr:uid="{00000000-0005-0000-0000-0000AA050000}"/>
    <cellStyle name="Date Aligned 3" xfId="2857" xr:uid="{00000000-0005-0000-0000-0000AB050000}"/>
    <cellStyle name="Date Short" xfId="593" xr:uid="{00000000-0005-0000-0000-0000AC050000}"/>
    <cellStyle name="Date_Income statement" xfId="1271" xr:uid="{00000000-0005-0000-0000-0000AD050000}"/>
    <cellStyle name="DESCRIÇÃO" xfId="594" xr:uid="{00000000-0005-0000-0000-0000AE050000}"/>
    <cellStyle name="DESCRIÇÃO 2" xfId="1972" xr:uid="{00000000-0005-0000-0000-0000AF050000}"/>
    <cellStyle name="DESCRIÇÃO 2 2" xfId="2860" xr:uid="{00000000-0005-0000-0000-0000B0050000}"/>
    <cellStyle name="DESCRIÇÃO 2 2 2" xfId="2861" xr:uid="{00000000-0005-0000-0000-0000B1050000}"/>
    <cellStyle name="DESCRIÇÃO 2 2 2 2" xfId="4365" xr:uid="{00000000-0005-0000-0000-0000B2050000}"/>
    <cellStyle name="DESCRIÇÃO 2 2 2 3" xfId="4364" xr:uid="{00000000-0005-0000-0000-0000B3050000}"/>
    <cellStyle name="DESCRIÇÃO 2 2 3" xfId="2862" xr:uid="{00000000-0005-0000-0000-0000B4050000}"/>
    <cellStyle name="DESCRIÇÃO 2 2 3 2" xfId="4367" xr:uid="{00000000-0005-0000-0000-0000B5050000}"/>
    <cellStyle name="DESCRIÇÃO 2 2 3 3" xfId="4366" xr:uid="{00000000-0005-0000-0000-0000B6050000}"/>
    <cellStyle name="DESCRIÇÃO 2 2 4" xfId="2863" xr:uid="{00000000-0005-0000-0000-0000B7050000}"/>
    <cellStyle name="DESCRIÇÃO 2 2 4 2" xfId="4369" xr:uid="{00000000-0005-0000-0000-0000B8050000}"/>
    <cellStyle name="DESCRIÇÃO 2 2 4 3" xfId="4368" xr:uid="{00000000-0005-0000-0000-0000B9050000}"/>
    <cellStyle name="DESCRIÇÃO 2 2 5" xfId="2864" xr:uid="{00000000-0005-0000-0000-0000BA050000}"/>
    <cellStyle name="DESCRIÇÃO 2 2 5 2" xfId="4370" xr:uid="{00000000-0005-0000-0000-0000BB050000}"/>
    <cellStyle name="DESCRIÇÃO 2 3" xfId="2865" xr:uid="{00000000-0005-0000-0000-0000BC050000}"/>
    <cellStyle name="DESCRIÇÃO 2 3 2" xfId="2866" xr:uid="{00000000-0005-0000-0000-0000BD050000}"/>
    <cellStyle name="DESCRIÇÃO 2 3 2 2" xfId="4372" xr:uid="{00000000-0005-0000-0000-0000BE050000}"/>
    <cellStyle name="DESCRIÇÃO 2 3 2 3" xfId="4371" xr:uid="{00000000-0005-0000-0000-0000BF050000}"/>
    <cellStyle name="DESCRIÇÃO 2 3 3" xfId="2867" xr:uid="{00000000-0005-0000-0000-0000C0050000}"/>
    <cellStyle name="DESCRIÇÃO 2 3 3 2" xfId="4374" xr:uid="{00000000-0005-0000-0000-0000C1050000}"/>
    <cellStyle name="DESCRIÇÃO 2 3 3 3" xfId="4373" xr:uid="{00000000-0005-0000-0000-0000C2050000}"/>
    <cellStyle name="DESCRIÇÃO 2 3 4" xfId="2868" xr:uid="{00000000-0005-0000-0000-0000C3050000}"/>
    <cellStyle name="DESCRIÇÃO 2 3 4 2" xfId="4376" xr:uid="{00000000-0005-0000-0000-0000C4050000}"/>
    <cellStyle name="DESCRIÇÃO 2 3 4 3" xfId="4375" xr:uid="{00000000-0005-0000-0000-0000C5050000}"/>
    <cellStyle name="DESCRIÇÃO 2 3 5" xfId="2869" xr:uid="{00000000-0005-0000-0000-0000C6050000}"/>
    <cellStyle name="DESCRIÇÃO 2 3 5 2" xfId="4377" xr:uid="{00000000-0005-0000-0000-0000C7050000}"/>
    <cellStyle name="DESCRIÇÃO 2 4" xfId="2870" xr:uid="{00000000-0005-0000-0000-0000C8050000}"/>
    <cellStyle name="DESCRIÇÃO 2 4 2" xfId="2871" xr:uid="{00000000-0005-0000-0000-0000C9050000}"/>
    <cellStyle name="DESCRIÇÃO 2 4 2 2" xfId="4380" xr:uid="{00000000-0005-0000-0000-0000CA050000}"/>
    <cellStyle name="DESCRIÇÃO 2 4 2 3" xfId="4379" xr:uid="{00000000-0005-0000-0000-0000CB050000}"/>
    <cellStyle name="DESCRIÇÃO 2 4 3" xfId="2872" xr:uid="{00000000-0005-0000-0000-0000CC050000}"/>
    <cellStyle name="DESCRIÇÃO 2 4 3 2" xfId="4382" xr:uid="{00000000-0005-0000-0000-0000CD050000}"/>
    <cellStyle name="DESCRIÇÃO 2 4 3 3" xfId="4381" xr:uid="{00000000-0005-0000-0000-0000CE050000}"/>
    <cellStyle name="DESCRIÇÃO 2 4 4" xfId="2873" xr:uid="{00000000-0005-0000-0000-0000CF050000}"/>
    <cellStyle name="DESCRIÇÃO 2 4 4 2" xfId="4383" xr:uid="{00000000-0005-0000-0000-0000D0050000}"/>
    <cellStyle name="DESCRIÇÃO 2 4 5" xfId="4378" xr:uid="{00000000-0005-0000-0000-0000D1050000}"/>
    <cellStyle name="DESCRIÇÃO 2 5" xfId="2874" xr:uid="{00000000-0005-0000-0000-0000D2050000}"/>
    <cellStyle name="DESCRIÇÃO 2 5 2" xfId="2875" xr:uid="{00000000-0005-0000-0000-0000D3050000}"/>
    <cellStyle name="DESCRIÇÃO 2 5 2 2" xfId="4386" xr:uid="{00000000-0005-0000-0000-0000D4050000}"/>
    <cellStyle name="DESCRIÇÃO 2 5 2 3" xfId="4385" xr:uid="{00000000-0005-0000-0000-0000D5050000}"/>
    <cellStyle name="DESCRIÇÃO 2 5 3" xfId="2876" xr:uid="{00000000-0005-0000-0000-0000D6050000}"/>
    <cellStyle name="DESCRIÇÃO 2 5 3 2" xfId="4388" xr:uid="{00000000-0005-0000-0000-0000D7050000}"/>
    <cellStyle name="DESCRIÇÃO 2 5 3 3" xfId="4387" xr:uid="{00000000-0005-0000-0000-0000D8050000}"/>
    <cellStyle name="DESCRIÇÃO 2 5 4" xfId="2877" xr:uid="{00000000-0005-0000-0000-0000D9050000}"/>
    <cellStyle name="DESCRIÇÃO 2 5 4 2" xfId="4390" xr:uid="{00000000-0005-0000-0000-0000DA050000}"/>
    <cellStyle name="DESCRIÇÃO 2 5 4 3" xfId="4389" xr:uid="{00000000-0005-0000-0000-0000DB050000}"/>
    <cellStyle name="DESCRIÇÃO 2 5 5" xfId="2878" xr:uid="{00000000-0005-0000-0000-0000DC050000}"/>
    <cellStyle name="DESCRIÇÃO 2 5 5 2" xfId="4391" xr:uid="{00000000-0005-0000-0000-0000DD050000}"/>
    <cellStyle name="DESCRIÇÃO 2 5 6" xfId="4384" xr:uid="{00000000-0005-0000-0000-0000DE050000}"/>
    <cellStyle name="DESCRIÇÃO 2 6" xfId="2879" xr:uid="{00000000-0005-0000-0000-0000DF050000}"/>
    <cellStyle name="DESCRIÇÃO 2 6 2" xfId="2880" xr:uid="{00000000-0005-0000-0000-0000E0050000}"/>
    <cellStyle name="DESCRIÇÃO 2 6 2 2" xfId="4394" xr:uid="{00000000-0005-0000-0000-0000E1050000}"/>
    <cellStyle name="DESCRIÇÃO 2 6 2 3" xfId="4393" xr:uid="{00000000-0005-0000-0000-0000E2050000}"/>
    <cellStyle name="DESCRIÇÃO 2 6 3" xfId="2881" xr:uid="{00000000-0005-0000-0000-0000E3050000}"/>
    <cellStyle name="DESCRIÇÃO 2 6 3 2" xfId="4396" xr:uid="{00000000-0005-0000-0000-0000E4050000}"/>
    <cellStyle name="DESCRIÇÃO 2 6 3 3" xfId="4395" xr:uid="{00000000-0005-0000-0000-0000E5050000}"/>
    <cellStyle name="DESCRIÇÃO 2 6 4" xfId="2882" xr:uid="{00000000-0005-0000-0000-0000E6050000}"/>
    <cellStyle name="DESCRIÇÃO 2 6 4 2" xfId="4398" xr:uid="{00000000-0005-0000-0000-0000E7050000}"/>
    <cellStyle name="DESCRIÇÃO 2 6 4 3" xfId="4397" xr:uid="{00000000-0005-0000-0000-0000E8050000}"/>
    <cellStyle name="DESCRIÇÃO 2 6 5" xfId="2883" xr:uid="{00000000-0005-0000-0000-0000E9050000}"/>
    <cellStyle name="DESCRIÇÃO 2 6 5 2" xfId="4399" xr:uid="{00000000-0005-0000-0000-0000EA050000}"/>
    <cellStyle name="DESCRIÇÃO 2 6 6" xfId="4392" xr:uid="{00000000-0005-0000-0000-0000EB050000}"/>
    <cellStyle name="DESCRIÇÃO 2 7" xfId="2884" xr:uid="{00000000-0005-0000-0000-0000EC050000}"/>
    <cellStyle name="DESCRIÇÃO 2 7 2" xfId="4400" xr:uid="{00000000-0005-0000-0000-0000ED050000}"/>
    <cellStyle name="DESCRIÇÃO 2 8" xfId="4235" xr:uid="{00000000-0005-0000-0000-0000EE050000}"/>
    <cellStyle name="DESCRIÇÃO 2 9" xfId="2859" xr:uid="{00000000-0005-0000-0000-0000EF050000}"/>
    <cellStyle name="DESCRIÇÃO 3" xfId="2885" xr:uid="{00000000-0005-0000-0000-0000F0050000}"/>
    <cellStyle name="DESCRIÇÃO 3 2" xfId="2886" xr:uid="{00000000-0005-0000-0000-0000F1050000}"/>
    <cellStyle name="DESCRIÇÃO 3 2 2" xfId="2887" xr:uid="{00000000-0005-0000-0000-0000F2050000}"/>
    <cellStyle name="DESCRIÇÃO 3 2 2 2" xfId="4402" xr:uid="{00000000-0005-0000-0000-0000F3050000}"/>
    <cellStyle name="DESCRIÇÃO 3 2 2 3" xfId="4401" xr:uid="{00000000-0005-0000-0000-0000F4050000}"/>
    <cellStyle name="DESCRIÇÃO 3 2 3" xfId="2888" xr:uid="{00000000-0005-0000-0000-0000F5050000}"/>
    <cellStyle name="DESCRIÇÃO 3 2 3 2" xfId="4404" xr:uid="{00000000-0005-0000-0000-0000F6050000}"/>
    <cellStyle name="DESCRIÇÃO 3 2 3 3" xfId="4403" xr:uid="{00000000-0005-0000-0000-0000F7050000}"/>
    <cellStyle name="DESCRIÇÃO 3 2 4" xfId="2889" xr:uid="{00000000-0005-0000-0000-0000F8050000}"/>
    <cellStyle name="DESCRIÇÃO 3 2 4 2" xfId="4406" xr:uid="{00000000-0005-0000-0000-0000F9050000}"/>
    <cellStyle name="DESCRIÇÃO 3 2 4 3" xfId="4405" xr:uid="{00000000-0005-0000-0000-0000FA050000}"/>
    <cellStyle name="DESCRIÇÃO 3 2 5" xfId="2890" xr:uid="{00000000-0005-0000-0000-0000FB050000}"/>
    <cellStyle name="DESCRIÇÃO 3 2 5 2" xfId="4407" xr:uid="{00000000-0005-0000-0000-0000FC050000}"/>
    <cellStyle name="DESCRIÇÃO 3 3" xfId="2891" xr:uid="{00000000-0005-0000-0000-0000FD050000}"/>
    <cellStyle name="DESCRIÇÃO 3 3 2" xfId="2892" xr:uid="{00000000-0005-0000-0000-0000FE050000}"/>
    <cellStyle name="DESCRIÇÃO 3 3 2 2" xfId="4409" xr:uid="{00000000-0005-0000-0000-0000FF050000}"/>
    <cellStyle name="DESCRIÇÃO 3 3 2 3" xfId="4408" xr:uid="{00000000-0005-0000-0000-000000060000}"/>
    <cellStyle name="DESCRIÇÃO 3 3 3" xfId="2893" xr:uid="{00000000-0005-0000-0000-000001060000}"/>
    <cellStyle name="DESCRIÇÃO 3 3 3 2" xfId="4411" xr:uid="{00000000-0005-0000-0000-000002060000}"/>
    <cellStyle name="DESCRIÇÃO 3 3 3 3" xfId="4410" xr:uid="{00000000-0005-0000-0000-000003060000}"/>
    <cellStyle name="DESCRIÇÃO 3 3 4" xfId="2894" xr:uid="{00000000-0005-0000-0000-000004060000}"/>
    <cellStyle name="DESCRIÇÃO 3 3 4 2" xfId="4413" xr:uid="{00000000-0005-0000-0000-000005060000}"/>
    <cellStyle name="DESCRIÇÃO 3 3 4 3" xfId="4412" xr:uid="{00000000-0005-0000-0000-000006060000}"/>
    <cellStyle name="DESCRIÇÃO 3 3 5" xfId="2895" xr:uid="{00000000-0005-0000-0000-000007060000}"/>
    <cellStyle name="DESCRIÇÃO 3 3 5 2" xfId="4414" xr:uid="{00000000-0005-0000-0000-000008060000}"/>
    <cellStyle name="DESCRIÇÃO 3 4" xfId="2896" xr:uid="{00000000-0005-0000-0000-000009060000}"/>
    <cellStyle name="DESCRIÇÃO 3 4 2" xfId="2897" xr:uid="{00000000-0005-0000-0000-00000A060000}"/>
    <cellStyle name="DESCRIÇÃO 3 4 2 2" xfId="4417" xr:uid="{00000000-0005-0000-0000-00000B060000}"/>
    <cellStyle name="DESCRIÇÃO 3 4 2 3" xfId="4416" xr:uid="{00000000-0005-0000-0000-00000C060000}"/>
    <cellStyle name="DESCRIÇÃO 3 4 3" xfId="2898" xr:uid="{00000000-0005-0000-0000-00000D060000}"/>
    <cellStyle name="DESCRIÇÃO 3 4 3 2" xfId="4419" xr:uid="{00000000-0005-0000-0000-00000E060000}"/>
    <cellStyle name="DESCRIÇÃO 3 4 3 3" xfId="4418" xr:uid="{00000000-0005-0000-0000-00000F060000}"/>
    <cellStyle name="DESCRIÇÃO 3 4 4" xfId="2899" xr:uid="{00000000-0005-0000-0000-000010060000}"/>
    <cellStyle name="DESCRIÇÃO 3 4 4 2" xfId="4420" xr:uid="{00000000-0005-0000-0000-000011060000}"/>
    <cellStyle name="DESCRIÇÃO 3 4 5" xfId="4415" xr:uid="{00000000-0005-0000-0000-000012060000}"/>
    <cellStyle name="DESCRIÇÃO 3 5" xfId="2900" xr:uid="{00000000-0005-0000-0000-000013060000}"/>
    <cellStyle name="DESCRIÇÃO 3 5 2" xfId="2901" xr:uid="{00000000-0005-0000-0000-000014060000}"/>
    <cellStyle name="DESCRIÇÃO 3 5 2 2" xfId="4423" xr:uid="{00000000-0005-0000-0000-000015060000}"/>
    <cellStyle name="DESCRIÇÃO 3 5 2 3" xfId="4422" xr:uid="{00000000-0005-0000-0000-000016060000}"/>
    <cellStyle name="DESCRIÇÃO 3 5 3" xfId="2902" xr:uid="{00000000-0005-0000-0000-000017060000}"/>
    <cellStyle name="DESCRIÇÃO 3 5 3 2" xfId="4425" xr:uid="{00000000-0005-0000-0000-000018060000}"/>
    <cellStyle name="DESCRIÇÃO 3 5 3 3" xfId="4424" xr:uid="{00000000-0005-0000-0000-000019060000}"/>
    <cellStyle name="DESCRIÇÃO 3 5 4" xfId="2903" xr:uid="{00000000-0005-0000-0000-00001A060000}"/>
    <cellStyle name="DESCRIÇÃO 3 5 4 2" xfId="4427" xr:uid="{00000000-0005-0000-0000-00001B060000}"/>
    <cellStyle name="DESCRIÇÃO 3 5 4 3" xfId="4426" xr:uid="{00000000-0005-0000-0000-00001C060000}"/>
    <cellStyle name="DESCRIÇÃO 3 5 5" xfId="2904" xr:uid="{00000000-0005-0000-0000-00001D060000}"/>
    <cellStyle name="DESCRIÇÃO 3 5 5 2" xfId="4428" xr:uid="{00000000-0005-0000-0000-00001E060000}"/>
    <cellStyle name="DESCRIÇÃO 3 5 6" xfId="4421" xr:uid="{00000000-0005-0000-0000-00001F060000}"/>
    <cellStyle name="DESCRIÇÃO 3 6" xfId="2905" xr:uid="{00000000-0005-0000-0000-000020060000}"/>
    <cellStyle name="DESCRIÇÃO 3 6 2" xfId="2906" xr:uid="{00000000-0005-0000-0000-000021060000}"/>
    <cellStyle name="DESCRIÇÃO 3 6 2 2" xfId="4431" xr:uid="{00000000-0005-0000-0000-000022060000}"/>
    <cellStyle name="DESCRIÇÃO 3 6 2 3" xfId="4430" xr:uid="{00000000-0005-0000-0000-000023060000}"/>
    <cellStyle name="DESCRIÇÃO 3 6 3" xfId="2907" xr:uid="{00000000-0005-0000-0000-000024060000}"/>
    <cellStyle name="DESCRIÇÃO 3 6 3 2" xfId="4433" xr:uid="{00000000-0005-0000-0000-000025060000}"/>
    <cellStyle name="DESCRIÇÃO 3 6 3 3" xfId="4432" xr:uid="{00000000-0005-0000-0000-000026060000}"/>
    <cellStyle name="DESCRIÇÃO 3 6 4" xfId="2908" xr:uid="{00000000-0005-0000-0000-000027060000}"/>
    <cellStyle name="DESCRIÇÃO 3 6 4 2" xfId="4435" xr:uid="{00000000-0005-0000-0000-000028060000}"/>
    <cellStyle name="DESCRIÇÃO 3 6 4 3" xfId="4434" xr:uid="{00000000-0005-0000-0000-000029060000}"/>
    <cellStyle name="DESCRIÇÃO 3 6 5" xfId="2909" xr:uid="{00000000-0005-0000-0000-00002A060000}"/>
    <cellStyle name="DESCRIÇÃO 3 6 5 2" xfId="4436" xr:uid="{00000000-0005-0000-0000-00002B060000}"/>
    <cellStyle name="DESCRIÇÃO 3 6 6" xfId="4429" xr:uid="{00000000-0005-0000-0000-00002C060000}"/>
    <cellStyle name="DESCRIÇÃO 3 7" xfId="2910" xr:uid="{00000000-0005-0000-0000-00002D060000}"/>
    <cellStyle name="DESCRIÇÃO 3 7 2" xfId="4437" xr:uid="{00000000-0005-0000-0000-00002E060000}"/>
    <cellStyle name="DESCRIÇÃO 3 8" xfId="4230" xr:uid="{00000000-0005-0000-0000-00002F060000}"/>
    <cellStyle name="DESCRIÇÃO 4" xfId="2911" xr:uid="{00000000-0005-0000-0000-000030060000}"/>
    <cellStyle name="DESCRIÇÃO 4 2" xfId="2912" xr:uid="{00000000-0005-0000-0000-000031060000}"/>
    <cellStyle name="DESCRIÇÃO 4 2 2" xfId="2913" xr:uid="{00000000-0005-0000-0000-000032060000}"/>
    <cellStyle name="DESCRIÇÃO 4 2 2 2" xfId="4439" xr:uid="{00000000-0005-0000-0000-000033060000}"/>
    <cellStyle name="DESCRIÇÃO 4 2 2 3" xfId="4438" xr:uid="{00000000-0005-0000-0000-000034060000}"/>
    <cellStyle name="DESCRIÇÃO 4 2 3" xfId="2914" xr:uid="{00000000-0005-0000-0000-000035060000}"/>
    <cellStyle name="DESCRIÇÃO 4 2 3 2" xfId="4441" xr:uid="{00000000-0005-0000-0000-000036060000}"/>
    <cellStyle name="DESCRIÇÃO 4 2 3 3" xfId="4440" xr:uid="{00000000-0005-0000-0000-000037060000}"/>
    <cellStyle name="DESCRIÇÃO 4 2 4" xfId="2915" xr:uid="{00000000-0005-0000-0000-000038060000}"/>
    <cellStyle name="DESCRIÇÃO 4 2 4 2" xfId="4443" xr:uid="{00000000-0005-0000-0000-000039060000}"/>
    <cellStyle name="DESCRIÇÃO 4 2 4 3" xfId="4442" xr:uid="{00000000-0005-0000-0000-00003A060000}"/>
    <cellStyle name="DESCRIÇÃO 4 2 5" xfId="2916" xr:uid="{00000000-0005-0000-0000-00003B060000}"/>
    <cellStyle name="DESCRIÇÃO 4 2 5 2" xfId="4444" xr:uid="{00000000-0005-0000-0000-00003C060000}"/>
    <cellStyle name="DESCRIÇÃO 4 3" xfId="2917" xr:uid="{00000000-0005-0000-0000-00003D060000}"/>
    <cellStyle name="DESCRIÇÃO 4 3 2" xfId="2918" xr:uid="{00000000-0005-0000-0000-00003E060000}"/>
    <cellStyle name="DESCRIÇÃO 4 3 2 2" xfId="4446" xr:uid="{00000000-0005-0000-0000-00003F060000}"/>
    <cellStyle name="DESCRIÇÃO 4 3 2 3" xfId="4445" xr:uid="{00000000-0005-0000-0000-000040060000}"/>
    <cellStyle name="DESCRIÇÃO 4 3 3" xfId="2919" xr:uid="{00000000-0005-0000-0000-000041060000}"/>
    <cellStyle name="DESCRIÇÃO 4 3 3 2" xfId="4448" xr:uid="{00000000-0005-0000-0000-000042060000}"/>
    <cellStyle name="DESCRIÇÃO 4 3 3 3" xfId="4447" xr:uid="{00000000-0005-0000-0000-000043060000}"/>
    <cellStyle name="DESCRIÇÃO 4 3 4" xfId="2920" xr:uid="{00000000-0005-0000-0000-000044060000}"/>
    <cellStyle name="DESCRIÇÃO 4 3 4 2" xfId="4450" xr:uid="{00000000-0005-0000-0000-000045060000}"/>
    <cellStyle name="DESCRIÇÃO 4 3 4 3" xfId="4449" xr:uid="{00000000-0005-0000-0000-000046060000}"/>
    <cellStyle name="DESCRIÇÃO 4 3 5" xfId="2921" xr:uid="{00000000-0005-0000-0000-000047060000}"/>
    <cellStyle name="DESCRIÇÃO 4 3 5 2" xfId="4451" xr:uid="{00000000-0005-0000-0000-000048060000}"/>
    <cellStyle name="DESCRIÇÃO 4 4" xfId="2922" xr:uid="{00000000-0005-0000-0000-000049060000}"/>
    <cellStyle name="DESCRIÇÃO 4 4 2" xfId="2923" xr:uid="{00000000-0005-0000-0000-00004A060000}"/>
    <cellStyle name="DESCRIÇÃO 4 4 2 2" xfId="4454" xr:uid="{00000000-0005-0000-0000-00004B060000}"/>
    <cellStyle name="DESCRIÇÃO 4 4 2 3" xfId="4453" xr:uid="{00000000-0005-0000-0000-00004C060000}"/>
    <cellStyle name="DESCRIÇÃO 4 4 3" xfId="2924" xr:uid="{00000000-0005-0000-0000-00004D060000}"/>
    <cellStyle name="DESCRIÇÃO 4 4 3 2" xfId="4456" xr:uid="{00000000-0005-0000-0000-00004E060000}"/>
    <cellStyle name="DESCRIÇÃO 4 4 3 3" xfId="4455" xr:uid="{00000000-0005-0000-0000-00004F060000}"/>
    <cellStyle name="DESCRIÇÃO 4 4 4" xfId="2925" xr:uid="{00000000-0005-0000-0000-000050060000}"/>
    <cellStyle name="DESCRIÇÃO 4 4 4 2" xfId="4457" xr:uid="{00000000-0005-0000-0000-000051060000}"/>
    <cellStyle name="DESCRIÇÃO 4 4 5" xfId="4452" xr:uid="{00000000-0005-0000-0000-000052060000}"/>
    <cellStyle name="DESCRIÇÃO 4 5" xfId="2926" xr:uid="{00000000-0005-0000-0000-000053060000}"/>
    <cellStyle name="DESCRIÇÃO 4 5 2" xfId="2927" xr:uid="{00000000-0005-0000-0000-000054060000}"/>
    <cellStyle name="DESCRIÇÃO 4 5 2 2" xfId="4460" xr:uid="{00000000-0005-0000-0000-000055060000}"/>
    <cellStyle name="DESCRIÇÃO 4 5 2 3" xfId="4459" xr:uid="{00000000-0005-0000-0000-000056060000}"/>
    <cellStyle name="DESCRIÇÃO 4 5 3" xfId="2928" xr:uid="{00000000-0005-0000-0000-000057060000}"/>
    <cellStyle name="DESCRIÇÃO 4 5 3 2" xfId="4462" xr:uid="{00000000-0005-0000-0000-000058060000}"/>
    <cellStyle name="DESCRIÇÃO 4 5 3 3" xfId="4461" xr:uid="{00000000-0005-0000-0000-000059060000}"/>
    <cellStyle name="DESCRIÇÃO 4 5 4" xfId="2929" xr:uid="{00000000-0005-0000-0000-00005A060000}"/>
    <cellStyle name="DESCRIÇÃO 4 5 4 2" xfId="4464" xr:uid="{00000000-0005-0000-0000-00005B060000}"/>
    <cellStyle name="DESCRIÇÃO 4 5 4 3" xfId="4463" xr:uid="{00000000-0005-0000-0000-00005C060000}"/>
    <cellStyle name="DESCRIÇÃO 4 5 5" xfId="2930" xr:uid="{00000000-0005-0000-0000-00005D060000}"/>
    <cellStyle name="DESCRIÇÃO 4 5 5 2" xfId="4465" xr:uid="{00000000-0005-0000-0000-00005E060000}"/>
    <cellStyle name="DESCRIÇÃO 4 5 6" xfId="4458" xr:uid="{00000000-0005-0000-0000-00005F060000}"/>
    <cellStyle name="DESCRIÇÃO 4 6" xfId="2931" xr:uid="{00000000-0005-0000-0000-000060060000}"/>
    <cellStyle name="DESCRIÇÃO 4 6 2" xfId="2932" xr:uid="{00000000-0005-0000-0000-000061060000}"/>
    <cellStyle name="DESCRIÇÃO 4 6 2 2" xfId="4468" xr:uid="{00000000-0005-0000-0000-000062060000}"/>
    <cellStyle name="DESCRIÇÃO 4 6 2 3" xfId="4467" xr:uid="{00000000-0005-0000-0000-000063060000}"/>
    <cellStyle name="DESCRIÇÃO 4 6 3" xfId="2933" xr:uid="{00000000-0005-0000-0000-000064060000}"/>
    <cellStyle name="DESCRIÇÃO 4 6 3 2" xfId="4470" xr:uid="{00000000-0005-0000-0000-000065060000}"/>
    <cellStyle name="DESCRIÇÃO 4 6 3 3" xfId="4469" xr:uid="{00000000-0005-0000-0000-000066060000}"/>
    <cellStyle name="DESCRIÇÃO 4 6 4" xfId="2934" xr:uid="{00000000-0005-0000-0000-000067060000}"/>
    <cellStyle name="DESCRIÇÃO 4 6 4 2" xfId="4472" xr:uid="{00000000-0005-0000-0000-000068060000}"/>
    <cellStyle name="DESCRIÇÃO 4 6 4 3" xfId="4471" xr:uid="{00000000-0005-0000-0000-000069060000}"/>
    <cellStyle name="DESCRIÇÃO 4 6 5" xfId="2935" xr:uid="{00000000-0005-0000-0000-00006A060000}"/>
    <cellStyle name="DESCRIÇÃO 4 6 5 2" xfId="4473" xr:uid="{00000000-0005-0000-0000-00006B060000}"/>
    <cellStyle name="DESCRIÇÃO 4 6 6" xfId="4466" xr:uid="{00000000-0005-0000-0000-00006C060000}"/>
    <cellStyle name="DESCRIÇÃO 4 7" xfId="2936" xr:uid="{00000000-0005-0000-0000-00006D060000}"/>
    <cellStyle name="DESCRIÇÃO 4 7 2" xfId="4474" xr:uid="{00000000-0005-0000-0000-00006E060000}"/>
    <cellStyle name="DESCRIÇÃO 4 8" xfId="4226" xr:uid="{00000000-0005-0000-0000-00006F060000}"/>
    <cellStyle name="DESCRIÇÃO 5" xfId="2937" xr:uid="{00000000-0005-0000-0000-000070060000}"/>
    <cellStyle name="DESCRIÇÃO 5 2" xfId="4476" xr:uid="{00000000-0005-0000-0000-000071060000}"/>
    <cellStyle name="DESCRIÇÃO 5 3" xfId="4475" xr:uid="{00000000-0005-0000-0000-000072060000}"/>
    <cellStyle name="DESCRIÇÃO 6" xfId="2938" xr:uid="{00000000-0005-0000-0000-000073060000}"/>
    <cellStyle name="DESCRIÇÃO 6 2" xfId="4477" xr:uid="{00000000-0005-0000-0000-000074060000}"/>
    <cellStyle name="DESCRIÇÃO 7" xfId="2858" xr:uid="{00000000-0005-0000-0000-000075060000}"/>
    <cellStyle name="Design" xfId="595" xr:uid="{00000000-0005-0000-0000-000076060000}"/>
    <cellStyle name="DESTAQ_2" xfId="596" xr:uid="{00000000-0005-0000-0000-000077060000}"/>
    <cellStyle name="DESTAQ1" xfId="597" xr:uid="{00000000-0005-0000-0000-000078060000}"/>
    <cellStyle name="DESTAQ1 2" xfId="1973" xr:uid="{00000000-0005-0000-0000-000079060000}"/>
    <cellStyle name="DESTAQ1 2 2" xfId="2941" xr:uid="{00000000-0005-0000-0000-00007A060000}"/>
    <cellStyle name="DESTAQ1 2 2 2" xfId="2942" xr:uid="{00000000-0005-0000-0000-00007B060000}"/>
    <cellStyle name="DESTAQ1 2 2 2 2" xfId="4479" xr:uid="{00000000-0005-0000-0000-00007C060000}"/>
    <cellStyle name="DESTAQ1 2 2 2 3" xfId="4478" xr:uid="{00000000-0005-0000-0000-00007D060000}"/>
    <cellStyle name="DESTAQ1 2 2 3" xfId="2943" xr:uid="{00000000-0005-0000-0000-00007E060000}"/>
    <cellStyle name="DESTAQ1 2 2 3 2" xfId="4480" xr:uid="{00000000-0005-0000-0000-00007F060000}"/>
    <cellStyle name="DESTAQ1 2 2 4" xfId="2944" xr:uid="{00000000-0005-0000-0000-000080060000}"/>
    <cellStyle name="DESTAQ1 2 2 4 2" xfId="4482" xr:uid="{00000000-0005-0000-0000-000081060000}"/>
    <cellStyle name="DESTAQ1 2 2 4 3" xfId="4481" xr:uid="{00000000-0005-0000-0000-000082060000}"/>
    <cellStyle name="DESTAQ1 2 2 5" xfId="2945" xr:uid="{00000000-0005-0000-0000-000083060000}"/>
    <cellStyle name="DESTAQ1 2 2 5 2" xfId="4484" xr:uid="{00000000-0005-0000-0000-000084060000}"/>
    <cellStyle name="DESTAQ1 2 2 5 3" xfId="4483" xr:uid="{00000000-0005-0000-0000-000085060000}"/>
    <cellStyle name="DESTAQ1 2 2 6" xfId="2946" xr:uid="{00000000-0005-0000-0000-000086060000}"/>
    <cellStyle name="DESTAQ1 2 2 6 2" xfId="4486" xr:uid="{00000000-0005-0000-0000-000087060000}"/>
    <cellStyle name="DESTAQ1 2 2 6 3" xfId="4485" xr:uid="{00000000-0005-0000-0000-000088060000}"/>
    <cellStyle name="DESTAQ1 2 3" xfId="2947" xr:uid="{00000000-0005-0000-0000-000089060000}"/>
    <cellStyle name="DESTAQ1 2 3 2" xfId="2948" xr:uid="{00000000-0005-0000-0000-00008A060000}"/>
    <cellStyle name="DESTAQ1 2 3 2 2" xfId="4488" xr:uid="{00000000-0005-0000-0000-00008B060000}"/>
    <cellStyle name="DESTAQ1 2 3 2 3" xfId="4487" xr:uid="{00000000-0005-0000-0000-00008C060000}"/>
    <cellStyle name="DESTAQ1 2 3 3" xfId="2949" xr:uid="{00000000-0005-0000-0000-00008D060000}"/>
    <cellStyle name="DESTAQ1 2 3 3 2" xfId="4489" xr:uid="{00000000-0005-0000-0000-00008E060000}"/>
    <cellStyle name="DESTAQ1 2 3 4" xfId="2950" xr:uid="{00000000-0005-0000-0000-00008F060000}"/>
    <cellStyle name="DESTAQ1 2 3 4 2" xfId="4491" xr:uid="{00000000-0005-0000-0000-000090060000}"/>
    <cellStyle name="DESTAQ1 2 3 4 3" xfId="4490" xr:uid="{00000000-0005-0000-0000-000091060000}"/>
    <cellStyle name="DESTAQ1 2 3 5" xfId="2951" xr:uid="{00000000-0005-0000-0000-000092060000}"/>
    <cellStyle name="DESTAQ1 2 3 5 2" xfId="4493" xr:uid="{00000000-0005-0000-0000-000093060000}"/>
    <cellStyle name="DESTAQ1 2 3 5 3" xfId="4492" xr:uid="{00000000-0005-0000-0000-000094060000}"/>
    <cellStyle name="DESTAQ1 2 3 6" xfId="2952" xr:uid="{00000000-0005-0000-0000-000095060000}"/>
    <cellStyle name="DESTAQ1 2 3 6 2" xfId="4495" xr:uid="{00000000-0005-0000-0000-000096060000}"/>
    <cellStyle name="DESTAQ1 2 3 6 3" xfId="4494" xr:uid="{00000000-0005-0000-0000-000097060000}"/>
    <cellStyle name="DESTAQ1 2 4" xfId="2953" xr:uid="{00000000-0005-0000-0000-000098060000}"/>
    <cellStyle name="DESTAQ1 2 4 2" xfId="2954" xr:uid="{00000000-0005-0000-0000-000099060000}"/>
    <cellStyle name="DESTAQ1 2 4 2 2" xfId="4498" xr:uid="{00000000-0005-0000-0000-00009A060000}"/>
    <cellStyle name="DESTAQ1 2 4 2 3" xfId="4497" xr:uid="{00000000-0005-0000-0000-00009B060000}"/>
    <cellStyle name="DESTAQ1 2 4 3" xfId="2955" xr:uid="{00000000-0005-0000-0000-00009C060000}"/>
    <cellStyle name="DESTAQ1 2 4 3 2" xfId="4499" xr:uid="{00000000-0005-0000-0000-00009D060000}"/>
    <cellStyle name="DESTAQ1 2 4 4" xfId="2956" xr:uid="{00000000-0005-0000-0000-00009E060000}"/>
    <cellStyle name="DESTAQ1 2 4 4 2" xfId="4501" xr:uid="{00000000-0005-0000-0000-00009F060000}"/>
    <cellStyle name="DESTAQ1 2 4 4 3" xfId="4500" xr:uid="{00000000-0005-0000-0000-0000A0060000}"/>
    <cellStyle name="DESTAQ1 2 4 5" xfId="2957" xr:uid="{00000000-0005-0000-0000-0000A1060000}"/>
    <cellStyle name="DESTAQ1 2 4 5 2" xfId="4503" xr:uid="{00000000-0005-0000-0000-0000A2060000}"/>
    <cellStyle name="DESTAQ1 2 4 5 3" xfId="4502" xr:uid="{00000000-0005-0000-0000-0000A3060000}"/>
    <cellStyle name="DESTAQ1 2 4 6" xfId="2958" xr:uid="{00000000-0005-0000-0000-0000A4060000}"/>
    <cellStyle name="DESTAQ1 2 4 6 2" xfId="4505" xr:uid="{00000000-0005-0000-0000-0000A5060000}"/>
    <cellStyle name="DESTAQ1 2 4 6 3" xfId="4504" xr:uid="{00000000-0005-0000-0000-0000A6060000}"/>
    <cellStyle name="DESTAQ1 2 4 7" xfId="4496" xr:uid="{00000000-0005-0000-0000-0000A7060000}"/>
    <cellStyle name="DESTAQ1 2 5" xfId="2959" xr:uid="{00000000-0005-0000-0000-0000A8060000}"/>
    <cellStyle name="DESTAQ1 2 5 2" xfId="2960" xr:uid="{00000000-0005-0000-0000-0000A9060000}"/>
    <cellStyle name="DESTAQ1 2 5 2 2" xfId="4508" xr:uid="{00000000-0005-0000-0000-0000AA060000}"/>
    <cellStyle name="DESTAQ1 2 5 2 3" xfId="4507" xr:uid="{00000000-0005-0000-0000-0000AB060000}"/>
    <cellStyle name="DESTAQ1 2 5 3" xfId="2961" xr:uid="{00000000-0005-0000-0000-0000AC060000}"/>
    <cellStyle name="DESTAQ1 2 5 3 2" xfId="4509" xr:uid="{00000000-0005-0000-0000-0000AD060000}"/>
    <cellStyle name="DESTAQ1 2 5 4" xfId="2962" xr:uid="{00000000-0005-0000-0000-0000AE060000}"/>
    <cellStyle name="DESTAQ1 2 5 4 2" xfId="4511" xr:uid="{00000000-0005-0000-0000-0000AF060000}"/>
    <cellStyle name="DESTAQ1 2 5 4 3" xfId="4510" xr:uid="{00000000-0005-0000-0000-0000B0060000}"/>
    <cellStyle name="DESTAQ1 2 5 5" xfId="2963" xr:uid="{00000000-0005-0000-0000-0000B1060000}"/>
    <cellStyle name="DESTAQ1 2 5 5 2" xfId="4513" xr:uid="{00000000-0005-0000-0000-0000B2060000}"/>
    <cellStyle name="DESTAQ1 2 5 5 3" xfId="4512" xr:uid="{00000000-0005-0000-0000-0000B3060000}"/>
    <cellStyle name="DESTAQ1 2 5 6" xfId="2964" xr:uid="{00000000-0005-0000-0000-0000B4060000}"/>
    <cellStyle name="DESTAQ1 2 5 6 2" xfId="4515" xr:uid="{00000000-0005-0000-0000-0000B5060000}"/>
    <cellStyle name="DESTAQ1 2 5 6 3" xfId="4514" xr:uid="{00000000-0005-0000-0000-0000B6060000}"/>
    <cellStyle name="DESTAQ1 2 5 7" xfId="4506" xr:uid="{00000000-0005-0000-0000-0000B7060000}"/>
    <cellStyle name="DESTAQ1 2 6" xfId="4234" xr:uid="{00000000-0005-0000-0000-0000B8060000}"/>
    <cellStyle name="DESTAQ1 2 7" xfId="2940" xr:uid="{00000000-0005-0000-0000-0000B9060000}"/>
    <cellStyle name="DESTAQ1 3" xfId="2965" xr:uid="{00000000-0005-0000-0000-0000BA060000}"/>
    <cellStyle name="DESTAQ1 3 2" xfId="2966" xr:uid="{00000000-0005-0000-0000-0000BB060000}"/>
    <cellStyle name="DESTAQ1 3 2 2" xfId="2967" xr:uid="{00000000-0005-0000-0000-0000BC060000}"/>
    <cellStyle name="DESTAQ1 3 2 2 2" xfId="4517" xr:uid="{00000000-0005-0000-0000-0000BD060000}"/>
    <cellStyle name="DESTAQ1 3 2 2 3" xfId="4516" xr:uid="{00000000-0005-0000-0000-0000BE060000}"/>
    <cellStyle name="DESTAQ1 3 2 3" xfId="2968" xr:uid="{00000000-0005-0000-0000-0000BF060000}"/>
    <cellStyle name="DESTAQ1 3 2 3 2" xfId="4518" xr:uid="{00000000-0005-0000-0000-0000C0060000}"/>
    <cellStyle name="DESTAQ1 3 2 4" xfId="2969" xr:uid="{00000000-0005-0000-0000-0000C1060000}"/>
    <cellStyle name="DESTAQ1 3 2 4 2" xfId="4520" xr:uid="{00000000-0005-0000-0000-0000C2060000}"/>
    <cellStyle name="DESTAQ1 3 2 4 3" xfId="4519" xr:uid="{00000000-0005-0000-0000-0000C3060000}"/>
    <cellStyle name="DESTAQ1 3 2 5" xfId="2970" xr:uid="{00000000-0005-0000-0000-0000C4060000}"/>
    <cellStyle name="DESTAQ1 3 2 5 2" xfId="4522" xr:uid="{00000000-0005-0000-0000-0000C5060000}"/>
    <cellStyle name="DESTAQ1 3 2 5 3" xfId="4521" xr:uid="{00000000-0005-0000-0000-0000C6060000}"/>
    <cellStyle name="DESTAQ1 3 2 6" xfId="2971" xr:uid="{00000000-0005-0000-0000-0000C7060000}"/>
    <cellStyle name="DESTAQ1 3 2 6 2" xfId="4524" xr:uid="{00000000-0005-0000-0000-0000C8060000}"/>
    <cellStyle name="DESTAQ1 3 2 6 3" xfId="4523" xr:uid="{00000000-0005-0000-0000-0000C9060000}"/>
    <cellStyle name="DESTAQ1 3 3" xfId="2972" xr:uid="{00000000-0005-0000-0000-0000CA060000}"/>
    <cellStyle name="DESTAQ1 3 3 2" xfId="2973" xr:uid="{00000000-0005-0000-0000-0000CB060000}"/>
    <cellStyle name="DESTAQ1 3 3 2 2" xfId="4526" xr:uid="{00000000-0005-0000-0000-0000CC060000}"/>
    <cellStyle name="DESTAQ1 3 3 2 3" xfId="4525" xr:uid="{00000000-0005-0000-0000-0000CD060000}"/>
    <cellStyle name="DESTAQ1 3 3 3" xfId="2974" xr:uid="{00000000-0005-0000-0000-0000CE060000}"/>
    <cellStyle name="DESTAQ1 3 3 3 2" xfId="4527" xr:uid="{00000000-0005-0000-0000-0000CF060000}"/>
    <cellStyle name="DESTAQ1 3 3 4" xfId="2975" xr:uid="{00000000-0005-0000-0000-0000D0060000}"/>
    <cellStyle name="DESTAQ1 3 3 4 2" xfId="4529" xr:uid="{00000000-0005-0000-0000-0000D1060000}"/>
    <cellStyle name="DESTAQ1 3 3 4 3" xfId="4528" xr:uid="{00000000-0005-0000-0000-0000D2060000}"/>
    <cellStyle name="DESTAQ1 3 3 5" xfId="2976" xr:uid="{00000000-0005-0000-0000-0000D3060000}"/>
    <cellStyle name="DESTAQ1 3 3 5 2" xfId="4531" xr:uid="{00000000-0005-0000-0000-0000D4060000}"/>
    <cellStyle name="DESTAQ1 3 3 5 3" xfId="4530" xr:uid="{00000000-0005-0000-0000-0000D5060000}"/>
    <cellStyle name="DESTAQ1 3 3 6" xfId="2977" xr:uid="{00000000-0005-0000-0000-0000D6060000}"/>
    <cellStyle name="DESTAQ1 3 3 6 2" xfId="4533" xr:uid="{00000000-0005-0000-0000-0000D7060000}"/>
    <cellStyle name="DESTAQ1 3 3 6 3" xfId="4532" xr:uid="{00000000-0005-0000-0000-0000D8060000}"/>
    <cellStyle name="DESTAQ1 3 4" xfId="2978" xr:uid="{00000000-0005-0000-0000-0000D9060000}"/>
    <cellStyle name="DESTAQ1 3 4 2" xfId="2979" xr:uid="{00000000-0005-0000-0000-0000DA060000}"/>
    <cellStyle name="DESTAQ1 3 4 2 2" xfId="4536" xr:uid="{00000000-0005-0000-0000-0000DB060000}"/>
    <cellStyle name="DESTAQ1 3 4 2 3" xfId="4535" xr:uid="{00000000-0005-0000-0000-0000DC060000}"/>
    <cellStyle name="DESTAQ1 3 4 3" xfId="2980" xr:uid="{00000000-0005-0000-0000-0000DD060000}"/>
    <cellStyle name="DESTAQ1 3 4 3 2" xfId="4537" xr:uid="{00000000-0005-0000-0000-0000DE060000}"/>
    <cellStyle name="DESTAQ1 3 4 4" xfId="2981" xr:uid="{00000000-0005-0000-0000-0000DF060000}"/>
    <cellStyle name="DESTAQ1 3 4 4 2" xfId="4539" xr:uid="{00000000-0005-0000-0000-0000E0060000}"/>
    <cellStyle name="DESTAQ1 3 4 4 3" xfId="4538" xr:uid="{00000000-0005-0000-0000-0000E1060000}"/>
    <cellStyle name="DESTAQ1 3 4 5" xfId="2982" xr:uid="{00000000-0005-0000-0000-0000E2060000}"/>
    <cellStyle name="DESTAQ1 3 4 5 2" xfId="4541" xr:uid="{00000000-0005-0000-0000-0000E3060000}"/>
    <cellStyle name="DESTAQ1 3 4 5 3" xfId="4540" xr:uid="{00000000-0005-0000-0000-0000E4060000}"/>
    <cellStyle name="DESTAQ1 3 4 6" xfId="2983" xr:uid="{00000000-0005-0000-0000-0000E5060000}"/>
    <cellStyle name="DESTAQ1 3 4 6 2" xfId="4543" xr:uid="{00000000-0005-0000-0000-0000E6060000}"/>
    <cellStyle name="DESTAQ1 3 4 6 3" xfId="4542" xr:uid="{00000000-0005-0000-0000-0000E7060000}"/>
    <cellStyle name="DESTAQ1 3 4 7" xfId="4534" xr:uid="{00000000-0005-0000-0000-0000E8060000}"/>
    <cellStyle name="DESTAQ1 3 5" xfId="2984" xr:uid="{00000000-0005-0000-0000-0000E9060000}"/>
    <cellStyle name="DESTAQ1 3 5 2" xfId="2985" xr:uid="{00000000-0005-0000-0000-0000EA060000}"/>
    <cellStyle name="DESTAQ1 3 5 2 2" xfId="4546" xr:uid="{00000000-0005-0000-0000-0000EB060000}"/>
    <cellStyle name="DESTAQ1 3 5 2 3" xfId="4545" xr:uid="{00000000-0005-0000-0000-0000EC060000}"/>
    <cellStyle name="DESTAQ1 3 5 3" xfId="2986" xr:uid="{00000000-0005-0000-0000-0000ED060000}"/>
    <cellStyle name="DESTAQ1 3 5 3 2" xfId="4547" xr:uid="{00000000-0005-0000-0000-0000EE060000}"/>
    <cellStyle name="DESTAQ1 3 5 4" xfId="2987" xr:uid="{00000000-0005-0000-0000-0000EF060000}"/>
    <cellStyle name="DESTAQ1 3 5 4 2" xfId="4549" xr:uid="{00000000-0005-0000-0000-0000F0060000}"/>
    <cellStyle name="DESTAQ1 3 5 4 3" xfId="4548" xr:uid="{00000000-0005-0000-0000-0000F1060000}"/>
    <cellStyle name="DESTAQ1 3 5 5" xfId="2988" xr:uid="{00000000-0005-0000-0000-0000F2060000}"/>
    <cellStyle name="DESTAQ1 3 5 5 2" xfId="4551" xr:uid="{00000000-0005-0000-0000-0000F3060000}"/>
    <cellStyle name="DESTAQ1 3 5 5 3" xfId="4550" xr:uid="{00000000-0005-0000-0000-0000F4060000}"/>
    <cellStyle name="DESTAQ1 3 5 6" xfId="2989" xr:uid="{00000000-0005-0000-0000-0000F5060000}"/>
    <cellStyle name="DESTAQ1 3 5 6 2" xfId="4553" xr:uid="{00000000-0005-0000-0000-0000F6060000}"/>
    <cellStyle name="DESTAQ1 3 5 6 3" xfId="4552" xr:uid="{00000000-0005-0000-0000-0000F7060000}"/>
    <cellStyle name="DESTAQ1 3 5 7" xfId="4544" xr:uid="{00000000-0005-0000-0000-0000F8060000}"/>
    <cellStyle name="DESTAQ1 3 6" xfId="4231" xr:uid="{00000000-0005-0000-0000-0000F9060000}"/>
    <cellStyle name="DESTAQ1 4" xfId="2990" xr:uid="{00000000-0005-0000-0000-0000FA060000}"/>
    <cellStyle name="DESTAQ1 4 2" xfId="2991" xr:uid="{00000000-0005-0000-0000-0000FB060000}"/>
    <cellStyle name="DESTAQ1 4 2 2" xfId="2992" xr:uid="{00000000-0005-0000-0000-0000FC060000}"/>
    <cellStyle name="DESTAQ1 4 2 2 2" xfId="4555" xr:uid="{00000000-0005-0000-0000-0000FD060000}"/>
    <cellStyle name="DESTAQ1 4 2 2 3" xfId="4554" xr:uid="{00000000-0005-0000-0000-0000FE060000}"/>
    <cellStyle name="DESTAQ1 4 2 3" xfId="2993" xr:uid="{00000000-0005-0000-0000-0000FF060000}"/>
    <cellStyle name="DESTAQ1 4 2 3 2" xfId="4556" xr:uid="{00000000-0005-0000-0000-000000070000}"/>
    <cellStyle name="DESTAQ1 4 2 4" xfId="2994" xr:uid="{00000000-0005-0000-0000-000001070000}"/>
    <cellStyle name="DESTAQ1 4 2 4 2" xfId="4558" xr:uid="{00000000-0005-0000-0000-000002070000}"/>
    <cellStyle name="DESTAQ1 4 2 4 3" xfId="4557" xr:uid="{00000000-0005-0000-0000-000003070000}"/>
    <cellStyle name="DESTAQ1 4 2 5" xfId="2995" xr:uid="{00000000-0005-0000-0000-000004070000}"/>
    <cellStyle name="DESTAQ1 4 2 5 2" xfId="4560" xr:uid="{00000000-0005-0000-0000-000005070000}"/>
    <cellStyle name="DESTAQ1 4 2 5 3" xfId="4559" xr:uid="{00000000-0005-0000-0000-000006070000}"/>
    <cellStyle name="DESTAQ1 4 2 6" xfId="2996" xr:uid="{00000000-0005-0000-0000-000007070000}"/>
    <cellStyle name="DESTAQ1 4 2 6 2" xfId="4562" xr:uid="{00000000-0005-0000-0000-000008070000}"/>
    <cellStyle name="DESTAQ1 4 2 6 3" xfId="4561" xr:uid="{00000000-0005-0000-0000-000009070000}"/>
    <cellStyle name="DESTAQ1 4 3" xfId="2997" xr:uid="{00000000-0005-0000-0000-00000A070000}"/>
    <cellStyle name="DESTAQ1 4 3 2" xfId="2998" xr:uid="{00000000-0005-0000-0000-00000B070000}"/>
    <cellStyle name="DESTAQ1 4 3 2 2" xfId="4564" xr:uid="{00000000-0005-0000-0000-00000C070000}"/>
    <cellStyle name="DESTAQ1 4 3 2 3" xfId="4563" xr:uid="{00000000-0005-0000-0000-00000D070000}"/>
    <cellStyle name="DESTAQ1 4 3 3" xfId="2999" xr:uid="{00000000-0005-0000-0000-00000E070000}"/>
    <cellStyle name="DESTAQ1 4 3 3 2" xfId="4565" xr:uid="{00000000-0005-0000-0000-00000F070000}"/>
    <cellStyle name="DESTAQ1 4 3 4" xfId="3000" xr:uid="{00000000-0005-0000-0000-000010070000}"/>
    <cellStyle name="DESTAQ1 4 3 4 2" xfId="4567" xr:uid="{00000000-0005-0000-0000-000011070000}"/>
    <cellStyle name="DESTAQ1 4 3 4 3" xfId="4566" xr:uid="{00000000-0005-0000-0000-000012070000}"/>
    <cellStyle name="DESTAQ1 4 3 5" xfId="3001" xr:uid="{00000000-0005-0000-0000-000013070000}"/>
    <cellStyle name="DESTAQ1 4 3 5 2" xfId="4569" xr:uid="{00000000-0005-0000-0000-000014070000}"/>
    <cellStyle name="DESTAQ1 4 3 5 3" xfId="4568" xr:uid="{00000000-0005-0000-0000-000015070000}"/>
    <cellStyle name="DESTAQ1 4 3 6" xfId="3002" xr:uid="{00000000-0005-0000-0000-000016070000}"/>
    <cellStyle name="DESTAQ1 4 3 6 2" xfId="4571" xr:uid="{00000000-0005-0000-0000-000017070000}"/>
    <cellStyle name="DESTAQ1 4 3 6 3" xfId="4570" xr:uid="{00000000-0005-0000-0000-000018070000}"/>
    <cellStyle name="DESTAQ1 4 4" xfId="3003" xr:uid="{00000000-0005-0000-0000-000019070000}"/>
    <cellStyle name="DESTAQ1 4 4 2" xfId="3004" xr:uid="{00000000-0005-0000-0000-00001A070000}"/>
    <cellStyle name="DESTAQ1 4 4 2 2" xfId="4574" xr:uid="{00000000-0005-0000-0000-00001B070000}"/>
    <cellStyle name="DESTAQ1 4 4 2 3" xfId="4573" xr:uid="{00000000-0005-0000-0000-00001C070000}"/>
    <cellStyle name="DESTAQ1 4 4 3" xfId="3005" xr:uid="{00000000-0005-0000-0000-00001D070000}"/>
    <cellStyle name="DESTAQ1 4 4 3 2" xfId="4575" xr:uid="{00000000-0005-0000-0000-00001E070000}"/>
    <cellStyle name="DESTAQ1 4 4 4" xfId="3006" xr:uid="{00000000-0005-0000-0000-00001F070000}"/>
    <cellStyle name="DESTAQ1 4 4 4 2" xfId="4577" xr:uid="{00000000-0005-0000-0000-000020070000}"/>
    <cellStyle name="DESTAQ1 4 4 4 3" xfId="4576" xr:uid="{00000000-0005-0000-0000-000021070000}"/>
    <cellStyle name="DESTAQ1 4 4 5" xfId="3007" xr:uid="{00000000-0005-0000-0000-000022070000}"/>
    <cellStyle name="DESTAQ1 4 4 5 2" xfId="4579" xr:uid="{00000000-0005-0000-0000-000023070000}"/>
    <cellStyle name="DESTAQ1 4 4 5 3" xfId="4578" xr:uid="{00000000-0005-0000-0000-000024070000}"/>
    <cellStyle name="DESTAQ1 4 4 6" xfId="3008" xr:uid="{00000000-0005-0000-0000-000025070000}"/>
    <cellStyle name="DESTAQ1 4 4 6 2" xfId="4581" xr:uid="{00000000-0005-0000-0000-000026070000}"/>
    <cellStyle name="DESTAQ1 4 4 6 3" xfId="4580" xr:uid="{00000000-0005-0000-0000-000027070000}"/>
    <cellStyle name="DESTAQ1 4 4 7" xfId="4572" xr:uid="{00000000-0005-0000-0000-000028070000}"/>
    <cellStyle name="DESTAQ1 4 5" xfId="3009" xr:uid="{00000000-0005-0000-0000-000029070000}"/>
    <cellStyle name="DESTAQ1 4 5 2" xfId="3010" xr:uid="{00000000-0005-0000-0000-00002A070000}"/>
    <cellStyle name="DESTAQ1 4 5 2 2" xfId="4584" xr:uid="{00000000-0005-0000-0000-00002B070000}"/>
    <cellStyle name="DESTAQ1 4 5 2 3" xfId="4583" xr:uid="{00000000-0005-0000-0000-00002C070000}"/>
    <cellStyle name="DESTAQ1 4 5 3" xfId="3011" xr:uid="{00000000-0005-0000-0000-00002D070000}"/>
    <cellStyle name="DESTAQ1 4 5 3 2" xfId="4585" xr:uid="{00000000-0005-0000-0000-00002E070000}"/>
    <cellStyle name="DESTAQ1 4 5 4" xfId="3012" xr:uid="{00000000-0005-0000-0000-00002F070000}"/>
    <cellStyle name="DESTAQ1 4 5 4 2" xfId="4587" xr:uid="{00000000-0005-0000-0000-000030070000}"/>
    <cellStyle name="DESTAQ1 4 5 4 3" xfId="4586" xr:uid="{00000000-0005-0000-0000-000031070000}"/>
    <cellStyle name="DESTAQ1 4 5 5" xfId="3013" xr:uid="{00000000-0005-0000-0000-000032070000}"/>
    <cellStyle name="DESTAQ1 4 5 5 2" xfId="4589" xr:uid="{00000000-0005-0000-0000-000033070000}"/>
    <cellStyle name="DESTAQ1 4 5 5 3" xfId="4588" xr:uid="{00000000-0005-0000-0000-000034070000}"/>
    <cellStyle name="DESTAQ1 4 5 6" xfId="3014" xr:uid="{00000000-0005-0000-0000-000035070000}"/>
    <cellStyle name="DESTAQ1 4 5 6 2" xfId="4591" xr:uid="{00000000-0005-0000-0000-000036070000}"/>
    <cellStyle name="DESTAQ1 4 5 6 3" xfId="4590" xr:uid="{00000000-0005-0000-0000-000037070000}"/>
    <cellStyle name="DESTAQ1 4 5 7" xfId="4582" xr:uid="{00000000-0005-0000-0000-000038070000}"/>
    <cellStyle name="DESTAQ1 4 6" xfId="4227" xr:uid="{00000000-0005-0000-0000-000039070000}"/>
    <cellStyle name="DESTAQ1 5" xfId="3015" xr:uid="{00000000-0005-0000-0000-00003A070000}"/>
    <cellStyle name="DESTAQ1 5 2" xfId="4593" xr:uid="{00000000-0005-0000-0000-00003B070000}"/>
    <cellStyle name="DESTAQ1 5 3" xfId="4592" xr:uid="{00000000-0005-0000-0000-00003C070000}"/>
    <cellStyle name="DESTAQ1 6" xfId="2939" xr:uid="{00000000-0005-0000-0000-00003D070000}"/>
    <cellStyle name="Dezimal [0]_Compiling Utility Macros" xfId="598" xr:uid="{00000000-0005-0000-0000-00003E070000}"/>
    <cellStyle name="Dezimal_Compiling Utility Macros" xfId="599" xr:uid="{00000000-0005-0000-0000-00003F070000}"/>
    <cellStyle name="Dia" xfId="600" xr:uid="{00000000-0005-0000-0000-000040070000}"/>
    <cellStyle name="Dia 2" xfId="1974" xr:uid="{00000000-0005-0000-0000-000041070000}"/>
    <cellStyle name="Dia 3" xfId="3016" xr:uid="{00000000-0005-0000-0000-000042070000}"/>
    <cellStyle name="Dotted Line" xfId="601" xr:uid="{00000000-0005-0000-0000-000043070000}"/>
    <cellStyle name="Dotted Line 2" xfId="1975" xr:uid="{00000000-0005-0000-0000-000044070000}"/>
    <cellStyle name="Dotted Line 3" xfId="3017" xr:uid="{00000000-0005-0000-0000-000045070000}"/>
    <cellStyle name="E&amp;Y House" xfId="602" xr:uid="{00000000-0005-0000-0000-000046070000}"/>
    <cellStyle name="E&amp;Y House 2" xfId="1976" xr:uid="{00000000-0005-0000-0000-000047070000}"/>
    <cellStyle name="E&amp;Y House 3" xfId="3018" xr:uid="{00000000-0005-0000-0000-000048070000}"/>
    <cellStyle name="Encabez1" xfId="603" xr:uid="{00000000-0005-0000-0000-000049070000}"/>
    <cellStyle name="Encabez1 2" xfId="1977" xr:uid="{00000000-0005-0000-0000-00004A070000}"/>
    <cellStyle name="Encabez1 3" xfId="3019" xr:uid="{00000000-0005-0000-0000-00004B070000}"/>
    <cellStyle name="Encabez2" xfId="604" xr:uid="{00000000-0005-0000-0000-00004C070000}"/>
    <cellStyle name="Encabez2 2" xfId="1978" xr:uid="{00000000-0005-0000-0000-00004D070000}"/>
    <cellStyle name="Encabez2 3" xfId="3020" xr:uid="{00000000-0005-0000-0000-00004E070000}"/>
    <cellStyle name="Ênfase1 2" xfId="305" xr:uid="{00000000-0005-0000-0000-00004F070000}"/>
    <cellStyle name="Ênfase1 2 2" xfId="605" xr:uid="{00000000-0005-0000-0000-000050070000}"/>
    <cellStyle name="Ênfase1 2 2 2" xfId="1979" xr:uid="{00000000-0005-0000-0000-000051070000}"/>
    <cellStyle name="Ênfase1 2 2 3" xfId="3022" xr:uid="{00000000-0005-0000-0000-000052070000}"/>
    <cellStyle name="Ênfase1 2 3" xfId="1742" xr:uid="{00000000-0005-0000-0000-000053070000}"/>
    <cellStyle name="Ênfase1 2 3 2" xfId="3023" xr:uid="{00000000-0005-0000-0000-000054070000}"/>
    <cellStyle name="Ênfase1 2 4" xfId="3024" xr:uid="{00000000-0005-0000-0000-000055070000}"/>
    <cellStyle name="Ênfase1 2 5" xfId="3021" xr:uid="{00000000-0005-0000-0000-000056070000}"/>
    <cellStyle name="Ênfase1 2_Plan2" xfId="3025" xr:uid="{00000000-0005-0000-0000-000057070000}"/>
    <cellStyle name="Ênfase1 3" xfId="606" xr:uid="{00000000-0005-0000-0000-000058070000}"/>
    <cellStyle name="Ênfase1 3 2" xfId="1980" xr:uid="{00000000-0005-0000-0000-000059070000}"/>
    <cellStyle name="Ênfase1 3 3" xfId="3026" xr:uid="{00000000-0005-0000-0000-00005A070000}"/>
    <cellStyle name="Ênfase1 3_Income statement" xfId="1272" xr:uid="{00000000-0005-0000-0000-00005B070000}"/>
    <cellStyle name="Ênfase1 4" xfId="607" xr:uid="{00000000-0005-0000-0000-00005C070000}"/>
    <cellStyle name="Ênfase1 4 2" xfId="1981" xr:uid="{00000000-0005-0000-0000-00005D070000}"/>
    <cellStyle name="Ênfase1 4 3" xfId="3027" xr:uid="{00000000-0005-0000-0000-00005E070000}"/>
    <cellStyle name="Ênfase1 4_Income statement" xfId="1273" xr:uid="{00000000-0005-0000-0000-00005F070000}"/>
    <cellStyle name="Ênfase1 5" xfId="608" xr:uid="{00000000-0005-0000-0000-000060070000}"/>
    <cellStyle name="Ênfase1 5 2" xfId="1982" xr:uid="{00000000-0005-0000-0000-000061070000}"/>
    <cellStyle name="Ênfase1 5 3" xfId="3028" xr:uid="{00000000-0005-0000-0000-000062070000}"/>
    <cellStyle name="Ênfase1 5_Income statement" xfId="1274" xr:uid="{00000000-0005-0000-0000-000063070000}"/>
    <cellStyle name="Ênfase1 6" xfId="609" xr:uid="{00000000-0005-0000-0000-000064070000}"/>
    <cellStyle name="Ênfase1 6 2" xfId="1983" xr:uid="{00000000-0005-0000-0000-000065070000}"/>
    <cellStyle name="Ênfase1 6 3" xfId="3029" xr:uid="{00000000-0005-0000-0000-000066070000}"/>
    <cellStyle name="Ênfase1 6_Income statement" xfId="1275" xr:uid="{00000000-0005-0000-0000-000067070000}"/>
    <cellStyle name="Ênfase1 7" xfId="1528" xr:uid="{00000000-0005-0000-0000-000068070000}"/>
    <cellStyle name="Ênfase1 7 2" xfId="5079" xr:uid="{00000000-0005-0000-0000-000069070000}"/>
    <cellStyle name="Ênfase1 8" xfId="4200" xr:uid="{00000000-0005-0000-0000-00006A070000}"/>
    <cellStyle name="Ênfase2 2" xfId="306" xr:uid="{00000000-0005-0000-0000-00006B070000}"/>
    <cellStyle name="Ênfase2 2 2" xfId="610" xr:uid="{00000000-0005-0000-0000-00006C070000}"/>
    <cellStyle name="Ênfase2 2 2 2" xfId="1984" xr:uid="{00000000-0005-0000-0000-00006D070000}"/>
    <cellStyle name="Ênfase2 2 2 3" xfId="3031" xr:uid="{00000000-0005-0000-0000-00006E070000}"/>
    <cellStyle name="Ênfase2 2 3" xfId="1743" xr:uid="{00000000-0005-0000-0000-00006F070000}"/>
    <cellStyle name="Ênfase2 2 3 2" xfId="3032" xr:uid="{00000000-0005-0000-0000-000070070000}"/>
    <cellStyle name="Ênfase2 2 4" xfId="3033" xr:uid="{00000000-0005-0000-0000-000071070000}"/>
    <cellStyle name="Ênfase2 2 5" xfId="3030" xr:uid="{00000000-0005-0000-0000-000072070000}"/>
    <cellStyle name="Ênfase2 2_Plan2" xfId="3034" xr:uid="{00000000-0005-0000-0000-000073070000}"/>
    <cellStyle name="Ênfase2 3" xfId="611" xr:uid="{00000000-0005-0000-0000-000074070000}"/>
    <cellStyle name="Ênfase2 3 2" xfId="1985" xr:uid="{00000000-0005-0000-0000-000075070000}"/>
    <cellStyle name="Ênfase2 3 3" xfId="3035" xr:uid="{00000000-0005-0000-0000-000076070000}"/>
    <cellStyle name="Ênfase2 3_Income statement" xfId="1276" xr:uid="{00000000-0005-0000-0000-000077070000}"/>
    <cellStyle name="Ênfase2 4" xfId="612" xr:uid="{00000000-0005-0000-0000-000078070000}"/>
    <cellStyle name="Ênfase2 4 2" xfId="1986" xr:uid="{00000000-0005-0000-0000-000079070000}"/>
    <cellStyle name="Ênfase2 4 3" xfId="3036" xr:uid="{00000000-0005-0000-0000-00007A070000}"/>
    <cellStyle name="Ênfase2 4_Income statement" xfId="1277" xr:uid="{00000000-0005-0000-0000-00007B070000}"/>
    <cellStyle name="Ênfase2 5" xfId="613" xr:uid="{00000000-0005-0000-0000-00007C070000}"/>
    <cellStyle name="Ênfase2 5 2" xfId="1987" xr:uid="{00000000-0005-0000-0000-00007D070000}"/>
    <cellStyle name="Ênfase2 5 3" xfId="3037" xr:uid="{00000000-0005-0000-0000-00007E070000}"/>
    <cellStyle name="Ênfase2 5_Income statement" xfId="1278" xr:uid="{00000000-0005-0000-0000-00007F070000}"/>
    <cellStyle name="Ênfase2 6" xfId="614" xr:uid="{00000000-0005-0000-0000-000080070000}"/>
    <cellStyle name="Ênfase2 6 2" xfId="1988" xr:uid="{00000000-0005-0000-0000-000081070000}"/>
    <cellStyle name="Ênfase2 6 3" xfId="3038" xr:uid="{00000000-0005-0000-0000-000082070000}"/>
    <cellStyle name="Ênfase2 6_Income statement" xfId="1279" xr:uid="{00000000-0005-0000-0000-000083070000}"/>
    <cellStyle name="Ênfase2 7" xfId="1532" xr:uid="{00000000-0005-0000-0000-000084070000}"/>
    <cellStyle name="Ênfase2 7 2" xfId="5083" xr:uid="{00000000-0005-0000-0000-000085070000}"/>
    <cellStyle name="Ênfase2 8" xfId="4204" xr:uid="{00000000-0005-0000-0000-000086070000}"/>
    <cellStyle name="Ênfase3 2" xfId="307" xr:uid="{00000000-0005-0000-0000-000087070000}"/>
    <cellStyle name="Ênfase3 2 2" xfId="615" xr:uid="{00000000-0005-0000-0000-000088070000}"/>
    <cellStyle name="Ênfase3 2 2 2" xfId="1989" xr:uid="{00000000-0005-0000-0000-000089070000}"/>
    <cellStyle name="Ênfase3 2 2 3" xfId="3040" xr:uid="{00000000-0005-0000-0000-00008A070000}"/>
    <cellStyle name="Ênfase3 2 3" xfId="1744" xr:uid="{00000000-0005-0000-0000-00008B070000}"/>
    <cellStyle name="Ênfase3 2 3 2" xfId="3041" xr:uid="{00000000-0005-0000-0000-00008C070000}"/>
    <cellStyle name="Ênfase3 2 4" xfId="3042" xr:uid="{00000000-0005-0000-0000-00008D070000}"/>
    <cellStyle name="Ênfase3 2 5" xfId="3039" xr:uid="{00000000-0005-0000-0000-00008E070000}"/>
    <cellStyle name="Ênfase3 2_Plan2" xfId="3043" xr:uid="{00000000-0005-0000-0000-00008F070000}"/>
    <cellStyle name="Ênfase3 3" xfId="616" xr:uid="{00000000-0005-0000-0000-000090070000}"/>
    <cellStyle name="Ênfase3 3 2" xfId="1990" xr:uid="{00000000-0005-0000-0000-000091070000}"/>
    <cellStyle name="Ênfase3 3 3" xfId="3044" xr:uid="{00000000-0005-0000-0000-000092070000}"/>
    <cellStyle name="Ênfase3 3_Income statement" xfId="1280" xr:uid="{00000000-0005-0000-0000-000093070000}"/>
    <cellStyle name="Ênfase3 4" xfId="617" xr:uid="{00000000-0005-0000-0000-000094070000}"/>
    <cellStyle name="Ênfase3 4 2" xfId="1991" xr:uid="{00000000-0005-0000-0000-000095070000}"/>
    <cellStyle name="Ênfase3 4 3" xfId="3045" xr:uid="{00000000-0005-0000-0000-000096070000}"/>
    <cellStyle name="Ênfase3 4_Income statement" xfId="1281" xr:uid="{00000000-0005-0000-0000-000097070000}"/>
    <cellStyle name="Ênfase3 5" xfId="618" xr:uid="{00000000-0005-0000-0000-000098070000}"/>
    <cellStyle name="Ênfase3 5 2" xfId="1992" xr:uid="{00000000-0005-0000-0000-000099070000}"/>
    <cellStyle name="Ênfase3 5 3" xfId="3046" xr:uid="{00000000-0005-0000-0000-00009A070000}"/>
    <cellStyle name="Ênfase3 5_Income statement" xfId="1282" xr:uid="{00000000-0005-0000-0000-00009B070000}"/>
    <cellStyle name="Ênfase3 6" xfId="619" xr:uid="{00000000-0005-0000-0000-00009C070000}"/>
    <cellStyle name="Ênfase3 6 2" xfId="1993" xr:uid="{00000000-0005-0000-0000-00009D070000}"/>
    <cellStyle name="Ênfase3 6 3" xfId="3047" xr:uid="{00000000-0005-0000-0000-00009E070000}"/>
    <cellStyle name="Ênfase3 6_Income statement" xfId="1283" xr:uid="{00000000-0005-0000-0000-00009F070000}"/>
    <cellStyle name="Ênfase3 7" xfId="1536" xr:uid="{00000000-0005-0000-0000-0000A0070000}"/>
    <cellStyle name="Ênfase3 7 2" xfId="5087" xr:uid="{00000000-0005-0000-0000-0000A1070000}"/>
    <cellStyle name="Ênfase3 8" xfId="4208" xr:uid="{00000000-0005-0000-0000-0000A2070000}"/>
    <cellStyle name="Ênfase4 2" xfId="308" xr:uid="{00000000-0005-0000-0000-0000A3070000}"/>
    <cellStyle name="Ênfase4 2 2" xfId="620" xr:uid="{00000000-0005-0000-0000-0000A4070000}"/>
    <cellStyle name="Ênfase4 2 2 2" xfId="1994" xr:uid="{00000000-0005-0000-0000-0000A5070000}"/>
    <cellStyle name="Ênfase4 2 2 3" xfId="3049" xr:uid="{00000000-0005-0000-0000-0000A6070000}"/>
    <cellStyle name="Ênfase4 2 3" xfId="1745" xr:uid="{00000000-0005-0000-0000-0000A7070000}"/>
    <cellStyle name="Ênfase4 2 3 2" xfId="3050" xr:uid="{00000000-0005-0000-0000-0000A8070000}"/>
    <cellStyle name="Ênfase4 2 4" xfId="3051" xr:uid="{00000000-0005-0000-0000-0000A9070000}"/>
    <cellStyle name="Ênfase4 2 5" xfId="3048" xr:uid="{00000000-0005-0000-0000-0000AA070000}"/>
    <cellStyle name="Ênfase4 2_Plan2" xfId="3052" xr:uid="{00000000-0005-0000-0000-0000AB070000}"/>
    <cellStyle name="Ênfase4 3" xfId="621" xr:uid="{00000000-0005-0000-0000-0000AC070000}"/>
    <cellStyle name="Ênfase4 3 2" xfId="1995" xr:uid="{00000000-0005-0000-0000-0000AD070000}"/>
    <cellStyle name="Ênfase4 3 3" xfId="3053" xr:uid="{00000000-0005-0000-0000-0000AE070000}"/>
    <cellStyle name="Ênfase4 3_Income statement" xfId="1284" xr:uid="{00000000-0005-0000-0000-0000AF070000}"/>
    <cellStyle name="Ênfase4 4" xfId="622" xr:uid="{00000000-0005-0000-0000-0000B0070000}"/>
    <cellStyle name="Ênfase4 4 2" xfId="1996" xr:uid="{00000000-0005-0000-0000-0000B1070000}"/>
    <cellStyle name="Ênfase4 4 3" xfId="3054" xr:uid="{00000000-0005-0000-0000-0000B2070000}"/>
    <cellStyle name="Ênfase4 4_Income statement" xfId="1285" xr:uid="{00000000-0005-0000-0000-0000B3070000}"/>
    <cellStyle name="Ênfase4 5" xfId="623" xr:uid="{00000000-0005-0000-0000-0000B4070000}"/>
    <cellStyle name="Ênfase4 5 2" xfId="1997" xr:uid="{00000000-0005-0000-0000-0000B5070000}"/>
    <cellStyle name="Ênfase4 5 3" xfId="3055" xr:uid="{00000000-0005-0000-0000-0000B6070000}"/>
    <cellStyle name="Ênfase4 5_Income statement" xfId="1286" xr:uid="{00000000-0005-0000-0000-0000B7070000}"/>
    <cellStyle name="Ênfase4 6" xfId="624" xr:uid="{00000000-0005-0000-0000-0000B8070000}"/>
    <cellStyle name="Ênfase4 6 2" xfId="1998" xr:uid="{00000000-0005-0000-0000-0000B9070000}"/>
    <cellStyle name="Ênfase4 6 3" xfId="3056" xr:uid="{00000000-0005-0000-0000-0000BA070000}"/>
    <cellStyle name="Ênfase4 6_Income statement" xfId="1287" xr:uid="{00000000-0005-0000-0000-0000BB070000}"/>
    <cellStyle name="Ênfase4 7" xfId="1540" xr:uid="{00000000-0005-0000-0000-0000BC070000}"/>
    <cellStyle name="Ênfase4 7 2" xfId="5091" xr:uid="{00000000-0005-0000-0000-0000BD070000}"/>
    <cellStyle name="Ênfase4 8" xfId="4212" xr:uid="{00000000-0005-0000-0000-0000BE070000}"/>
    <cellStyle name="Ênfase5 2" xfId="309" xr:uid="{00000000-0005-0000-0000-0000BF070000}"/>
    <cellStyle name="Ênfase5 2 2" xfId="625" xr:uid="{00000000-0005-0000-0000-0000C0070000}"/>
    <cellStyle name="Ênfase5 2 2 2" xfId="1999" xr:uid="{00000000-0005-0000-0000-0000C1070000}"/>
    <cellStyle name="Ênfase5 2 2 3" xfId="3058" xr:uid="{00000000-0005-0000-0000-0000C2070000}"/>
    <cellStyle name="Ênfase5 2 3" xfId="1746" xr:uid="{00000000-0005-0000-0000-0000C3070000}"/>
    <cellStyle name="Ênfase5 2 3 2" xfId="3059" xr:uid="{00000000-0005-0000-0000-0000C4070000}"/>
    <cellStyle name="Ênfase5 2 4" xfId="3060" xr:uid="{00000000-0005-0000-0000-0000C5070000}"/>
    <cellStyle name="Ênfase5 2 5" xfId="3057" xr:uid="{00000000-0005-0000-0000-0000C6070000}"/>
    <cellStyle name="Ênfase5 2_Plan2" xfId="3061" xr:uid="{00000000-0005-0000-0000-0000C7070000}"/>
    <cellStyle name="Ênfase5 3" xfId="626" xr:uid="{00000000-0005-0000-0000-0000C8070000}"/>
    <cellStyle name="Ênfase5 3 2" xfId="2000" xr:uid="{00000000-0005-0000-0000-0000C9070000}"/>
    <cellStyle name="Ênfase5 3 3" xfId="3062" xr:uid="{00000000-0005-0000-0000-0000CA070000}"/>
    <cellStyle name="Ênfase5 3_Income statement" xfId="1288" xr:uid="{00000000-0005-0000-0000-0000CB070000}"/>
    <cellStyle name="Ênfase5 4" xfId="627" xr:uid="{00000000-0005-0000-0000-0000CC070000}"/>
    <cellStyle name="Ênfase5 4 2" xfId="2001" xr:uid="{00000000-0005-0000-0000-0000CD070000}"/>
    <cellStyle name="Ênfase5 4 3" xfId="3063" xr:uid="{00000000-0005-0000-0000-0000CE070000}"/>
    <cellStyle name="Ênfase5 4_Income statement" xfId="1289" xr:uid="{00000000-0005-0000-0000-0000CF070000}"/>
    <cellStyle name="Ênfase5 5" xfId="628" xr:uid="{00000000-0005-0000-0000-0000D0070000}"/>
    <cellStyle name="Ênfase5 5 2" xfId="2002" xr:uid="{00000000-0005-0000-0000-0000D1070000}"/>
    <cellStyle name="Ênfase5 5 3" xfId="3064" xr:uid="{00000000-0005-0000-0000-0000D2070000}"/>
    <cellStyle name="Ênfase5 5_Income statement" xfId="1290" xr:uid="{00000000-0005-0000-0000-0000D3070000}"/>
    <cellStyle name="Ênfase5 6" xfId="629" xr:uid="{00000000-0005-0000-0000-0000D4070000}"/>
    <cellStyle name="Ênfase5 6 2" xfId="2003" xr:uid="{00000000-0005-0000-0000-0000D5070000}"/>
    <cellStyle name="Ênfase5 6 3" xfId="3065" xr:uid="{00000000-0005-0000-0000-0000D6070000}"/>
    <cellStyle name="Ênfase5 6_Income statement" xfId="1291" xr:uid="{00000000-0005-0000-0000-0000D7070000}"/>
    <cellStyle name="Ênfase5 7" xfId="1544" xr:uid="{00000000-0005-0000-0000-0000D8070000}"/>
    <cellStyle name="Ênfase5 7 2" xfId="5095" xr:uid="{00000000-0005-0000-0000-0000D9070000}"/>
    <cellStyle name="Ênfase5 8" xfId="4216" xr:uid="{00000000-0005-0000-0000-0000DA070000}"/>
    <cellStyle name="Ênfase6 2" xfId="310" xr:uid="{00000000-0005-0000-0000-0000DB070000}"/>
    <cellStyle name="Ênfase6 2 2" xfId="630" xr:uid="{00000000-0005-0000-0000-0000DC070000}"/>
    <cellStyle name="Ênfase6 2 2 2" xfId="2004" xr:uid="{00000000-0005-0000-0000-0000DD070000}"/>
    <cellStyle name="Ênfase6 2 2 3" xfId="3067" xr:uid="{00000000-0005-0000-0000-0000DE070000}"/>
    <cellStyle name="Ênfase6 2 3" xfId="1747" xr:uid="{00000000-0005-0000-0000-0000DF070000}"/>
    <cellStyle name="Ênfase6 2 3 2" xfId="3068" xr:uid="{00000000-0005-0000-0000-0000E0070000}"/>
    <cellStyle name="Ênfase6 2 4" xfId="3069" xr:uid="{00000000-0005-0000-0000-0000E1070000}"/>
    <cellStyle name="Ênfase6 2 5" xfId="3066" xr:uid="{00000000-0005-0000-0000-0000E2070000}"/>
    <cellStyle name="Ênfase6 2_Plan2" xfId="3070" xr:uid="{00000000-0005-0000-0000-0000E3070000}"/>
    <cellStyle name="Ênfase6 3" xfId="631" xr:uid="{00000000-0005-0000-0000-0000E4070000}"/>
    <cellStyle name="Ênfase6 3 2" xfId="2005" xr:uid="{00000000-0005-0000-0000-0000E5070000}"/>
    <cellStyle name="Ênfase6 3 3" xfId="3071" xr:uid="{00000000-0005-0000-0000-0000E6070000}"/>
    <cellStyle name="Ênfase6 3_Income statement" xfId="1292" xr:uid="{00000000-0005-0000-0000-0000E7070000}"/>
    <cellStyle name="Ênfase6 4" xfId="632" xr:uid="{00000000-0005-0000-0000-0000E8070000}"/>
    <cellStyle name="Ênfase6 4 2" xfId="2006" xr:uid="{00000000-0005-0000-0000-0000E9070000}"/>
    <cellStyle name="Ênfase6 4 3" xfId="3072" xr:uid="{00000000-0005-0000-0000-0000EA070000}"/>
    <cellStyle name="Ênfase6 4_Income statement" xfId="1293" xr:uid="{00000000-0005-0000-0000-0000EB070000}"/>
    <cellStyle name="Ênfase6 5" xfId="633" xr:uid="{00000000-0005-0000-0000-0000EC070000}"/>
    <cellStyle name="Ênfase6 5 2" xfId="2007" xr:uid="{00000000-0005-0000-0000-0000ED070000}"/>
    <cellStyle name="Ênfase6 5 3" xfId="3073" xr:uid="{00000000-0005-0000-0000-0000EE070000}"/>
    <cellStyle name="Ênfase6 5_Income statement" xfId="1294" xr:uid="{00000000-0005-0000-0000-0000EF070000}"/>
    <cellStyle name="Ênfase6 6" xfId="634" xr:uid="{00000000-0005-0000-0000-0000F0070000}"/>
    <cellStyle name="Ênfase6 6 2" xfId="2008" xr:uid="{00000000-0005-0000-0000-0000F1070000}"/>
    <cellStyle name="Ênfase6 6 3" xfId="3074" xr:uid="{00000000-0005-0000-0000-0000F2070000}"/>
    <cellStyle name="Ênfase6 6_Income statement" xfId="1295" xr:uid="{00000000-0005-0000-0000-0000F3070000}"/>
    <cellStyle name="Ênfase6 7" xfId="1548" xr:uid="{00000000-0005-0000-0000-0000F4070000}"/>
    <cellStyle name="Ênfase6 7 2" xfId="5099" xr:uid="{00000000-0005-0000-0000-0000F5070000}"/>
    <cellStyle name="Ênfase6 8" xfId="4220" xr:uid="{00000000-0005-0000-0000-0000F6070000}"/>
    <cellStyle name="Enter Currency (0)" xfId="635" xr:uid="{00000000-0005-0000-0000-0000F7070000}"/>
    <cellStyle name="Enter Currency (0) 2" xfId="2009" xr:uid="{00000000-0005-0000-0000-0000F8070000}"/>
    <cellStyle name="Enter Currency (0) 3" xfId="3075" xr:uid="{00000000-0005-0000-0000-0000F9070000}"/>
    <cellStyle name="Enter Currency (2)" xfId="636" xr:uid="{00000000-0005-0000-0000-0000FA070000}"/>
    <cellStyle name="Enter Currency (2) 2" xfId="2010" xr:uid="{00000000-0005-0000-0000-0000FB070000}"/>
    <cellStyle name="Enter Currency (2) 3" xfId="3076" xr:uid="{00000000-0005-0000-0000-0000FC070000}"/>
    <cellStyle name="Enter Units (0)" xfId="637" xr:uid="{00000000-0005-0000-0000-0000FD070000}"/>
    <cellStyle name="Enter Units (0) 2" xfId="2011" xr:uid="{00000000-0005-0000-0000-0000FE070000}"/>
    <cellStyle name="Enter Units (0) 3" xfId="3077" xr:uid="{00000000-0005-0000-0000-0000FF070000}"/>
    <cellStyle name="Enter Units (1)" xfId="638" xr:uid="{00000000-0005-0000-0000-000000080000}"/>
    <cellStyle name="Enter Units (1) 2" xfId="2012" xr:uid="{00000000-0005-0000-0000-000001080000}"/>
    <cellStyle name="Enter Units (1) 3" xfId="3078" xr:uid="{00000000-0005-0000-0000-000002080000}"/>
    <cellStyle name="Enter Units (2)" xfId="639" xr:uid="{00000000-0005-0000-0000-000003080000}"/>
    <cellStyle name="Enter Units (2) 2" xfId="2013" xr:uid="{00000000-0005-0000-0000-000004080000}"/>
    <cellStyle name="Enter Units (2) 3" xfId="3079" xr:uid="{00000000-0005-0000-0000-000005080000}"/>
    <cellStyle name="Entered" xfId="640" xr:uid="{00000000-0005-0000-0000-000006080000}"/>
    <cellStyle name="Entered 2" xfId="2014" xr:uid="{00000000-0005-0000-0000-000007080000}"/>
    <cellStyle name="Entered 3" xfId="3080" xr:uid="{00000000-0005-0000-0000-000008080000}"/>
    <cellStyle name="Entrada" xfId="695" builtinId="20" customBuiltin="1"/>
    <cellStyle name="Entrada 2" xfId="311" xr:uid="{00000000-0005-0000-0000-00000A080000}"/>
    <cellStyle name="Entrada 2 10" xfId="3082" xr:uid="{00000000-0005-0000-0000-00000B080000}"/>
    <cellStyle name="Entrada 2 10 2" xfId="4594" xr:uid="{00000000-0005-0000-0000-00000C080000}"/>
    <cellStyle name="Entrada 2 11" xfId="3081" xr:uid="{00000000-0005-0000-0000-00000D080000}"/>
    <cellStyle name="Entrada 2 2" xfId="641" xr:uid="{00000000-0005-0000-0000-00000E080000}"/>
    <cellStyle name="Entrada 2 2 2" xfId="2015" xr:uid="{00000000-0005-0000-0000-00000F080000}"/>
    <cellStyle name="Entrada 2 2 2 2" xfId="3085" xr:uid="{00000000-0005-0000-0000-000010080000}"/>
    <cellStyle name="Entrada 2 2 2 3" xfId="3086" xr:uid="{00000000-0005-0000-0000-000011080000}"/>
    <cellStyle name="Entrada 2 2 2 3 2" xfId="4595" xr:uid="{00000000-0005-0000-0000-000012080000}"/>
    <cellStyle name="Entrada 2 2 2 4" xfId="3087" xr:uid="{00000000-0005-0000-0000-000013080000}"/>
    <cellStyle name="Entrada 2 2 2 4 2" xfId="4596" xr:uid="{00000000-0005-0000-0000-000014080000}"/>
    <cellStyle name="Entrada 2 2 2 5" xfId="3088" xr:uid="{00000000-0005-0000-0000-000015080000}"/>
    <cellStyle name="Entrada 2 2 2 5 2" xfId="4597" xr:uid="{00000000-0005-0000-0000-000016080000}"/>
    <cellStyle name="Entrada 2 2 2 6" xfId="3089" xr:uid="{00000000-0005-0000-0000-000017080000}"/>
    <cellStyle name="Entrada 2 2 2 6 2" xfId="4598" xr:uid="{00000000-0005-0000-0000-000018080000}"/>
    <cellStyle name="Entrada 2 2 2 7" xfId="3084" xr:uid="{00000000-0005-0000-0000-000019080000}"/>
    <cellStyle name="Entrada 2 2 3" xfId="3090" xr:uid="{00000000-0005-0000-0000-00001A080000}"/>
    <cellStyle name="Entrada 2 2 4" xfId="3091" xr:uid="{00000000-0005-0000-0000-00001B080000}"/>
    <cellStyle name="Entrada 2 2 4 2" xfId="4599" xr:uid="{00000000-0005-0000-0000-00001C080000}"/>
    <cellStyle name="Entrada 2 2 5" xfId="3092" xr:uid="{00000000-0005-0000-0000-00001D080000}"/>
    <cellStyle name="Entrada 2 2 5 2" xfId="4600" xr:uid="{00000000-0005-0000-0000-00001E080000}"/>
    <cellStyle name="Entrada 2 2 6" xfId="3093" xr:uid="{00000000-0005-0000-0000-00001F080000}"/>
    <cellStyle name="Entrada 2 2 6 2" xfId="4601" xr:uid="{00000000-0005-0000-0000-000020080000}"/>
    <cellStyle name="Entrada 2 2 7" xfId="3094" xr:uid="{00000000-0005-0000-0000-000021080000}"/>
    <cellStyle name="Entrada 2 2 7 2" xfId="4602" xr:uid="{00000000-0005-0000-0000-000022080000}"/>
    <cellStyle name="Entrada 2 2 8" xfId="3083" xr:uid="{00000000-0005-0000-0000-000023080000}"/>
    <cellStyle name="Entrada 2 3" xfId="1748" xr:uid="{00000000-0005-0000-0000-000024080000}"/>
    <cellStyle name="Entrada 2 3 2" xfId="3095" xr:uid="{00000000-0005-0000-0000-000025080000}"/>
    <cellStyle name="Entrada 2 4" xfId="3096" xr:uid="{00000000-0005-0000-0000-000026080000}"/>
    <cellStyle name="Entrada 2 4 2" xfId="3097" xr:uid="{00000000-0005-0000-0000-000027080000}"/>
    <cellStyle name="Entrada 2 4 3" xfId="4603" xr:uid="{00000000-0005-0000-0000-000028080000}"/>
    <cellStyle name="Entrada 2 4_Plan2" xfId="3098" xr:uid="{00000000-0005-0000-0000-000029080000}"/>
    <cellStyle name="Entrada 2 5" xfId="3099" xr:uid="{00000000-0005-0000-0000-00002A080000}"/>
    <cellStyle name="Entrada 2 6" xfId="3100" xr:uid="{00000000-0005-0000-0000-00002B080000}"/>
    <cellStyle name="Entrada 2 7" xfId="3101" xr:uid="{00000000-0005-0000-0000-00002C080000}"/>
    <cellStyle name="Entrada 2 7 2" xfId="4604" xr:uid="{00000000-0005-0000-0000-00002D080000}"/>
    <cellStyle name="Entrada 2 8" xfId="3102" xr:uid="{00000000-0005-0000-0000-00002E080000}"/>
    <cellStyle name="Entrada 2 8 2" xfId="4605" xr:uid="{00000000-0005-0000-0000-00002F080000}"/>
    <cellStyle name="Entrada 2 9" xfId="3103" xr:uid="{00000000-0005-0000-0000-000030080000}"/>
    <cellStyle name="Entrada 2 9 2" xfId="4606" xr:uid="{00000000-0005-0000-0000-000031080000}"/>
    <cellStyle name="Entrada 2_Plan2" xfId="3104" xr:uid="{00000000-0005-0000-0000-000032080000}"/>
    <cellStyle name="Entrada 3" xfId="642" xr:uid="{00000000-0005-0000-0000-000033080000}"/>
    <cellStyle name="Entrada 3 2" xfId="2016" xr:uid="{00000000-0005-0000-0000-000034080000}"/>
    <cellStyle name="Entrada 3 3" xfId="3105" xr:uid="{00000000-0005-0000-0000-000035080000}"/>
    <cellStyle name="Entrada 3_Income statement" xfId="1296" xr:uid="{00000000-0005-0000-0000-000036080000}"/>
    <cellStyle name="Entrada 4" xfId="643" xr:uid="{00000000-0005-0000-0000-000037080000}"/>
    <cellStyle name="Entrada 4 2" xfId="2017" xr:uid="{00000000-0005-0000-0000-000038080000}"/>
    <cellStyle name="Entrada 4 3" xfId="3106" xr:uid="{00000000-0005-0000-0000-000039080000}"/>
    <cellStyle name="Entrada 4_Income statement" xfId="1297" xr:uid="{00000000-0005-0000-0000-00003A080000}"/>
    <cellStyle name="Entrada 5" xfId="644" xr:uid="{00000000-0005-0000-0000-00003B080000}"/>
    <cellStyle name="Entrada 5 2" xfId="2018" xr:uid="{00000000-0005-0000-0000-00003C080000}"/>
    <cellStyle name="Entrada 5 3" xfId="3107" xr:uid="{00000000-0005-0000-0000-00003D080000}"/>
    <cellStyle name="Entrada 5_Income statement" xfId="1298" xr:uid="{00000000-0005-0000-0000-00003E080000}"/>
    <cellStyle name="Entrada 6" xfId="645" xr:uid="{00000000-0005-0000-0000-00003F080000}"/>
    <cellStyle name="Entrada 6 2" xfId="2019" xr:uid="{00000000-0005-0000-0000-000040080000}"/>
    <cellStyle name="Entrada 6 3" xfId="3108" xr:uid="{00000000-0005-0000-0000-000041080000}"/>
    <cellStyle name="Entrada 6_Income statement" xfId="1299" xr:uid="{00000000-0005-0000-0000-000042080000}"/>
    <cellStyle name="Entrada 7" xfId="1519" xr:uid="{00000000-0005-0000-0000-000043080000}"/>
    <cellStyle name="Entrada 7 2" xfId="5071" xr:uid="{00000000-0005-0000-0000-000044080000}"/>
    <cellStyle name="Entrada 8" xfId="4191" xr:uid="{00000000-0005-0000-0000-000045080000}"/>
    <cellStyle name="Euro" xfId="646" xr:uid="{00000000-0005-0000-0000-000046080000}"/>
    <cellStyle name="Euro 10" xfId="2365" xr:uid="{00000000-0005-0000-0000-000047080000}"/>
    <cellStyle name="Euro 11" xfId="3109" xr:uid="{00000000-0005-0000-0000-000048080000}"/>
    <cellStyle name="Euro 2" xfId="647" xr:uid="{00000000-0005-0000-0000-000049080000}"/>
    <cellStyle name="Euro 2 10" xfId="5425" xr:uid="{00000000-0005-0000-0000-00004A080000}"/>
    <cellStyle name="Euro 2 2" xfId="648" xr:uid="{00000000-0005-0000-0000-00004B080000}"/>
    <cellStyle name="Euro 2 2 2" xfId="2022" xr:uid="{00000000-0005-0000-0000-00004C080000}"/>
    <cellStyle name="Euro 2 2 3" xfId="3111" xr:uid="{00000000-0005-0000-0000-00004D080000}"/>
    <cellStyle name="Euro 2 2_Income statement" xfId="1302" xr:uid="{00000000-0005-0000-0000-00004E080000}"/>
    <cellStyle name="Euro 2 3" xfId="2021" xr:uid="{00000000-0005-0000-0000-00004F080000}"/>
    <cellStyle name="Euro 2 4" xfId="2309" xr:uid="{00000000-0005-0000-0000-000050080000}"/>
    <cellStyle name="Euro 2 5" xfId="2339" xr:uid="{00000000-0005-0000-0000-000051080000}"/>
    <cellStyle name="Euro 2 6" xfId="2306" xr:uid="{00000000-0005-0000-0000-000052080000}"/>
    <cellStyle name="Euro 2 7" xfId="3110" xr:uid="{00000000-0005-0000-0000-000053080000}"/>
    <cellStyle name="Euro 2 8" xfId="5277" xr:uid="{00000000-0005-0000-0000-000054080000}"/>
    <cellStyle name="Euro 2 9" xfId="5363" xr:uid="{00000000-0005-0000-0000-000055080000}"/>
    <cellStyle name="Euro 2_Income statement" xfId="1301" xr:uid="{00000000-0005-0000-0000-000056080000}"/>
    <cellStyle name="Euro 3" xfId="649" xr:uid="{00000000-0005-0000-0000-000057080000}"/>
    <cellStyle name="Euro 3 2" xfId="650" xr:uid="{00000000-0005-0000-0000-000058080000}"/>
    <cellStyle name="Euro 3 2 2" xfId="2024" xr:uid="{00000000-0005-0000-0000-000059080000}"/>
    <cellStyle name="Euro 3 2 3" xfId="3113" xr:uid="{00000000-0005-0000-0000-00005A080000}"/>
    <cellStyle name="Euro 3 2_Income statement" xfId="1304" xr:uid="{00000000-0005-0000-0000-00005B080000}"/>
    <cellStyle name="Euro 3 3" xfId="2023" xr:uid="{00000000-0005-0000-0000-00005C080000}"/>
    <cellStyle name="Euro 3 4" xfId="3112" xr:uid="{00000000-0005-0000-0000-00005D080000}"/>
    <cellStyle name="Euro 3_Income statement" xfId="1303" xr:uid="{00000000-0005-0000-0000-00005E080000}"/>
    <cellStyle name="Euro 4" xfId="651" xr:uid="{00000000-0005-0000-0000-00005F080000}"/>
    <cellStyle name="Euro 4 2" xfId="652" xr:uid="{00000000-0005-0000-0000-000060080000}"/>
    <cellStyle name="Euro 4 2 2" xfId="2026" xr:uid="{00000000-0005-0000-0000-000061080000}"/>
    <cellStyle name="Euro 4 2 3" xfId="3115" xr:uid="{00000000-0005-0000-0000-000062080000}"/>
    <cellStyle name="Euro 4 2_Income statement" xfId="1306" xr:uid="{00000000-0005-0000-0000-000063080000}"/>
    <cellStyle name="Euro 4 3" xfId="2025" xr:uid="{00000000-0005-0000-0000-000064080000}"/>
    <cellStyle name="Euro 4 4" xfId="3114" xr:uid="{00000000-0005-0000-0000-000065080000}"/>
    <cellStyle name="Euro 4_Income statement" xfId="1305" xr:uid="{00000000-0005-0000-0000-000066080000}"/>
    <cellStyle name="Euro 5" xfId="653" xr:uid="{00000000-0005-0000-0000-000067080000}"/>
    <cellStyle name="Euro 5 2" xfId="654" xr:uid="{00000000-0005-0000-0000-000068080000}"/>
    <cellStyle name="Euro 5 2 2" xfId="2028" xr:uid="{00000000-0005-0000-0000-000069080000}"/>
    <cellStyle name="Euro 5 2 3" xfId="3117" xr:uid="{00000000-0005-0000-0000-00006A080000}"/>
    <cellStyle name="Euro 5 2_Income statement" xfId="1308" xr:uid="{00000000-0005-0000-0000-00006B080000}"/>
    <cellStyle name="Euro 5 3" xfId="2027" xr:uid="{00000000-0005-0000-0000-00006C080000}"/>
    <cellStyle name="Euro 5 4" xfId="3116" xr:uid="{00000000-0005-0000-0000-00006D080000}"/>
    <cellStyle name="Euro 5_Income statement" xfId="1307" xr:uid="{00000000-0005-0000-0000-00006E080000}"/>
    <cellStyle name="Euro 6" xfId="655" xr:uid="{00000000-0005-0000-0000-00006F080000}"/>
    <cellStyle name="Euro 6 2" xfId="656" xr:uid="{00000000-0005-0000-0000-000070080000}"/>
    <cellStyle name="Euro 6 2 2" xfId="2030" xr:uid="{00000000-0005-0000-0000-000071080000}"/>
    <cellStyle name="Euro 6 2 3" xfId="3119" xr:uid="{00000000-0005-0000-0000-000072080000}"/>
    <cellStyle name="Euro 6 2_Income statement" xfId="1310" xr:uid="{00000000-0005-0000-0000-000073080000}"/>
    <cellStyle name="Euro 6 3" xfId="2029" xr:uid="{00000000-0005-0000-0000-000074080000}"/>
    <cellStyle name="Euro 6 4" xfId="3118" xr:uid="{00000000-0005-0000-0000-000075080000}"/>
    <cellStyle name="Euro 6_Income statement" xfId="1309" xr:uid="{00000000-0005-0000-0000-000076080000}"/>
    <cellStyle name="Euro 7" xfId="2020" xr:uid="{00000000-0005-0000-0000-000077080000}"/>
    <cellStyle name="Euro 8" xfId="2308" xr:uid="{00000000-0005-0000-0000-000078080000}"/>
    <cellStyle name="Euro 9" xfId="2368" xr:uid="{00000000-0005-0000-0000-000079080000}"/>
    <cellStyle name="Euro_Income statement" xfId="1300" xr:uid="{00000000-0005-0000-0000-00007A080000}"/>
    <cellStyle name="Explanatory Text" xfId="11" xr:uid="{00000000-0005-0000-0000-00007B080000}"/>
    <cellStyle name="Explanatory Text 2" xfId="2031" xr:uid="{00000000-0005-0000-0000-00007C080000}"/>
    <cellStyle name="Explanatory Text 3" xfId="3120" xr:uid="{00000000-0005-0000-0000-00007D080000}"/>
    <cellStyle name="EY House" xfId="657" xr:uid="{00000000-0005-0000-0000-00007E080000}"/>
    <cellStyle name="EY House 2" xfId="2032" xr:uid="{00000000-0005-0000-0000-00007F080000}"/>
    <cellStyle name="EY House 3" xfId="3121" xr:uid="{00000000-0005-0000-0000-000080080000}"/>
    <cellStyle name="F2" xfId="658" xr:uid="{00000000-0005-0000-0000-000081080000}"/>
    <cellStyle name="F2 2" xfId="2033" xr:uid="{00000000-0005-0000-0000-000082080000}"/>
    <cellStyle name="F2 3" xfId="3122" xr:uid="{00000000-0005-0000-0000-000083080000}"/>
    <cellStyle name="F3" xfId="659" xr:uid="{00000000-0005-0000-0000-000084080000}"/>
    <cellStyle name="F3 2" xfId="2034" xr:uid="{00000000-0005-0000-0000-000085080000}"/>
    <cellStyle name="F3 3" xfId="3123" xr:uid="{00000000-0005-0000-0000-000086080000}"/>
    <cellStyle name="F4" xfId="660" xr:uid="{00000000-0005-0000-0000-000087080000}"/>
    <cellStyle name="F4 2" xfId="2035" xr:uid="{00000000-0005-0000-0000-000088080000}"/>
    <cellStyle name="F4 3" xfId="3124" xr:uid="{00000000-0005-0000-0000-000089080000}"/>
    <cellStyle name="F5" xfId="661" xr:uid="{00000000-0005-0000-0000-00008A080000}"/>
    <cellStyle name="F5 2" xfId="2036" xr:uid="{00000000-0005-0000-0000-00008B080000}"/>
    <cellStyle name="F5 3" xfId="3125" xr:uid="{00000000-0005-0000-0000-00008C080000}"/>
    <cellStyle name="F6" xfId="662" xr:uid="{00000000-0005-0000-0000-00008D080000}"/>
    <cellStyle name="F6 2" xfId="2037" xr:uid="{00000000-0005-0000-0000-00008E080000}"/>
    <cellStyle name="F6 3" xfId="3126" xr:uid="{00000000-0005-0000-0000-00008F080000}"/>
    <cellStyle name="F7" xfId="663" xr:uid="{00000000-0005-0000-0000-000090080000}"/>
    <cellStyle name="F7 2" xfId="2038" xr:uid="{00000000-0005-0000-0000-000091080000}"/>
    <cellStyle name="F7 3" xfId="3127" xr:uid="{00000000-0005-0000-0000-000092080000}"/>
    <cellStyle name="F8" xfId="664" xr:uid="{00000000-0005-0000-0000-000093080000}"/>
    <cellStyle name="F8 2" xfId="2039" xr:uid="{00000000-0005-0000-0000-000094080000}"/>
    <cellStyle name="F8 3" xfId="3128" xr:uid="{00000000-0005-0000-0000-000095080000}"/>
    <cellStyle name="Feature" xfId="665" xr:uid="{00000000-0005-0000-0000-000096080000}"/>
    <cellStyle name="Fijo" xfId="666" xr:uid="{00000000-0005-0000-0000-000097080000}"/>
    <cellStyle name="Fijo 2" xfId="2040" xr:uid="{00000000-0005-0000-0000-000098080000}"/>
    <cellStyle name="Fijo 3" xfId="3129" xr:uid="{00000000-0005-0000-0000-000099080000}"/>
    <cellStyle name="Financiero" xfId="667" xr:uid="{00000000-0005-0000-0000-00009A080000}"/>
    <cellStyle name="Financiero 2" xfId="2041" xr:uid="{00000000-0005-0000-0000-00009B080000}"/>
    <cellStyle name="Financiero 3" xfId="3130" xr:uid="{00000000-0005-0000-0000-00009C080000}"/>
    <cellStyle name="Fixed" xfId="1120" xr:uid="{00000000-0005-0000-0000-00009D080000}"/>
    <cellStyle name="Fixo" xfId="668" xr:uid="{00000000-0005-0000-0000-00009E080000}"/>
    <cellStyle name="Footnote" xfId="669" xr:uid="{00000000-0005-0000-0000-00009F080000}"/>
    <cellStyle name="Footnote 2" xfId="2042" xr:uid="{00000000-0005-0000-0000-0000A0080000}"/>
    <cellStyle name="Footnote 3" xfId="3132" xr:uid="{00000000-0005-0000-0000-0000A1080000}"/>
    <cellStyle name="Format Number Column" xfId="45" xr:uid="{00000000-0005-0000-0000-0000A2080000}"/>
    <cellStyle name="Format Number Column 2" xfId="670" xr:uid="{00000000-0005-0000-0000-0000A3080000}"/>
    <cellStyle name="Format Number Column 2 2" xfId="2043" xr:uid="{00000000-0005-0000-0000-0000A4080000}"/>
    <cellStyle name="Format Number Column 2 3" xfId="3133" xr:uid="{00000000-0005-0000-0000-0000A5080000}"/>
    <cellStyle name="Format Number Column 2_Income statement" xfId="1311" xr:uid="{00000000-0005-0000-0000-0000A6080000}"/>
    <cellStyle name="Format Number Column 3" xfId="671" xr:uid="{00000000-0005-0000-0000-0000A7080000}"/>
    <cellStyle name="Format Number Column 3 2" xfId="2044" xr:uid="{00000000-0005-0000-0000-0000A8080000}"/>
    <cellStyle name="Format Number Column 3 3" xfId="3134" xr:uid="{00000000-0005-0000-0000-0000A9080000}"/>
    <cellStyle name="Format Number Column 3_Income statement" xfId="1312" xr:uid="{00000000-0005-0000-0000-0000AA080000}"/>
    <cellStyle name="forms" xfId="672" xr:uid="{00000000-0005-0000-0000-0000AB080000}"/>
    <cellStyle name="forms 2" xfId="2045" xr:uid="{00000000-0005-0000-0000-0000AC080000}"/>
    <cellStyle name="forms 3" xfId="3135" xr:uid="{00000000-0005-0000-0000-0000AD080000}"/>
    <cellStyle name="FORMULAS" xfId="673" xr:uid="{00000000-0005-0000-0000-0000AE080000}"/>
    <cellStyle name="FORMULAS 2" xfId="3136" xr:uid="{00000000-0005-0000-0000-0000AF080000}"/>
    <cellStyle name="FORMULAS 3" xfId="3137" xr:uid="{00000000-0005-0000-0000-0000B0080000}"/>
    <cellStyle name="FORMULAS 4" xfId="3138" xr:uid="{00000000-0005-0000-0000-0000B1080000}"/>
    <cellStyle name="Geral" xfId="674" xr:uid="{00000000-0005-0000-0000-0000B2080000}"/>
    <cellStyle name="Good 2" xfId="2046" xr:uid="{00000000-0005-0000-0000-0000B3080000}"/>
    <cellStyle name="Good 3" xfId="3139" xr:uid="{00000000-0005-0000-0000-0000B4080000}"/>
    <cellStyle name="Grey" xfId="676" xr:uid="{00000000-0005-0000-0000-0000B5080000}"/>
    <cellStyle name="Hard Percent" xfId="677" xr:uid="{00000000-0005-0000-0000-0000B6080000}"/>
    <cellStyle name="Hard Percent 2" xfId="2047" xr:uid="{00000000-0005-0000-0000-0000B7080000}"/>
    <cellStyle name="Hard Percent 3" xfId="3141" xr:uid="{00000000-0005-0000-0000-0000B8080000}"/>
    <cellStyle name="Header" xfId="678" xr:uid="{00000000-0005-0000-0000-0000B9080000}"/>
    <cellStyle name="Header 2" xfId="2048" xr:uid="{00000000-0005-0000-0000-0000BA080000}"/>
    <cellStyle name="Header 3" xfId="3142" xr:uid="{00000000-0005-0000-0000-0000BB080000}"/>
    <cellStyle name="Header1" xfId="679" xr:uid="{00000000-0005-0000-0000-0000BC080000}"/>
    <cellStyle name="Header1 2" xfId="1098" xr:uid="{00000000-0005-0000-0000-0000BD080000}"/>
    <cellStyle name="Header1 2 10" xfId="6217" xr:uid="{00000000-0005-0000-0000-0000BE080000}"/>
    <cellStyle name="Header1 2 2" xfId="2273" xr:uid="{00000000-0005-0000-0000-0000BF080000}"/>
    <cellStyle name="Header1 2 2 10" xfId="5636" xr:uid="{00000000-0005-0000-0000-0000C0080000}"/>
    <cellStyle name="Header1 2 2 11" xfId="6229" xr:uid="{00000000-0005-0000-0000-0000C1080000}"/>
    <cellStyle name="Header1 2 2 2" xfId="2366" xr:uid="{00000000-0005-0000-0000-0000C2080000}"/>
    <cellStyle name="Header1 2 2 2 10" xfId="6253" xr:uid="{00000000-0005-0000-0000-0000C3080000}"/>
    <cellStyle name="Header1 2 2 2 2" xfId="2386" xr:uid="{00000000-0005-0000-0000-0000C4080000}"/>
    <cellStyle name="Header1 2 2 2 2 2" xfId="2421" xr:uid="{00000000-0005-0000-0000-0000C5080000}"/>
    <cellStyle name="Header1 2 2 2 2 2 2" xfId="5861" xr:uid="{00000000-0005-0000-0000-0000C6080000}"/>
    <cellStyle name="Header1 2 2 2 2 2 3" xfId="5598" xr:uid="{00000000-0005-0000-0000-0000C7080000}"/>
    <cellStyle name="Header1 2 2 2 2 2 4" xfId="5940" xr:uid="{00000000-0005-0000-0000-0000C8080000}"/>
    <cellStyle name="Header1 2 2 2 2 2 5" xfId="6042" xr:uid="{00000000-0005-0000-0000-0000C9080000}"/>
    <cellStyle name="Header1 2 2 2 2 2 6" xfId="5463" xr:uid="{00000000-0005-0000-0000-0000CA080000}"/>
    <cellStyle name="Header1 2 2 2 2 2 7" xfId="5879" xr:uid="{00000000-0005-0000-0000-0000CB080000}"/>
    <cellStyle name="Header1 2 2 2 2 2 8" xfId="6306" xr:uid="{00000000-0005-0000-0000-0000CC080000}"/>
    <cellStyle name="Header1 2 2 2 2 3" xfId="5826" xr:uid="{00000000-0005-0000-0000-0000CD080000}"/>
    <cellStyle name="Header1 2 2 2 2 4" xfId="5687" xr:uid="{00000000-0005-0000-0000-0000CE080000}"/>
    <cellStyle name="Header1 2 2 2 2 5" xfId="6142" xr:uid="{00000000-0005-0000-0000-0000CF080000}"/>
    <cellStyle name="Header1 2 2 2 2 6" xfId="6161" xr:uid="{00000000-0005-0000-0000-0000D0080000}"/>
    <cellStyle name="Header1 2 2 2 2 7" xfId="6179" xr:uid="{00000000-0005-0000-0000-0000D1080000}"/>
    <cellStyle name="Header1 2 2 2 2 8" xfId="6195" xr:uid="{00000000-0005-0000-0000-0000D2080000}"/>
    <cellStyle name="Header1 2 2 2 2 9" xfId="6271" xr:uid="{00000000-0005-0000-0000-0000D3080000}"/>
    <cellStyle name="Header1 2 2 2 3" xfId="2403" xr:uid="{00000000-0005-0000-0000-0000D4080000}"/>
    <cellStyle name="Header1 2 2 2 3 2" xfId="5843" xr:uid="{00000000-0005-0000-0000-0000D5080000}"/>
    <cellStyle name="Header1 2 2 2 3 3" xfId="6100" xr:uid="{00000000-0005-0000-0000-0000D6080000}"/>
    <cellStyle name="Header1 2 2 2 3 4" xfId="5559" xr:uid="{00000000-0005-0000-0000-0000D7080000}"/>
    <cellStyle name="Header1 2 2 2 3 5" xfId="6043" xr:uid="{00000000-0005-0000-0000-0000D8080000}"/>
    <cellStyle name="Header1 2 2 2 3 6" xfId="5872" xr:uid="{00000000-0005-0000-0000-0000D9080000}"/>
    <cellStyle name="Header1 2 2 2 3 7" xfId="5745" xr:uid="{00000000-0005-0000-0000-0000DA080000}"/>
    <cellStyle name="Header1 2 2 2 3 8" xfId="6288" xr:uid="{00000000-0005-0000-0000-0000DB080000}"/>
    <cellStyle name="Header1 2 2 2 4" xfId="5808" xr:uid="{00000000-0005-0000-0000-0000DC080000}"/>
    <cellStyle name="Header1 2 2 2 5" xfId="5722" xr:uid="{00000000-0005-0000-0000-0000DD080000}"/>
    <cellStyle name="Header1 2 2 2 6" xfId="5950" xr:uid="{00000000-0005-0000-0000-0000DE080000}"/>
    <cellStyle name="Header1 2 2 2 7" xfId="5925" xr:uid="{00000000-0005-0000-0000-0000DF080000}"/>
    <cellStyle name="Header1 2 2 2 8" xfId="5938" xr:uid="{00000000-0005-0000-0000-0000E0080000}"/>
    <cellStyle name="Header1 2 2 2 9" xfId="6045" xr:uid="{00000000-0005-0000-0000-0000E1080000}"/>
    <cellStyle name="Header1 2 2 3" xfId="2376" xr:uid="{00000000-0005-0000-0000-0000E2080000}"/>
    <cellStyle name="Header1 2 2 3 2" xfId="2411" xr:uid="{00000000-0005-0000-0000-0000E3080000}"/>
    <cellStyle name="Header1 2 2 3 2 2" xfId="5851" xr:uid="{00000000-0005-0000-0000-0000E4080000}"/>
    <cellStyle name="Header1 2 2 3 2 3" xfId="5754" xr:uid="{00000000-0005-0000-0000-0000E5080000}"/>
    <cellStyle name="Header1 2 2 3 2 4" xfId="6154" xr:uid="{00000000-0005-0000-0000-0000E6080000}"/>
    <cellStyle name="Header1 2 2 3 2 5" xfId="6173" xr:uid="{00000000-0005-0000-0000-0000E7080000}"/>
    <cellStyle name="Header1 2 2 3 2 6" xfId="6189" xr:uid="{00000000-0005-0000-0000-0000E8080000}"/>
    <cellStyle name="Header1 2 2 3 2 7" xfId="6205" xr:uid="{00000000-0005-0000-0000-0000E9080000}"/>
    <cellStyle name="Header1 2 2 3 2 8" xfId="6296" xr:uid="{00000000-0005-0000-0000-0000EA080000}"/>
    <cellStyle name="Header1 2 2 3 3" xfId="5816" xr:uid="{00000000-0005-0000-0000-0000EB080000}"/>
    <cellStyle name="Header1 2 2 3 4" xfId="5918" xr:uid="{00000000-0005-0000-0000-0000EC080000}"/>
    <cellStyle name="Header1 2 2 3 5" xfId="6012" xr:uid="{00000000-0005-0000-0000-0000ED080000}"/>
    <cellStyle name="Header1 2 2 3 6" xfId="6024" xr:uid="{00000000-0005-0000-0000-0000EE080000}"/>
    <cellStyle name="Header1 2 2 3 7" xfId="6147" xr:uid="{00000000-0005-0000-0000-0000EF080000}"/>
    <cellStyle name="Header1 2 2 3 8" xfId="6064" xr:uid="{00000000-0005-0000-0000-0000F0080000}"/>
    <cellStyle name="Header1 2 2 3 9" xfId="6261" xr:uid="{00000000-0005-0000-0000-0000F1080000}"/>
    <cellStyle name="Header1 2 2 4" xfId="2387" xr:uid="{00000000-0005-0000-0000-0000F2080000}"/>
    <cellStyle name="Header1 2 2 4 2" xfId="5827" xr:uid="{00000000-0005-0000-0000-0000F3080000}"/>
    <cellStyle name="Header1 2 2 4 3" xfId="5921" xr:uid="{00000000-0005-0000-0000-0000F4080000}"/>
    <cellStyle name="Header1 2 2 4 4" xfId="6159" xr:uid="{00000000-0005-0000-0000-0000F5080000}"/>
    <cellStyle name="Header1 2 2 4 5" xfId="6177" xr:uid="{00000000-0005-0000-0000-0000F6080000}"/>
    <cellStyle name="Header1 2 2 4 6" xfId="6193" xr:uid="{00000000-0005-0000-0000-0000F7080000}"/>
    <cellStyle name="Header1 2 2 4 7" xfId="6209" xr:uid="{00000000-0005-0000-0000-0000F8080000}"/>
    <cellStyle name="Header1 2 2 4 8" xfId="6272" xr:uid="{00000000-0005-0000-0000-0000F9080000}"/>
    <cellStyle name="Header1 2 2 5" xfId="5781" xr:uid="{00000000-0005-0000-0000-0000FA080000}"/>
    <cellStyle name="Header1 2 2 6" xfId="6099" xr:uid="{00000000-0005-0000-0000-0000FB080000}"/>
    <cellStyle name="Header1 2 2 7" xfId="5582" xr:uid="{00000000-0005-0000-0000-0000FC080000}"/>
    <cellStyle name="Header1 2 2 8" xfId="5662" xr:uid="{00000000-0005-0000-0000-0000FD080000}"/>
    <cellStyle name="Header1 2 2 9" xfId="5788" xr:uid="{00000000-0005-0000-0000-0000FE080000}"/>
    <cellStyle name="Header1 2 3" xfId="2314" xr:uid="{00000000-0005-0000-0000-0000FF080000}"/>
    <cellStyle name="Header1 2 3 2" xfId="2389" xr:uid="{00000000-0005-0000-0000-000000090000}"/>
    <cellStyle name="Header1 2 3 2 2" xfId="5829" xr:uid="{00000000-0005-0000-0000-000001090000}"/>
    <cellStyle name="Header1 2 3 2 3" xfId="5510" xr:uid="{00000000-0005-0000-0000-000002090000}"/>
    <cellStyle name="Header1 2 3 2 4" xfId="6121" xr:uid="{00000000-0005-0000-0000-000003090000}"/>
    <cellStyle name="Header1 2 3 2 5" xfId="5709" xr:uid="{00000000-0005-0000-0000-000004090000}"/>
    <cellStyle name="Header1 2 3 2 6" xfId="6102" xr:uid="{00000000-0005-0000-0000-000005090000}"/>
    <cellStyle name="Header1 2 3 2 7" xfId="5707" xr:uid="{00000000-0005-0000-0000-000006090000}"/>
    <cellStyle name="Header1 2 3 2 8" xfId="6274" xr:uid="{00000000-0005-0000-0000-000007090000}"/>
    <cellStyle name="Header1 2 3 3" xfId="5787" xr:uid="{00000000-0005-0000-0000-000008090000}"/>
    <cellStyle name="Header1 2 3 4" xfId="5714" xr:uid="{00000000-0005-0000-0000-000009090000}"/>
    <cellStyle name="Header1 2 3 5" xfId="5946" xr:uid="{00000000-0005-0000-0000-00000A090000}"/>
    <cellStyle name="Header1 2 3 6" xfId="5766" xr:uid="{00000000-0005-0000-0000-00000B090000}"/>
    <cellStyle name="Header1 2 3 7" xfId="6030" xr:uid="{00000000-0005-0000-0000-00000C090000}"/>
    <cellStyle name="Header1 2 3 8" xfId="6054" xr:uid="{00000000-0005-0000-0000-00000D090000}"/>
    <cellStyle name="Header1 2 3 9" xfId="6235" xr:uid="{00000000-0005-0000-0000-00000E090000}"/>
    <cellStyle name="Header1 2 4" xfId="5661" xr:uid="{00000000-0005-0000-0000-00000F090000}"/>
    <cellStyle name="Header1 2 5" xfId="5960" xr:uid="{00000000-0005-0000-0000-000010090000}"/>
    <cellStyle name="Header1 2 6" xfId="5677" xr:uid="{00000000-0005-0000-0000-000011090000}"/>
    <cellStyle name="Header1 2 7" xfId="5991" xr:uid="{00000000-0005-0000-0000-000012090000}"/>
    <cellStyle name="Header1 2 8" xfId="5584" xr:uid="{00000000-0005-0000-0000-000013090000}"/>
    <cellStyle name="Header1 2 9" xfId="6068" xr:uid="{00000000-0005-0000-0000-000014090000}"/>
    <cellStyle name="Header1 3" xfId="2049" xr:uid="{00000000-0005-0000-0000-000015090000}"/>
    <cellStyle name="Header1 3 10" xfId="5658" xr:uid="{00000000-0005-0000-0000-000016090000}"/>
    <cellStyle name="Header1 3 11" xfId="6218" xr:uid="{00000000-0005-0000-0000-000017090000}"/>
    <cellStyle name="Header1 3 2" xfId="2353" xr:uid="{00000000-0005-0000-0000-000018090000}"/>
    <cellStyle name="Header1 3 2 10" xfId="6245" xr:uid="{00000000-0005-0000-0000-000019090000}"/>
    <cellStyle name="Header1 3 2 2" xfId="2378" xr:uid="{00000000-0005-0000-0000-00001A090000}"/>
    <cellStyle name="Header1 3 2 2 2" xfId="2413" xr:uid="{00000000-0005-0000-0000-00001B090000}"/>
    <cellStyle name="Header1 3 2 2 2 2" xfId="5853" xr:uid="{00000000-0005-0000-0000-00001C090000}"/>
    <cellStyle name="Header1 3 2 2 2 3" xfId="5916" xr:uid="{00000000-0005-0000-0000-00001D090000}"/>
    <cellStyle name="Header1 3 2 2 2 4" xfId="6134" xr:uid="{00000000-0005-0000-0000-00001E090000}"/>
    <cellStyle name="Header1 3 2 2 2 5" xfId="5957" xr:uid="{00000000-0005-0000-0000-00001F090000}"/>
    <cellStyle name="Header1 3 2 2 2 6" xfId="6035" xr:uid="{00000000-0005-0000-0000-000020090000}"/>
    <cellStyle name="Header1 3 2 2 2 7" xfId="5875" xr:uid="{00000000-0005-0000-0000-000021090000}"/>
    <cellStyle name="Header1 3 2 2 2 8" xfId="6298" xr:uid="{00000000-0005-0000-0000-000022090000}"/>
    <cellStyle name="Header1 3 2 2 3" xfId="5818" xr:uid="{00000000-0005-0000-0000-000023090000}"/>
    <cellStyle name="Header1 3 2 2 4" xfId="5689" xr:uid="{00000000-0005-0000-0000-000024090000}"/>
    <cellStyle name="Header1 3 2 2 5" xfId="6153" xr:uid="{00000000-0005-0000-0000-000025090000}"/>
    <cellStyle name="Header1 3 2 2 6" xfId="6172" xr:uid="{00000000-0005-0000-0000-000026090000}"/>
    <cellStyle name="Header1 3 2 2 7" xfId="6188" xr:uid="{00000000-0005-0000-0000-000027090000}"/>
    <cellStyle name="Header1 3 2 2 8" xfId="6204" xr:uid="{00000000-0005-0000-0000-000028090000}"/>
    <cellStyle name="Header1 3 2 2 9" xfId="6263" xr:uid="{00000000-0005-0000-0000-000029090000}"/>
    <cellStyle name="Header1 3 2 3" xfId="2395" xr:uid="{00000000-0005-0000-0000-00002A090000}"/>
    <cellStyle name="Header1 3 2 3 2" xfId="5835" xr:uid="{00000000-0005-0000-0000-00002B090000}"/>
    <cellStyle name="Header1 3 2 3 3" xfId="5920" xr:uid="{00000000-0005-0000-0000-00002C090000}"/>
    <cellStyle name="Header1 3 2 3 4" xfId="5717" xr:uid="{00000000-0005-0000-0000-00002D090000}"/>
    <cellStyle name="Header1 3 2 3 5" xfId="6044" xr:uid="{00000000-0005-0000-0000-00002E090000}"/>
    <cellStyle name="Header1 3 2 3 6" xfId="6049" xr:uid="{00000000-0005-0000-0000-00002F090000}"/>
    <cellStyle name="Header1 3 2 3 7" xfId="5671" xr:uid="{00000000-0005-0000-0000-000030090000}"/>
    <cellStyle name="Header1 3 2 3 8" xfId="6280" xr:uid="{00000000-0005-0000-0000-000031090000}"/>
    <cellStyle name="Header1 3 2 4" xfId="5800" xr:uid="{00000000-0005-0000-0000-000032090000}"/>
    <cellStyle name="Header1 3 2 5" xfId="5729" xr:uid="{00000000-0005-0000-0000-000033090000}"/>
    <cellStyle name="Header1 3 2 6" xfId="5758" xr:uid="{00000000-0005-0000-0000-000034090000}"/>
    <cellStyle name="Header1 3 2 7" xfId="5487" xr:uid="{00000000-0005-0000-0000-000035090000}"/>
    <cellStyle name="Header1 3 2 8" xfId="6009" xr:uid="{00000000-0005-0000-0000-000036090000}"/>
    <cellStyle name="Header1 3 2 9" xfId="6112" xr:uid="{00000000-0005-0000-0000-000037090000}"/>
    <cellStyle name="Header1 3 3" xfId="2369" xr:uid="{00000000-0005-0000-0000-000038090000}"/>
    <cellStyle name="Header1 3 3 2" xfId="2404" xr:uid="{00000000-0005-0000-0000-000039090000}"/>
    <cellStyle name="Header1 3 3 2 2" xfId="5844" xr:uid="{00000000-0005-0000-0000-00003A090000}"/>
    <cellStyle name="Header1 3 3 2 3" xfId="5479" xr:uid="{00000000-0005-0000-0000-00003B090000}"/>
    <cellStyle name="Header1 3 3 2 4" xfId="5703" xr:uid="{00000000-0005-0000-0000-00003C090000}"/>
    <cellStyle name="Header1 3 3 2 5" xfId="6025" xr:uid="{00000000-0005-0000-0000-00003D090000}"/>
    <cellStyle name="Header1 3 3 2 6" xfId="5734" xr:uid="{00000000-0005-0000-0000-00003E090000}"/>
    <cellStyle name="Header1 3 3 2 7" xfId="6167" xr:uid="{00000000-0005-0000-0000-00003F090000}"/>
    <cellStyle name="Header1 3 3 2 8" xfId="6289" xr:uid="{00000000-0005-0000-0000-000040090000}"/>
    <cellStyle name="Header1 3 3 3" xfId="5809" xr:uid="{00000000-0005-0000-0000-000041090000}"/>
    <cellStyle name="Header1 3 3 4" xfId="5721" xr:uid="{00000000-0005-0000-0000-000042090000}"/>
    <cellStyle name="Header1 3 3 5" xfId="5607" xr:uid="{00000000-0005-0000-0000-000043090000}"/>
    <cellStyle name="Header1 3 3 6" xfId="5608" xr:uid="{00000000-0005-0000-0000-000044090000}"/>
    <cellStyle name="Header1 3 3 7" xfId="5678" xr:uid="{00000000-0005-0000-0000-000045090000}"/>
    <cellStyle name="Header1 3 3 8" xfId="5654" xr:uid="{00000000-0005-0000-0000-000046090000}"/>
    <cellStyle name="Header1 3 3 9" xfId="6254" xr:uid="{00000000-0005-0000-0000-000047090000}"/>
    <cellStyle name="Header1 3 4" xfId="2301" xr:uid="{00000000-0005-0000-0000-000048090000}"/>
    <cellStyle name="Header1 3 4 2" xfId="5782" xr:uid="{00000000-0005-0000-0000-000049090000}"/>
    <cellStyle name="Header1 3 4 3" xfId="6115" xr:uid="{00000000-0005-0000-0000-00004A090000}"/>
    <cellStyle name="Header1 3 4 4" xfId="5502" xr:uid="{00000000-0005-0000-0000-00004B090000}"/>
    <cellStyle name="Header1 3 4 5" xfId="5461" xr:uid="{00000000-0005-0000-0000-00004C090000}"/>
    <cellStyle name="Header1 3 4 6" xfId="5646" xr:uid="{00000000-0005-0000-0000-00004D090000}"/>
    <cellStyle name="Header1 3 4 7" xfId="5757" xr:uid="{00000000-0005-0000-0000-00004E090000}"/>
    <cellStyle name="Header1 3 4 8" xfId="6230" xr:uid="{00000000-0005-0000-0000-00004F090000}"/>
    <cellStyle name="Header1 3 5" xfId="5748" xr:uid="{00000000-0005-0000-0000-000050090000}"/>
    <cellStyle name="Header1 3 6" xfId="5727" xr:uid="{00000000-0005-0000-0000-000051090000}"/>
    <cellStyle name="Header1 3 7" xfId="5945" xr:uid="{00000000-0005-0000-0000-000052090000}"/>
    <cellStyle name="Header1 3 8" xfId="5610" xr:uid="{00000000-0005-0000-0000-000053090000}"/>
    <cellStyle name="Header1 3 9" xfId="6076" xr:uid="{00000000-0005-0000-0000-000054090000}"/>
    <cellStyle name="Header1 4" xfId="2311" xr:uid="{00000000-0005-0000-0000-000055090000}"/>
    <cellStyle name="Header1 4 2" xfId="2377" xr:uid="{00000000-0005-0000-0000-000056090000}"/>
    <cellStyle name="Header1 4 2 2" xfId="2412" xr:uid="{00000000-0005-0000-0000-000057090000}"/>
    <cellStyle name="Header1 4 2 2 2" xfId="5852" xr:uid="{00000000-0005-0000-0000-000058090000}"/>
    <cellStyle name="Header1 4 2 2 3" xfId="5601" xr:uid="{00000000-0005-0000-0000-000059090000}"/>
    <cellStyle name="Header1 4 2 2 4" xfId="6143" xr:uid="{00000000-0005-0000-0000-00005A090000}"/>
    <cellStyle name="Header1 4 2 2 5" xfId="6162" xr:uid="{00000000-0005-0000-0000-00005B090000}"/>
    <cellStyle name="Header1 4 2 2 6" xfId="6180" xr:uid="{00000000-0005-0000-0000-00005C090000}"/>
    <cellStyle name="Header1 4 2 2 7" xfId="6196" xr:uid="{00000000-0005-0000-0000-00005D090000}"/>
    <cellStyle name="Header1 4 2 2 8" xfId="6297" xr:uid="{00000000-0005-0000-0000-00005E090000}"/>
    <cellStyle name="Header1 4 2 3" xfId="5817" xr:uid="{00000000-0005-0000-0000-00005F090000}"/>
    <cellStyle name="Header1 4 2 4" xfId="5705" xr:uid="{00000000-0005-0000-0000-000060090000}"/>
    <cellStyle name="Header1 4 2 5" xfId="6149" xr:uid="{00000000-0005-0000-0000-000061090000}"/>
    <cellStyle name="Header1 4 2 6" xfId="6168" xr:uid="{00000000-0005-0000-0000-000062090000}"/>
    <cellStyle name="Header1 4 2 7" xfId="6184" xr:uid="{00000000-0005-0000-0000-000063090000}"/>
    <cellStyle name="Header1 4 2 8" xfId="6200" xr:uid="{00000000-0005-0000-0000-000064090000}"/>
    <cellStyle name="Header1 4 2 9" xfId="6262" xr:uid="{00000000-0005-0000-0000-000065090000}"/>
    <cellStyle name="Header1 4 3" xfId="2388" xr:uid="{00000000-0005-0000-0000-000066090000}"/>
    <cellStyle name="Header1 4 3 2" xfId="5828" xr:uid="{00000000-0005-0000-0000-000067090000}"/>
    <cellStyle name="Header1 4 3 3" xfId="5730" xr:uid="{00000000-0005-0000-0000-000068090000}"/>
    <cellStyle name="Header1 4 3 4" xfId="6136" xr:uid="{00000000-0005-0000-0000-000069090000}"/>
    <cellStyle name="Header1 4 3 5" xfId="6066" xr:uid="{00000000-0005-0000-0000-00006A090000}"/>
    <cellStyle name="Header1 4 3 6" xfId="5612" xr:uid="{00000000-0005-0000-0000-00006B090000}"/>
    <cellStyle name="Header1 4 3 7" xfId="6087" xr:uid="{00000000-0005-0000-0000-00006C090000}"/>
    <cellStyle name="Header1 4 3 8" xfId="6273" xr:uid="{00000000-0005-0000-0000-00006D090000}"/>
    <cellStyle name="Header1 4 4" xfId="5484" xr:uid="{00000000-0005-0000-0000-00006E090000}"/>
    <cellStyle name="Header1 4 5" xfId="6107" xr:uid="{00000000-0005-0000-0000-00006F090000}"/>
    <cellStyle name="Header1 4 6" xfId="5900" xr:uid="{00000000-0005-0000-0000-000070090000}"/>
    <cellStyle name="Header1 5" xfId="3143" xr:uid="{00000000-0005-0000-0000-000071090000}"/>
    <cellStyle name="Header1 5 2" xfId="5910" xr:uid="{00000000-0005-0000-0000-000072090000}"/>
    <cellStyle name="Header1 5 3" xfId="5682" xr:uid="{00000000-0005-0000-0000-000073090000}"/>
    <cellStyle name="Header1 5 4" xfId="6078" xr:uid="{00000000-0005-0000-0000-000074090000}"/>
    <cellStyle name="Header1 5 5" xfId="5884" xr:uid="{00000000-0005-0000-0000-000075090000}"/>
    <cellStyle name="Header1 5 6" xfId="5728" xr:uid="{00000000-0005-0000-0000-000076090000}"/>
    <cellStyle name="Header1 5 7" xfId="6148" xr:uid="{00000000-0005-0000-0000-000077090000}"/>
    <cellStyle name="Header1 5 8" xfId="6307" xr:uid="{00000000-0005-0000-0000-000078090000}"/>
    <cellStyle name="Header1 6" xfId="5279" xr:uid="{00000000-0005-0000-0000-000079090000}"/>
    <cellStyle name="Header1 6 2" xfId="6092" xr:uid="{00000000-0005-0000-0000-00007A090000}"/>
    <cellStyle name="Header1 6 3" xfId="6123" xr:uid="{00000000-0005-0000-0000-00007B090000}"/>
    <cellStyle name="Header1 6 4" xfId="5774" xr:uid="{00000000-0005-0000-0000-00007C090000}"/>
    <cellStyle name="Header1 6 5" xfId="5778" xr:uid="{00000000-0005-0000-0000-00007D090000}"/>
    <cellStyle name="Header1 6 6" xfId="6138" xr:uid="{00000000-0005-0000-0000-00007E090000}"/>
    <cellStyle name="Header1 6 7" xfId="5954" xr:uid="{00000000-0005-0000-0000-00007F090000}"/>
    <cellStyle name="Header1 6 8" xfId="6309" xr:uid="{00000000-0005-0000-0000-000080090000}"/>
    <cellStyle name="Header1 7" xfId="5362" xr:uid="{00000000-0005-0000-0000-000081090000}"/>
    <cellStyle name="Header1 7 2" xfId="6141" xr:uid="{00000000-0005-0000-0000-000082090000}"/>
    <cellStyle name="Header1 7 3" xfId="6178" xr:uid="{00000000-0005-0000-0000-000083090000}"/>
    <cellStyle name="Header1 7 4" xfId="6210" xr:uid="{00000000-0005-0000-0000-000084090000}"/>
    <cellStyle name="Header1_Income statement" xfId="1313" xr:uid="{00000000-0005-0000-0000-000085090000}"/>
    <cellStyle name="Header2" xfId="680" xr:uid="{00000000-0005-0000-0000-000086090000}"/>
    <cellStyle name="Header2 2" xfId="2050" xr:uid="{00000000-0005-0000-0000-000087090000}"/>
    <cellStyle name="Header2 2 2" xfId="3146" xr:uid="{00000000-0005-0000-0000-000088090000}"/>
    <cellStyle name="Header2 2 2 2" xfId="3147" xr:uid="{00000000-0005-0000-0000-000089090000}"/>
    <cellStyle name="Header2 2 2 2 2" xfId="4608" xr:uid="{00000000-0005-0000-0000-00008A090000}"/>
    <cellStyle name="Header2 2 2 2 3" xfId="4607" xr:uid="{00000000-0005-0000-0000-00008B090000}"/>
    <cellStyle name="Header2 2 2 3" xfId="3148" xr:uid="{00000000-0005-0000-0000-00008C090000}"/>
    <cellStyle name="Header2 2 2 3 2" xfId="4610" xr:uid="{00000000-0005-0000-0000-00008D090000}"/>
    <cellStyle name="Header2 2 2 3 3" xfId="4609" xr:uid="{00000000-0005-0000-0000-00008E090000}"/>
    <cellStyle name="Header2 2 2 4" xfId="3149" xr:uid="{00000000-0005-0000-0000-00008F090000}"/>
    <cellStyle name="Header2 2 2 4 2" xfId="4612" xr:uid="{00000000-0005-0000-0000-000090090000}"/>
    <cellStyle name="Header2 2 2 4 3" xfId="4611" xr:uid="{00000000-0005-0000-0000-000091090000}"/>
    <cellStyle name="Header2 2 2 5" xfId="3150" xr:uid="{00000000-0005-0000-0000-000092090000}"/>
    <cellStyle name="Header2 2 2 5 2" xfId="4614" xr:uid="{00000000-0005-0000-0000-000093090000}"/>
    <cellStyle name="Header2 2 2 5 3" xfId="4613" xr:uid="{00000000-0005-0000-0000-000094090000}"/>
    <cellStyle name="Header2 2 2 6" xfId="4615" xr:uid="{00000000-0005-0000-0000-000095090000}"/>
    <cellStyle name="Header2 2 3" xfId="3151" xr:uid="{00000000-0005-0000-0000-000096090000}"/>
    <cellStyle name="Header2 2 3 2" xfId="3152" xr:uid="{00000000-0005-0000-0000-000097090000}"/>
    <cellStyle name="Header2 2 3 2 2" xfId="4617" xr:uid="{00000000-0005-0000-0000-000098090000}"/>
    <cellStyle name="Header2 2 3 2 3" xfId="4616" xr:uid="{00000000-0005-0000-0000-000099090000}"/>
    <cellStyle name="Header2 2 3 3" xfId="3153" xr:uid="{00000000-0005-0000-0000-00009A090000}"/>
    <cellStyle name="Header2 2 3 3 2" xfId="4619" xr:uid="{00000000-0005-0000-0000-00009B090000}"/>
    <cellStyle name="Header2 2 3 3 3" xfId="4618" xr:uid="{00000000-0005-0000-0000-00009C090000}"/>
    <cellStyle name="Header2 2 3 4" xfId="3154" xr:uid="{00000000-0005-0000-0000-00009D090000}"/>
    <cellStyle name="Header2 2 3 4 2" xfId="4621" xr:uid="{00000000-0005-0000-0000-00009E090000}"/>
    <cellStyle name="Header2 2 3 4 3" xfId="4620" xr:uid="{00000000-0005-0000-0000-00009F090000}"/>
    <cellStyle name="Header2 2 3 5" xfId="3155" xr:uid="{00000000-0005-0000-0000-0000A0090000}"/>
    <cellStyle name="Header2 2 3 5 2" xfId="4623" xr:uid="{00000000-0005-0000-0000-0000A1090000}"/>
    <cellStyle name="Header2 2 3 5 3" xfId="4622" xr:uid="{00000000-0005-0000-0000-0000A2090000}"/>
    <cellStyle name="Header2 2 3 6" xfId="4624" xr:uid="{00000000-0005-0000-0000-0000A3090000}"/>
    <cellStyle name="Header2 2 4" xfId="3156" xr:uid="{00000000-0005-0000-0000-0000A4090000}"/>
    <cellStyle name="Header2 2 4 2" xfId="3157" xr:uid="{00000000-0005-0000-0000-0000A5090000}"/>
    <cellStyle name="Header2 2 4 2 2" xfId="4627" xr:uid="{00000000-0005-0000-0000-0000A6090000}"/>
    <cellStyle name="Header2 2 4 2 3" xfId="4626" xr:uid="{00000000-0005-0000-0000-0000A7090000}"/>
    <cellStyle name="Header2 2 4 3" xfId="3158" xr:uid="{00000000-0005-0000-0000-0000A8090000}"/>
    <cellStyle name="Header2 2 4 3 2" xfId="4629" xr:uid="{00000000-0005-0000-0000-0000A9090000}"/>
    <cellStyle name="Header2 2 4 3 3" xfId="4628" xr:uid="{00000000-0005-0000-0000-0000AA090000}"/>
    <cellStyle name="Header2 2 4 4" xfId="3159" xr:uid="{00000000-0005-0000-0000-0000AB090000}"/>
    <cellStyle name="Header2 2 4 4 2" xfId="4631" xr:uid="{00000000-0005-0000-0000-0000AC090000}"/>
    <cellStyle name="Header2 2 4 4 3" xfId="4630" xr:uid="{00000000-0005-0000-0000-0000AD090000}"/>
    <cellStyle name="Header2 2 4 5" xfId="4632" xr:uid="{00000000-0005-0000-0000-0000AE090000}"/>
    <cellStyle name="Header2 2 4 6" xfId="4625" xr:uid="{00000000-0005-0000-0000-0000AF090000}"/>
    <cellStyle name="Header2 2 5" xfId="3160" xr:uid="{00000000-0005-0000-0000-0000B0090000}"/>
    <cellStyle name="Header2 2 5 2" xfId="3161" xr:uid="{00000000-0005-0000-0000-0000B1090000}"/>
    <cellStyle name="Header2 2 5 2 2" xfId="4635" xr:uid="{00000000-0005-0000-0000-0000B2090000}"/>
    <cellStyle name="Header2 2 5 2 3" xfId="4634" xr:uid="{00000000-0005-0000-0000-0000B3090000}"/>
    <cellStyle name="Header2 2 5 3" xfId="3162" xr:uid="{00000000-0005-0000-0000-0000B4090000}"/>
    <cellStyle name="Header2 2 5 3 2" xfId="4637" xr:uid="{00000000-0005-0000-0000-0000B5090000}"/>
    <cellStyle name="Header2 2 5 3 3" xfId="4636" xr:uid="{00000000-0005-0000-0000-0000B6090000}"/>
    <cellStyle name="Header2 2 5 4" xfId="3163" xr:uid="{00000000-0005-0000-0000-0000B7090000}"/>
    <cellStyle name="Header2 2 5 4 2" xfId="4639" xr:uid="{00000000-0005-0000-0000-0000B8090000}"/>
    <cellStyle name="Header2 2 5 4 3" xfId="4638" xr:uid="{00000000-0005-0000-0000-0000B9090000}"/>
    <cellStyle name="Header2 2 5 5" xfId="3164" xr:uid="{00000000-0005-0000-0000-0000BA090000}"/>
    <cellStyle name="Header2 2 5 5 2" xfId="4641" xr:uid="{00000000-0005-0000-0000-0000BB090000}"/>
    <cellStyle name="Header2 2 5 5 3" xfId="4640" xr:uid="{00000000-0005-0000-0000-0000BC090000}"/>
    <cellStyle name="Header2 2 5 6" xfId="4642" xr:uid="{00000000-0005-0000-0000-0000BD090000}"/>
    <cellStyle name="Header2 2 5 7" xfId="4633" xr:uid="{00000000-0005-0000-0000-0000BE090000}"/>
    <cellStyle name="Header2 2 6" xfId="4643" xr:uid="{00000000-0005-0000-0000-0000BF090000}"/>
    <cellStyle name="Header2 2 7" xfId="4233" xr:uid="{00000000-0005-0000-0000-0000C0090000}"/>
    <cellStyle name="Header2 2 8" xfId="3145" xr:uid="{00000000-0005-0000-0000-0000C1090000}"/>
    <cellStyle name="Header2 2_Plan2" xfId="3165" xr:uid="{00000000-0005-0000-0000-0000C2090000}"/>
    <cellStyle name="Header2 3" xfId="3166" xr:uid="{00000000-0005-0000-0000-0000C3090000}"/>
    <cellStyle name="Header2 3 2" xfId="3167" xr:uid="{00000000-0005-0000-0000-0000C4090000}"/>
    <cellStyle name="Header2 3 2 2" xfId="3168" xr:uid="{00000000-0005-0000-0000-0000C5090000}"/>
    <cellStyle name="Header2 3 2 2 2" xfId="4645" xr:uid="{00000000-0005-0000-0000-0000C6090000}"/>
    <cellStyle name="Header2 3 2 2 3" xfId="4644" xr:uid="{00000000-0005-0000-0000-0000C7090000}"/>
    <cellStyle name="Header2 3 2 3" xfId="3169" xr:uid="{00000000-0005-0000-0000-0000C8090000}"/>
    <cellStyle name="Header2 3 2 3 2" xfId="4647" xr:uid="{00000000-0005-0000-0000-0000C9090000}"/>
    <cellStyle name="Header2 3 2 3 3" xfId="4646" xr:uid="{00000000-0005-0000-0000-0000CA090000}"/>
    <cellStyle name="Header2 3 2 4" xfId="3170" xr:uid="{00000000-0005-0000-0000-0000CB090000}"/>
    <cellStyle name="Header2 3 2 4 2" xfId="4649" xr:uid="{00000000-0005-0000-0000-0000CC090000}"/>
    <cellStyle name="Header2 3 2 4 3" xfId="4648" xr:uid="{00000000-0005-0000-0000-0000CD090000}"/>
    <cellStyle name="Header2 3 2 5" xfId="3171" xr:uid="{00000000-0005-0000-0000-0000CE090000}"/>
    <cellStyle name="Header2 3 2 5 2" xfId="4651" xr:uid="{00000000-0005-0000-0000-0000CF090000}"/>
    <cellStyle name="Header2 3 2 5 3" xfId="4650" xr:uid="{00000000-0005-0000-0000-0000D0090000}"/>
    <cellStyle name="Header2 3 2 6" xfId="4652" xr:uid="{00000000-0005-0000-0000-0000D1090000}"/>
    <cellStyle name="Header2 3 3" xfId="3172" xr:uid="{00000000-0005-0000-0000-0000D2090000}"/>
    <cellStyle name="Header2 3 3 2" xfId="3173" xr:uid="{00000000-0005-0000-0000-0000D3090000}"/>
    <cellStyle name="Header2 3 3 2 2" xfId="4654" xr:uid="{00000000-0005-0000-0000-0000D4090000}"/>
    <cellStyle name="Header2 3 3 2 3" xfId="4653" xr:uid="{00000000-0005-0000-0000-0000D5090000}"/>
    <cellStyle name="Header2 3 3 3" xfId="3174" xr:uid="{00000000-0005-0000-0000-0000D6090000}"/>
    <cellStyle name="Header2 3 3 3 2" xfId="4656" xr:uid="{00000000-0005-0000-0000-0000D7090000}"/>
    <cellStyle name="Header2 3 3 3 3" xfId="4655" xr:uid="{00000000-0005-0000-0000-0000D8090000}"/>
    <cellStyle name="Header2 3 3 4" xfId="3175" xr:uid="{00000000-0005-0000-0000-0000D9090000}"/>
    <cellStyle name="Header2 3 3 4 2" xfId="4658" xr:uid="{00000000-0005-0000-0000-0000DA090000}"/>
    <cellStyle name="Header2 3 3 4 3" xfId="4657" xr:uid="{00000000-0005-0000-0000-0000DB090000}"/>
    <cellStyle name="Header2 3 3 5" xfId="3176" xr:uid="{00000000-0005-0000-0000-0000DC090000}"/>
    <cellStyle name="Header2 3 3 5 2" xfId="4660" xr:uid="{00000000-0005-0000-0000-0000DD090000}"/>
    <cellStyle name="Header2 3 3 5 3" xfId="4659" xr:uid="{00000000-0005-0000-0000-0000DE090000}"/>
    <cellStyle name="Header2 3 3 6" xfId="4661" xr:uid="{00000000-0005-0000-0000-0000DF090000}"/>
    <cellStyle name="Header2 3 4" xfId="3177" xr:uid="{00000000-0005-0000-0000-0000E0090000}"/>
    <cellStyle name="Header2 3 4 2" xfId="3178" xr:uid="{00000000-0005-0000-0000-0000E1090000}"/>
    <cellStyle name="Header2 3 4 2 2" xfId="4664" xr:uid="{00000000-0005-0000-0000-0000E2090000}"/>
    <cellStyle name="Header2 3 4 2 3" xfId="4663" xr:uid="{00000000-0005-0000-0000-0000E3090000}"/>
    <cellStyle name="Header2 3 4 3" xfId="3179" xr:uid="{00000000-0005-0000-0000-0000E4090000}"/>
    <cellStyle name="Header2 3 4 3 2" xfId="4666" xr:uid="{00000000-0005-0000-0000-0000E5090000}"/>
    <cellStyle name="Header2 3 4 3 3" xfId="4665" xr:uid="{00000000-0005-0000-0000-0000E6090000}"/>
    <cellStyle name="Header2 3 4 4" xfId="3180" xr:uid="{00000000-0005-0000-0000-0000E7090000}"/>
    <cellStyle name="Header2 3 4 4 2" xfId="4668" xr:uid="{00000000-0005-0000-0000-0000E8090000}"/>
    <cellStyle name="Header2 3 4 4 3" xfId="4667" xr:uid="{00000000-0005-0000-0000-0000E9090000}"/>
    <cellStyle name="Header2 3 4 5" xfId="4669" xr:uid="{00000000-0005-0000-0000-0000EA090000}"/>
    <cellStyle name="Header2 3 4 6" xfId="4662" xr:uid="{00000000-0005-0000-0000-0000EB090000}"/>
    <cellStyle name="Header2 3 5" xfId="3181" xr:uid="{00000000-0005-0000-0000-0000EC090000}"/>
    <cellStyle name="Header2 3 5 2" xfId="3182" xr:uid="{00000000-0005-0000-0000-0000ED090000}"/>
    <cellStyle name="Header2 3 5 2 2" xfId="4672" xr:uid="{00000000-0005-0000-0000-0000EE090000}"/>
    <cellStyle name="Header2 3 5 2 3" xfId="4671" xr:uid="{00000000-0005-0000-0000-0000EF090000}"/>
    <cellStyle name="Header2 3 5 3" xfId="3183" xr:uid="{00000000-0005-0000-0000-0000F0090000}"/>
    <cellStyle name="Header2 3 5 3 2" xfId="4674" xr:uid="{00000000-0005-0000-0000-0000F1090000}"/>
    <cellStyle name="Header2 3 5 3 3" xfId="4673" xr:uid="{00000000-0005-0000-0000-0000F2090000}"/>
    <cellStyle name="Header2 3 5 4" xfId="3184" xr:uid="{00000000-0005-0000-0000-0000F3090000}"/>
    <cellStyle name="Header2 3 5 4 2" xfId="4676" xr:uid="{00000000-0005-0000-0000-0000F4090000}"/>
    <cellStyle name="Header2 3 5 4 3" xfId="4675" xr:uid="{00000000-0005-0000-0000-0000F5090000}"/>
    <cellStyle name="Header2 3 5 5" xfId="3185" xr:uid="{00000000-0005-0000-0000-0000F6090000}"/>
    <cellStyle name="Header2 3 5 5 2" xfId="4678" xr:uid="{00000000-0005-0000-0000-0000F7090000}"/>
    <cellStyle name="Header2 3 5 5 3" xfId="4677" xr:uid="{00000000-0005-0000-0000-0000F8090000}"/>
    <cellStyle name="Header2 3 5 6" xfId="4679" xr:uid="{00000000-0005-0000-0000-0000F9090000}"/>
    <cellStyle name="Header2 3 5 7" xfId="4670" xr:uid="{00000000-0005-0000-0000-0000FA090000}"/>
    <cellStyle name="Header2 3 6" xfId="4680" xr:uid="{00000000-0005-0000-0000-0000FB090000}"/>
    <cellStyle name="Header2 3 7" xfId="4232" xr:uid="{00000000-0005-0000-0000-0000FC090000}"/>
    <cellStyle name="Header2 3_Plan2" xfId="3186" xr:uid="{00000000-0005-0000-0000-0000FD090000}"/>
    <cellStyle name="Header2 4" xfId="3187" xr:uid="{00000000-0005-0000-0000-0000FE090000}"/>
    <cellStyle name="Header2 4 2" xfId="3188" xr:uid="{00000000-0005-0000-0000-0000FF090000}"/>
    <cellStyle name="Header2 4 2 2" xfId="3189" xr:uid="{00000000-0005-0000-0000-0000000A0000}"/>
    <cellStyle name="Header2 4 2 2 2" xfId="4682" xr:uid="{00000000-0005-0000-0000-0000010A0000}"/>
    <cellStyle name="Header2 4 2 2 3" xfId="4681" xr:uid="{00000000-0005-0000-0000-0000020A0000}"/>
    <cellStyle name="Header2 4 2 3" xfId="3190" xr:uid="{00000000-0005-0000-0000-0000030A0000}"/>
    <cellStyle name="Header2 4 2 3 2" xfId="4684" xr:uid="{00000000-0005-0000-0000-0000040A0000}"/>
    <cellStyle name="Header2 4 2 3 3" xfId="4683" xr:uid="{00000000-0005-0000-0000-0000050A0000}"/>
    <cellStyle name="Header2 4 2 4" xfId="3191" xr:uid="{00000000-0005-0000-0000-0000060A0000}"/>
    <cellStyle name="Header2 4 2 4 2" xfId="4686" xr:uid="{00000000-0005-0000-0000-0000070A0000}"/>
    <cellStyle name="Header2 4 2 4 3" xfId="4685" xr:uid="{00000000-0005-0000-0000-0000080A0000}"/>
    <cellStyle name="Header2 4 2 5" xfId="3192" xr:uid="{00000000-0005-0000-0000-0000090A0000}"/>
    <cellStyle name="Header2 4 2 5 2" xfId="4688" xr:uid="{00000000-0005-0000-0000-00000A0A0000}"/>
    <cellStyle name="Header2 4 2 5 3" xfId="4687" xr:uid="{00000000-0005-0000-0000-00000B0A0000}"/>
    <cellStyle name="Header2 4 2 6" xfId="4689" xr:uid="{00000000-0005-0000-0000-00000C0A0000}"/>
    <cellStyle name="Header2 4 3" xfId="3193" xr:uid="{00000000-0005-0000-0000-00000D0A0000}"/>
    <cellStyle name="Header2 4 3 2" xfId="3194" xr:uid="{00000000-0005-0000-0000-00000E0A0000}"/>
    <cellStyle name="Header2 4 3 2 2" xfId="4691" xr:uid="{00000000-0005-0000-0000-00000F0A0000}"/>
    <cellStyle name="Header2 4 3 2 3" xfId="4690" xr:uid="{00000000-0005-0000-0000-0000100A0000}"/>
    <cellStyle name="Header2 4 3 3" xfId="3195" xr:uid="{00000000-0005-0000-0000-0000110A0000}"/>
    <cellStyle name="Header2 4 3 3 2" xfId="4693" xr:uid="{00000000-0005-0000-0000-0000120A0000}"/>
    <cellStyle name="Header2 4 3 3 3" xfId="4692" xr:uid="{00000000-0005-0000-0000-0000130A0000}"/>
    <cellStyle name="Header2 4 3 4" xfId="3196" xr:uid="{00000000-0005-0000-0000-0000140A0000}"/>
    <cellStyle name="Header2 4 3 4 2" xfId="4695" xr:uid="{00000000-0005-0000-0000-0000150A0000}"/>
    <cellStyle name="Header2 4 3 4 3" xfId="4694" xr:uid="{00000000-0005-0000-0000-0000160A0000}"/>
    <cellStyle name="Header2 4 3 5" xfId="3197" xr:uid="{00000000-0005-0000-0000-0000170A0000}"/>
    <cellStyle name="Header2 4 3 5 2" xfId="4697" xr:uid="{00000000-0005-0000-0000-0000180A0000}"/>
    <cellStyle name="Header2 4 3 5 3" xfId="4696" xr:uid="{00000000-0005-0000-0000-0000190A0000}"/>
    <cellStyle name="Header2 4 3 6" xfId="4698" xr:uid="{00000000-0005-0000-0000-00001A0A0000}"/>
    <cellStyle name="Header2 4 4" xfId="3198" xr:uid="{00000000-0005-0000-0000-00001B0A0000}"/>
    <cellStyle name="Header2 4 4 2" xfId="3199" xr:uid="{00000000-0005-0000-0000-00001C0A0000}"/>
    <cellStyle name="Header2 4 4 2 2" xfId="4701" xr:uid="{00000000-0005-0000-0000-00001D0A0000}"/>
    <cellStyle name="Header2 4 4 2 3" xfId="4700" xr:uid="{00000000-0005-0000-0000-00001E0A0000}"/>
    <cellStyle name="Header2 4 4 3" xfId="3200" xr:uid="{00000000-0005-0000-0000-00001F0A0000}"/>
    <cellStyle name="Header2 4 4 3 2" xfId="4703" xr:uid="{00000000-0005-0000-0000-0000200A0000}"/>
    <cellStyle name="Header2 4 4 3 3" xfId="4702" xr:uid="{00000000-0005-0000-0000-0000210A0000}"/>
    <cellStyle name="Header2 4 4 4" xfId="3201" xr:uid="{00000000-0005-0000-0000-0000220A0000}"/>
    <cellStyle name="Header2 4 4 4 2" xfId="4705" xr:uid="{00000000-0005-0000-0000-0000230A0000}"/>
    <cellStyle name="Header2 4 4 4 3" xfId="4704" xr:uid="{00000000-0005-0000-0000-0000240A0000}"/>
    <cellStyle name="Header2 4 4 5" xfId="4706" xr:uid="{00000000-0005-0000-0000-0000250A0000}"/>
    <cellStyle name="Header2 4 4 6" xfId="4699" xr:uid="{00000000-0005-0000-0000-0000260A0000}"/>
    <cellStyle name="Header2 4 5" xfId="3202" xr:uid="{00000000-0005-0000-0000-0000270A0000}"/>
    <cellStyle name="Header2 4 5 2" xfId="3203" xr:uid="{00000000-0005-0000-0000-0000280A0000}"/>
    <cellStyle name="Header2 4 5 2 2" xfId="4709" xr:uid="{00000000-0005-0000-0000-0000290A0000}"/>
    <cellStyle name="Header2 4 5 2 3" xfId="4708" xr:uid="{00000000-0005-0000-0000-00002A0A0000}"/>
    <cellStyle name="Header2 4 5 3" xfId="3204" xr:uid="{00000000-0005-0000-0000-00002B0A0000}"/>
    <cellStyle name="Header2 4 5 3 2" xfId="4711" xr:uid="{00000000-0005-0000-0000-00002C0A0000}"/>
    <cellStyle name="Header2 4 5 3 3" xfId="4710" xr:uid="{00000000-0005-0000-0000-00002D0A0000}"/>
    <cellStyle name="Header2 4 5 4" xfId="3205" xr:uid="{00000000-0005-0000-0000-00002E0A0000}"/>
    <cellStyle name="Header2 4 5 4 2" xfId="4713" xr:uid="{00000000-0005-0000-0000-00002F0A0000}"/>
    <cellStyle name="Header2 4 5 4 3" xfId="4712" xr:uid="{00000000-0005-0000-0000-0000300A0000}"/>
    <cellStyle name="Header2 4 5 5" xfId="3206" xr:uid="{00000000-0005-0000-0000-0000310A0000}"/>
    <cellStyle name="Header2 4 5 5 2" xfId="4715" xr:uid="{00000000-0005-0000-0000-0000320A0000}"/>
    <cellStyle name="Header2 4 5 5 3" xfId="4714" xr:uid="{00000000-0005-0000-0000-0000330A0000}"/>
    <cellStyle name="Header2 4 5 6" xfId="4716" xr:uid="{00000000-0005-0000-0000-0000340A0000}"/>
    <cellStyle name="Header2 4 5 7" xfId="4707" xr:uid="{00000000-0005-0000-0000-0000350A0000}"/>
    <cellStyle name="Header2 4 6" xfId="4717" xr:uid="{00000000-0005-0000-0000-0000360A0000}"/>
    <cellStyle name="Header2 4 7" xfId="4228" xr:uid="{00000000-0005-0000-0000-0000370A0000}"/>
    <cellStyle name="Header2 4_Plan2" xfId="3207" xr:uid="{00000000-0005-0000-0000-0000380A0000}"/>
    <cellStyle name="Header2 5" xfId="3208" xr:uid="{00000000-0005-0000-0000-0000390A0000}"/>
    <cellStyle name="Header2 5 2" xfId="4719" xr:uid="{00000000-0005-0000-0000-00003A0A0000}"/>
    <cellStyle name="Header2 5 3" xfId="4718" xr:uid="{00000000-0005-0000-0000-00003B0A0000}"/>
    <cellStyle name="Header2 6" xfId="4720" xr:uid="{00000000-0005-0000-0000-00003C0A0000}"/>
    <cellStyle name="Header2 7" xfId="3144" xr:uid="{00000000-0005-0000-0000-00003D0A0000}"/>
    <cellStyle name="Heading" xfId="681" xr:uid="{00000000-0005-0000-0000-00003E0A0000}"/>
    <cellStyle name="Heading 1" xfId="4" xr:uid="{00000000-0005-0000-0000-00003F0A0000}"/>
    <cellStyle name="Heading 1 2" xfId="2051" xr:uid="{00000000-0005-0000-0000-0000400A0000}"/>
    <cellStyle name="Heading 1 3" xfId="3209" xr:uid="{00000000-0005-0000-0000-0000410A0000}"/>
    <cellStyle name="Heading 2" xfId="5" xr:uid="{00000000-0005-0000-0000-0000420A0000}"/>
    <cellStyle name="Heading 2 2" xfId="2052" xr:uid="{00000000-0005-0000-0000-0000430A0000}"/>
    <cellStyle name="Heading 2 3" xfId="3210" xr:uid="{00000000-0005-0000-0000-0000440A0000}"/>
    <cellStyle name="Heading 3" xfId="6" xr:uid="{00000000-0005-0000-0000-0000450A0000}"/>
    <cellStyle name="Heading 3 2" xfId="2053" xr:uid="{00000000-0005-0000-0000-0000460A0000}"/>
    <cellStyle name="Heading 3 3" xfId="3211" xr:uid="{00000000-0005-0000-0000-0000470A0000}"/>
    <cellStyle name="Heading 4" xfId="7" xr:uid="{00000000-0005-0000-0000-0000480A0000}"/>
    <cellStyle name="Heading 4 2" xfId="2054" xr:uid="{00000000-0005-0000-0000-0000490A0000}"/>
    <cellStyle name="Heading 4 3" xfId="3212" xr:uid="{00000000-0005-0000-0000-00004A0A0000}"/>
    <cellStyle name="Heading 5" xfId="3213" xr:uid="{00000000-0005-0000-0000-00004B0A0000}"/>
    <cellStyle name="Heading 6" xfId="3214" xr:uid="{00000000-0005-0000-0000-00004C0A0000}"/>
    <cellStyle name="Heading 7" xfId="3215" xr:uid="{00000000-0005-0000-0000-00004D0A0000}"/>
    <cellStyle name="Heading 8" xfId="3216" xr:uid="{00000000-0005-0000-0000-00004E0A0000}"/>
    <cellStyle name="Heading_Contingências junho2008-CTB" xfId="682" xr:uid="{00000000-0005-0000-0000-00004F0A0000}"/>
    <cellStyle name="Hidden" xfId="683" xr:uid="{00000000-0005-0000-0000-0000500A0000}"/>
    <cellStyle name="Hyperlink 2" xfId="684" xr:uid="{00000000-0005-0000-0000-0000510A0000}"/>
    <cellStyle name="Hyperlink 2 2" xfId="2055" xr:uid="{00000000-0005-0000-0000-0000520A0000}"/>
    <cellStyle name="Hyperlink 2 3" xfId="3217" xr:uid="{00000000-0005-0000-0000-0000530A0000}"/>
    <cellStyle name="Hyperlink 2_Income statement" xfId="1314" xr:uid="{00000000-0005-0000-0000-0000540A0000}"/>
    <cellStyle name="Hyperlink seguido" xfId="685" xr:uid="{00000000-0005-0000-0000-0000550A0000}"/>
    <cellStyle name="Hyperlink seguido 2" xfId="2056" xr:uid="{00000000-0005-0000-0000-0000560A0000}"/>
    <cellStyle name="Hyperlink seguido 3" xfId="3218" xr:uid="{00000000-0005-0000-0000-0000570A0000}"/>
    <cellStyle name="Hypertextový odkaz" xfId="686" xr:uid="{00000000-0005-0000-0000-0000580A0000}"/>
    <cellStyle name="Hypertextový odkaz 2" xfId="2057" xr:uid="{00000000-0005-0000-0000-0000590A0000}"/>
    <cellStyle name="Hypertextový odkaz 3" xfId="3219" xr:uid="{00000000-0005-0000-0000-00005A0A0000}"/>
    <cellStyle name="Incorreto 2" xfId="312" xr:uid="{00000000-0005-0000-0000-00005B0A0000}"/>
    <cellStyle name="Incorreto 2 2" xfId="687" xr:uid="{00000000-0005-0000-0000-00005C0A0000}"/>
    <cellStyle name="Incorreto 2 2 2" xfId="2058" xr:uid="{00000000-0005-0000-0000-00005D0A0000}"/>
    <cellStyle name="Incorreto 2 2 3" xfId="3221" xr:uid="{00000000-0005-0000-0000-00005E0A0000}"/>
    <cellStyle name="Incorreto 2 3" xfId="1749" xr:uid="{00000000-0005-0000-0000-00005F0A0000}"/>
    <cellStyle name="Incorreto 2 3 2" xfId="3222" xr:uid="{00000000-0005-0000-0000-0000600A0000}"/>
    <cellStyle name="Incorreto 2 4" xfId="3223" xr:uid="{00000000-0005-0000-0000-0000610A0000}"/>
    <cellStyle name="Incorreto 2 5" xfId="3220" xr:uid="{00000000-0005-0000-0000-0000620A0000}"/>
    <cellStyle name="Incorreto 2_Plan2" xfId="3224" xr:uid="{00000000-0005-0000-0000-0000630A0000}"/>
    <cellStyle name="Incorreto 3" xfId="688" xr:uid="{00000000-0005-0000-0000-0000640A0000}"/>
    <cellStyle name="Incorreto 3 2" xfId="2059" xr:uid="{00000000-0005-0000-0000-0000650A0000}"/>
    <cellStyle name="Incorreto 3 3" xfId="3225" xr:uid="{00000000-0005-0000-0000-0000660A0000}"/>
    <cellStyle name="Incorreto 3_Income statement" xfId="1315" xr:uid="{00000000-0005-0000-0000-0000670A0000}"/>
    <cellStyle name="Incorreto 4" xfId="689" xr:uid="{00000000-0005-0000-0000-0000680A0000}"/>
    <cellStyle name="Incorreto 4 2" xfId="2060" xr:uid="{00000000-0005-0000-0000-0000690A0000}"/>
    <cellStyle name="Incorreto 4 3" xfId="3226" xr:uid="{00000000-0005-0000-0000-00006A0A0000}"/>
    <cellStyle name="Incorreto 4_Income statement" xfId="1316" xr:uid="{00000000-0005-0000-0000-00006B0A0000}"/>
    <cellStyle name="Incorreto 5" xfId="690" xr:uid="{00000000-0005-0000-0000-00006C0A0000}"/>
    <cellStyle name="Incorreto 5 2" xfId="2061" xr:uid="{00000000-0005-0000-0000-00006D0A0000}"/>
    <cellStyle name="Incorreto 5 3" xfId="3227" xr:uid="{00000000-0005-0000-0000-00006E0A0000}"/>
    <cellStyle name="Incorreto 5_Income statement" xfId="1317" xr:uid="{00000000-0005-0000-0000-00006F0A0000}"/>
    <cellStyle name="Incorreto 6" xfId="691" xr:uid="{00000000-0005-0000-0000-0000700A0000}"/>
    <cellStyle name="Incorreto 6 2" xfId="2062" xr:uid="{00000000-0005-0000-0000-0000710A0000}"/>
    <cellStyle name="Incorreto 6 3" xfId="3228" xr:uid="{00000000-0005-0000-0000-0000720A0000}"/>
    <cellStyle name="Incorreto 6_Income statement" xfId="1318" xr:uid="{00000000-0005-0000-0000-0000730A0000}"/>
    <cellStyle name="Incorreto 7" xfId="1517" xr:uid="{00000000-0005-0000-0000-0000740A0000}"/>
    <cellStyle name="Incorreto 7 2" xfId="5069" xr:uid="{00000000-0005-0000-0000-0000750A0000}"/>
    <cellStyle name="Incorreto 8" xfId="4189" xr:uid="{00000000-0005-0000-0000-0000760A0000}"/>
    <cellStyle name="ind_perf" xfId="692" xr:uid="{00000000-0005-0000-0000-0000770A0000}"/>
    <cellStyle name="Indefinido" xfId="693" xr:uid="{00000000-0005-0000-0000-0000780A0000}"/>
    <cellStyle name="Indefinido 2" xfId="2063" xr:uid="{00000000-0005-0000-0000-0000790A0000}"/>
    <cellStyle name="Indefinido 3" xfId="3229" xr:uid="{00000000-0005-0000-0000-00007A0A0000}"/>
    <cellStyle name="Indent" xfId="694" xr:uid="{00000000-0005-0000-0000-00007B0A0000}"/>
    <cellStyle name="Indent 2" xfId="2064" xr:uid="{00000000-0005-0000-0000-00007C0A0000}"/>
    <cellStyle name="Indent 3" xfId="3230" xr:uid="{00000000-0005-0000-0000-00007D0A0000}"/>
    <cellStyle name="Indent_Income statement" xfId="1319" xr:uid="{00000000-0005-0000-0000-00007E0A0000}"/>
    <cellStyle name="Input (%)" xfId="696" xr:uid="{00000000-0005-0000-0000-00007F0A0000}"/>
    <cellStyle name="Input (£m)" xfId="697" xr:uid="{00000000-0005-0000-0000-0000800A0000}"/>
    <cellStyle name="Input (No)" xfId="698" xr:uid="{00000000-0005-0000-0000-0000810A0000}"/>
    <cellStyle name="Input [yellow]" xfId="699" xr:uid="{00000000-0005-0000-0000-0000820A0000}"/>
    <cellStyle name="Input 10" xfId="2346" xr:uid="{00000000-0005-0000-0000-0000830A0000}"/>
    <cellStyle name="Input 10 2" xfId="4721" xr:uid="{00000000-0005-0000-0000-0000840A0000}"/>
    <cellStyle name="Input 10 3" xfId="3233" xr:uid="{00000000-0005-0000-0000-0000850A0000}"/>
    <cellStyle name="Input 11" xfId="2302" xr:uid="{00000000-0005-0000-0000-0000860A0000}"/>
    <cellStyle name="Input 11 2" xfId="4722" xr:uid="{00000000-0005-0000-0000-0000870A0000}"/>
    <cellStyle name="Input 11 3" xfId="3234" xr:uid="{00000000-0005-0000-0000-0000880A0000}"/>
    <cellStyle name="Input 12" xfId="3235" xr:uid="{00000000-0005-0000-0000-0000890A0000}"/>
    <cellStyle name="Input 12 2" xfId="4723" xr:uid="{00000000-0005-0000-0000-00008A0A0000}"/>
    <cellStyle name="Input 13" xfId="3236" xr:uid="{00000000-0005-0000-0000-00008B0A0000}"/>
    <cellStyle name="Input 13 2" xfId="4724" xr:uid="{00000000-0005-0000-0000-00008C0A0000}"/>
    <cellStyle name="Input 14" xfId="3237" xr:uid="{00000000-0005-0000-0000-00008D0A0000}"/>
    <cellStyle name="Input 14 2" xfId="4725" xr:uid="{00000000-0005-0000-0000-00008E0A0000}"/>
    <cellStyle name="Input 15" xfId="3238" xr:uid="{00000000-0005-0000-0000-00008F0A0000}"/>
    <cellStyle name="Input 15 2" xfId="4726" xr:uid="{00000000-0005-0000-0000-0000900A0000}"/>
    <cellStyle name="Input 16" xfId="3239" xr:uid="{00000000-0005-0000-0000-0000910A0000}"/>
    <cellStyle name="Input 16 2" xfId="4727" xr:uid="{00000000-0005-0000-0000-0000920A0000}"/>
    <cellStyle name="Input 17" xfId="3240" xr:uid="{00000000-0005-0000-0000-0000930A0000}"/>
    <cellStyle name="Input 17 2" xfId="4728" xr:uid="{00000000-0005-0000-0000-0000940A0000}"/>
    <cellStyle name="Input 18" xfId="3241" xr:uid="{00000000-0005-0000-0000-0000950A0000}"/>
    <cellStyle name="Input 18 2" xfId="4729" xr:uid="{00000000-0005-0000-0000-0000960A0000}"/>
    <cellStyle name="Input 19" xfId="3242" xr:uid="{00000000-0005-0000-0000-0000970A0000}"/>
    <cellStyle name="Input 2" xfId="700" xr:uid="{00000000-0005-0000-0000-0000980A0000}"/>
    <cellStyle name="Input 20" xfId="4730" xr:uid="{00000000-0005-0000-0000-0000990A0000}"/>
    <cellStyle name="Input 21" xfId="3231" xr:uid="{00000000-0005-0000-0000-00009A0A0000}"/>
    <cellStyle name="Input 22" xfId="5287" xr:uid="{00000000-0005-0000-0000-00009B0A0000}"/>
    <cellStyle name="Input 23" xfId="5359" xr:uid="{00000000-0005-0000-0000-00009C0A0000}"/>
    <cellStyle name="Input 24" xfId="5289" xr:uid="{00000000-0005-0000-0000-00009D0A0000}"/>
    <cellStyle name="Input 25" xfId="3933" xr:uid="{00000000-0005-0000-0000-00009E0A0000}"/>
    <cellStyle name="Input 26" xfId="5291" xr:uid="{00000000-0005-0000-0000-00009F0A0000}"/>
    <cellStyle name="Input 27" xfId="5418" xr:uid="{00000000-0005-0000-0000-0000A00A0000}"/>
    <cellStyle name="Input 28" xfId="5278" xr:uid="{00000000-0005-0000-0000-0000A10A0000}"/>
    <cellStyle name="Input 29" xfId="5251" xr:uid="{00000000-0005-0000-0000-0000A20A0000}"/>
    <cellStyle name="Input 3" xfId="701" xr:uid="{00000000-0005-0000-0000-0000A30A0000}"/>
    <cellStyle name="Input 30" xfId="5367" xr:uid="{00000000-0005-0000-0000-0000A40A0000}"/>
    <cellStyle name="Input 31" xfId="5288" xr:uid="{00000000-0005-0000-0000-0000A50A0000}"/>
    <cellStyle name="Input 32" xfId="5412" xr:uid="{00000000-0005-0000-0000-0000A60A0000}"/>
    <cellStyle name="Input 33" xfId="5448" xr:uid="{00000000-0005-0000-0000-0000A70A0000}"/>
    <cellStyle name="Input 34" xfId="5420" xr:uid="{00000000-0005-0000-0000-0000A80A0000}"/>
    <cellStyle name="Input 35" xfId="5274" xr:uid="{00000000-0005-0000-0000-0000A90A0000}"/>
    <cellStyle name="Input 4" xfId="702" xr:uid="{00000000-0005-0000-0000-0000AA0A0000}"/>
    <cellStyle name="Input 5" xfId="703" xr:uid="{00000000-0005-0000-0000-0000AB0A0000}"/>
    <cellStyle name="Input 6" xfId="704" xr:uid="{00000000-0005-0000-0000-0000AC0A0000}"/>
    <cellStyle name="Input 7" xfId="705" xr:uid="{00000000-0005-0000-0000-0000AD0A0000}"/>
    <cellStyle name="Input 8" xfId="2065" xr:uid="{00000000-0005-0000-0000-0000AE0A0000}"/>
    <cellStyle name="Input 8 2" xfId="3244" xr:uid="{00000000-0005-0000-0000-0000AF0A0000}"/>
    <cellStyle name="Input 8 2 2" xfId="4731" xr:uid="{00000000-0005-0000-0000-0000B00A0000}"/>
    <cellStyle name="Input 8 3" xfId="3245" xr:uid="{00000000-0005-0000-0000-0000B10A0000}"/>
    <cellStyle name="Input 8 3 2" xfId="4732" xr:uid="{00000000-0005-0000-0000-0000B20A0000}"/>
    <cellStyle name="Input 8 4" xfId="3246" xr:uid="{00000000-0005-0000-0000-0000B30A0000}"/>
    <cellStyle name="Input 8 4 2" xfId="4733" xr:uid="{00000000-0005-0000-0000-0000B40A0000}"/>
    <cellStyle name="Input 8 5" xfId="3247" xr:uid="{00000000-0005-0000-0000-0000B50A0000}"/>
    <cellStyle name="Input 8 5 2" xfId="4734" xr:uid="{00000000-0005-0000-0000-0000B60A0000}"/>
    <cellStyle name="Input 8 6" xfId="3248" xr:uid="{00000000-0005-0000-0000-0000B70A0000}"/>
    <cellStyle name="Input 8 7" xfId="3243" xr:uid="{00000000-0005-0000-0000-0000B80A0000}"/>
    <cellStyle name="Input 9" xfId="2313" xr:uid="{00000000-0005-0000-0000-0000B90A0000}"/>
    <cellStyle name="Input 9 2" xfId="4735" xr:uid="{00000000-0005-0000-0000-0000BA0A0000}"/>
    <cellStyle name="Input 9 3" xfId="3249" xr:uid="{00000000-0005-0000-0000-0000BB0A0000}"/>
    <cellStyle name="Link Currency (0)" xfId="706" xr:uid="{00000000-0005-0000-0000-0000BC0A0000}"/>
    <cellStyle name="Link Currency (0) 2" xfId="2066" xr:uid="{00000000-0005-0000-0000-0000BD0A0000}"/>
    <cellStyle name="Link Currency (0) 3" xfId="3250" xr:uid="{00000000-0005-0000-0000-0000BE0A0000}"/>
    <cellStyle name="Link Currency (2)" xfId="707" xr:uid="{00000000-0005-0000-0000-0000BF0A0000}"/>
    <cellStyle name="Link Currency (2) 2" xfId="2067" xr:uid="{00000000-0005-0000-0000-0000C00A0000}"/>
    <cellStyle name="Link Currency (2) 3" xfId="3251" xr:uid="{00000000-0005-0000-0000-0000C10A0000}"/>
    <cellStyle name="Link Units (0)" xfId="708" xr:uid="{00000000-0005-0000-0000-0000C20A0000}"/>
    <cellStyle name="Link Units (0) 2" xfId="2068" xr:uid="{00000000-0005-0000-0000-0000C30A0000}"/>
    <cellStyle name="Link Units (0) 3" xfId="3252" xr:uid="{00000000-0005-0000-0000-0000C40A0000}"/>
    <cellStyle name="Link Units (1)" xfId="709" xr:uid="{00000000-0005-0000-0000-0000C50A0000}"/>
    <cellStyle name="Link Units (1) 2" xfId="2069" xr:uid="{00000000-0005-0000-0000-0000C60A0000}"/>
    <cellStyle name="Link Units (1) 3" xfId="3253" xr:uid="{00000000-0005-0000-0000-0000C70A0000}"/>
    <cellStyle name="Link Units (2)" xfId="710" xr:uid="{00000000-0005-0000-0000-0000C80A0000}"/>
    <cellStyle name="Link Units (2) 2" xfId="2070" xr:uid="{00000000-0005-0000-0000-0000C90A0000}"/>
    <cellStyle name="Link Units (2) 3" xfId="3254" xr:uid="{00000000-0005-0000-0000-0000CA0A0000}"/>
    <cellStyle name="Linked Cell 2" xfId="2071" xr:uid="{00000000-0005-0000-0000-0000CB0A0000}"/>
    <cellStyle name="Linked Cell 2 2" xfId="3257" xr:uid="{00000000-0005-0000-0000-0000CC0A0000}"/>
    <cellStyle name="Linked Cell 2 3" xfId="3258" xr:uid="{00000000-0005-0000-0000-0000CD0A0000}"/>
    <cellStyle name="Linked Cell 2 4" xfId="3259" xr:uid="{00000000-0005-0000-0000-0000CE0A0000}"/>
    <cellStyle name="Linked Cell 2 5" xfId="3260" xr:uid="{00000000-0005-0000-0000-0000CF0A0000}"/>
    <cellStyle name="Linked Cell 2 6" xfId="3261" xr:uid="{00000000-0005-0000-0000-0000D00A0000}"/>
    <cellStyle name="Linked Cell 2 7" xfId="3262" xr:uid="{00000000-0005-0000-0000-0000D10A0000}"/>
    <cellStyle name="Linked Cell 2 8" xfId="3263" xr:uid="{00000000-0005-0000-0000-0000D20A0000}"/>
    <cellStyle name="Linked Cell 2 9" xfId="3256" xr:uid="{00000000-0005-0000-0000-0000D30A0000}"/>
    <cellStyle name="Linked Cell 3" xfId="3255" xr:uid="{00000000-0005-0000-0000-0000D40A0000}"/>
    <cellStyle name="MacroCode" xfId="712" xr:uid="{00000000-0005-0000-0000-0000D50A0000}"/>
    <cellStyle name="MacroCode 2" xfId="2072" xr:uid="{00000000-0005-0000-0000-0000D60A0000}"/>
    <cellStyle name="MacroCode 2 2" xfId="3265" xr:uid="{00000000-0005-0000-0000-0000D70A0000}"/>
    <cellStyle name="MacroCode 3" xfId="3266" xr:uid="{00000000-0005-0000-0000-0000D80A0000}"/>
    <cellStyle name="MacroCode 4" xfId="3267" xr:uid="{00000000-0005-0000-0000-0000D90A0000}"/>
    <cellStyle name="MacroCode 5" xfId="3264" xr:uid="{00000000-0005-0000-0000-0000DA0A0000}"/>
    <cellStyle name="MacroCode_Plan2" xfId="3268" xr:uid="{00000000-0005-0000-0000-0000DB0A0000}"/>
    <cellStyle name="Migliaia (0)_00_REV" xfId="713" xr:uid="{00000000-0005-0000-0000-0000DC0A0000}"/>
    <cellStyle name="Migliaia_bs" xfId="714" xr:uid="{00000000-0005-0000-0000-0000DD0A0000}"/>
    <cellStyle name="Mike" xfId="715" xr:uid="{00000000-0005-0000-0000-0000DE0A0000}"/>
    <cellStyle name="Mike 2" xfId="2073" xr:uid="{00000000-0005-0000-0000-0000DF0A0000}"/>
    <cellStyle name="Mike 3" xfId="3269" xr:uid="{00000000-0005-0000-0000-0000E00A0000}"/>
    <cellStyle name="Millares [0]_10 AVERIAS MASIVAS + ANT" xfId="716" xr:uid="{00000000-0005-0000-0000-0000E10A0000}"/>
    <cellStyle name="Millares 2" xfId="717" xr:uid="{00000000-0005-0000-0000-0000E20A0000}"/>
    <cellStyle name="Millares 2 2" xfId="5590" xr:uid="{00000000-0005-0000-0000-0000E30A0000}"/>
    <cellStyle name="Millares 3" xfId="718" xr:uid="{00000000-0005-0000-0000-0000E40A0000}"/>
    <cellStyle name="Millares_10 AVERIAS MASIVAS + ANT" xfId="719" xr:uid="{00000000-0005-0000-0000-0000E50A0000}"/>
    <cellStyle name="Milliers [0]_AR1194" xfId="720" xr:uid="{00000000-0005-0000-0000-0000E60A0000}"/>
    <cellStyle name="Milliers_AR1194" xfId="721" xr:uid="{00000000-0005-0000-0000-0000E70A0000}"/>
    <cellStyle name="Moeda [0] 2" xfId="251" xr:uid="{00000000-0005-0000-0000-0000E80A0000}"/>
    <cellStyle name="Moeda [0] 3" xfId="722" xr:uid="{00000000-0005-0000-0000-0000E90A0000}"/>
    <cellStyle name="Moeda [0] 4" xfId="723" xr:uid="{00000000-0005-0000-0000-0000EA0A0000}"/>
    <cellStyle name="Moeda [0] 5" xfId="724" xr:uid="{00000000-0005-0000-0000-0000EB0A0000}"/>
    <cellStyle name="Moeda [0] 6" xfId="725" xr:uid="{00000000-0005-0000-0000-0000EC0A0000}"/>
    <cellStyle name="Moeda [0] 7" xfId="726" xr:uid="{00000000-0005-0000-0000-0000ED0A0000}"/>
    <cellStyle name="Moeda [0] 8" xfId="727" xr:uid="{00000000-0005-0000-0000-0000EE0A0000}"/>
    <cellStyle name="Moeda 10" xfId="728" xr:uid="{00000000-0005-0000-0000-0000EF0A0000}"/>
    <cellStyle name="Moeda 10 2" xfId="5591" xr:uid="{00000000-0005-0000-0000-0000F00A0000}"/>
    <cellStyle name="Moeda 11" xfId="729" xr:uid="{00000000-0005-0000-0000-0000F10A0000}"/>
    <cellStyle name="Moeda 11 2" xfId="5592" xr:uid="{00000000-0005-0000-0000-0000F20A0000}"/>
    <cellStyle name="Moeda 12" xfId="730" xr:uid="{00000000-0005-0000-0000-0000F30A0000}"/>
    <cellStyle name="Moeda 12 2" xfId="5593" xr:uid="{00000000-0005-0000-0000-0000F40A0000}"/>
    <cellStyle name="Moeda 13" xfId="731" xr:uid="{00000000-0005-0000-0000-0000F50A0000}"/>
    <cellStyle name="Moeda 13 2" xfId="5594" xr:uid="{00000000-0005-0000-0000-0000F60A0000}"/>
    <cellStyle name="Moeda 14" xfId="3270" xr:uid="{00000000-0005-0000-0000-0000F70A0000}"/>
    <cellStyle name="Moeda 15" xfId="3271" xr:uid="{00000000-0005-0000-0000-0000F80A0000}"/>
    <cellStyle name="Moeda 16" xfId="3272" xr:uid="{00000000-0005-0000-0000-0000F90A0000}"/>
    <cellStyle name="Moeda 2" xfId="163" xr:uid="{00000000-0005-0000-0000-0000FA0A0000}"/>
    <cellStyle name="Moeda 2 2" xfId="252" xr:uid="{00000000-0005-0000-0000-0000FB0A0000}"/>
    <cellStyle name="Moeda 2 2 2" xfId="3273" xr:uid="{00000000-0005-0000-0000-0000FC0A0000}"/>
    <cellStyle name="Moeda 2 3" xfId="1099" xr:uid="{00000000-0005-0000-0000-0000FD0A0000}"/>
    <cellStyle name="Moeda 3" xfId="221" xr:uid="{00000000-0005-0000-0000-0000FE0A0000}"/>
    <cellStyle name="Moeda 3 2" xfId="1121" xr:uid="{00000000-0005-0000-0000-0000FF0A0000}"/>
    <cellStyle name="Moeda 3 2 2" xfId="3275" xr:uid="{00000000-0005-0000-0000-0000000B0000}"/>
    <cellStyle name="Moeda 3 3" xfId="3276" xr:uid="{00000000-0005-0000-0000-0000010B0000}"/>
    <cellStyle name="Moeda 3 4" xfId="3277" xr:uid="{00000000-0005-0000-0000-0000020B0000}"/>
    <cellStyle name="Moeda 3 5" xfId="3274" xr:uid="{00000000-0005-0000-0000-0000030B0000}"/>
    <cellStyle name="Moeda 4" xfId="732" xr:uid="{00000000-0005-0000-0000-0000040B0000}"/>
    <cellStyle name="Moeda 4 2" xfId="1122" xr:uid="{00000000-0005-0000-0000-0000050B0000}"/>
    <cellStyle name="Moeda 4 2 2" xfId="3279" xr:uid="{00000000-0005-0000-0000-0000060B0000}"/>
    <cellStyle name="Moeda 4 3" xfId="3280" xr:uid="{00000000-0005-0000-0000-0000070B0000}"/>
    <cellStyle name="Moeda 4 4" xfId="3281" xr:uid="{00000000-0005-0000-0000-0000080B0000}"/>
    <cellStyle name="Moeda 4_Plan2" xfId="3282" xr:uid="{00000000-0005-0000-0000-0000090B0000}"/>
    <cellStyle name="Moeda 5" xfId="733" xr:uid="{00000000-0005-0000-0000-00000A0B0000}"/>
    <cellStyle name="Moeda 6" xfId="734" xr:uid="{00000000-0005-0000-0000-00000B0B0000}"/>
    <cellStyle name="Moeda 7" xfId="735" xr:uid="{00000000-0005-0000-0000-00000C0B0000}"/>
    <cellStyle name="Moeda 8" xfId="736" xr:uid="{00000000-0005-0000-0000-00000D0B0000}"/>
    <cellStyle name="Moeda 9" xfId="737" xr:uid="{00000000-0005-0000-0000-00000E0B0000}"/>
    <cellStyle name="Moeda 9 2" xfId="5595" xr:uid="{00000000-0005-0000-0000-00000F0B0000}"/>
    <cellStyle name="Moeda0" xfId="738" xr:uid="{00000000-0005-0000-0000-0000100B0000}"/>
    <cellStyle name="Moneda [0]_0499EJEG" xfId="739" xr:uid="{00000000-0005-0000-0000-0000110B0000}"/>
    <cellStyle name="Moneda_0499EJEG" xfId="740" xr:uid="{00000000-0005-0000-0000-0000120B0000}"/>
    <cellStyle name="Monétaire [0]_AR1194" xfId="741" xr:uid="{00000000-0005-0000-0000-0000130B0000}"/>
    <cellStyle name="Monétaire_AR1194" xfId="742" xr:uid="{00000000-0005-0000-0000-0000140B0000}"/>
    <cellStyle name="Monetario" xfId="743" xr:uid="{00000000-0005-0000-0000-0000150B0000}"/>
    <cellStyle name="Monetario 2" xfId="2075" xr:uid="{00000000-0005-0000-0000-0000160B0000}"/>
    <cellStyle name="Monetario 3" xfId="3286" xr:uid="{00000000-0005-0000-0000-0000170B0000}"/>
    <cellStyle name="Multiple" xfId="744" xr:uid="{00000000-0005-0000-0000-0000180B0000}"/>
    <cellStyle name="Multiple 2" xfId="2076" xr:uid="{00000000-0005-0000-0000-0000190B0000}"/>
    <cellStyle name="Multiple 3" xfId="3287" xr:uid="{00000000-0005-0000-0000-00001A0B0000}"/>
    <cellStyle name="Neutra 2" xfId="313" xr:uid="{00000000-0005-0000-0000-00001C0B0000}"/>
    <cellStyle name="Neutra 2 2" xfId="745" xr:uid="{00000000-0005-0000-0000-00001D0B0000}"/>
    <cellStyle name="Neutra 2 2 2" xfId="2077" xr:uid="{00000000-0005-0000-0000-00001E0B0000}"/>
    <cellStyle name="Neutra 2 2 3" xfId="3289" xr:uid="{00000000-0005-0000-0000-00001F0B0000}"/>
    <cellStyle name="Neutra 2 3" xfId="1750" xr:uid="{00000000-0005-0000-0000-0000200B0000}"/>
    <cellStyle name="Neutra 2 3 2" xfId="3290" xr:uid="{00000000-0005-0000-0000-0000210B0000}"/>
    <cellStyle name="Neutra 2 4" xfId="3291" xr:uid="{00000000-0005-0000-0000-0000220B0000}"/>
    <cellStyle name="Neutra 2 5" xfId="3288" xr:uid="{00000000-0005-0000-0000-0000230B0000}"/>
    <cellStyle name="Neutra 2_Plan2" xfId="3292" xr:uid="{00000000-0005-0000-0000-0000240B0000}"/>
    <cellStyle name="Neutra 3" xfId="746" xr:uid="{00000000-0005-0000-0000-0000250B0000}"/>
    <cellStyle name="Neutra 3 2" xfId="2078" xr:uid="{00000000-0005-0000-0000-0000260B0000}"/>
    <cellStyle name="Neutra 3 3" xfId="3293" xr:uid="{00000000-0005-0000-0000-0000270B0000}"/>
    <cellStyle name="Neutra 3_Income statement" xfId="1320" xr:uid="{00000000-0005-0000-0000-0000280B0000}"/>
    <cellStyle name="Neutra 4" xfId="747" xr:uid="{00000000-0005-0000-0000-0000290B0000}"/>
    <cellStyle name="Neutra 4 2" xfId="2079" xr:uid="{00000000-0005-0000-0000-00002A0B0000}"/>
    <cellStyle name="Neutra 4 3" xfId="3294" xr:uid="{00000000-0005-0000-0000-00002B0B0000}"/>
    <cellStyle name="Neutra 4_Income statement" xfId="1321" xr:uid="{00000000-0005-0000-0000-00002C0B0000}"/>
    <cellStyle name="Neutra 5" xfId="748" xr:uid="{00000000-0005-0000-0000-00002D0B0000}"/>
    <cellStyle name="Neutra 5 2" xfId="2080" xr:uid="{00000000-0005-0000-0000-00002E0B0000}"/>
    <cellStyle name="Neutra 5 3" xfId="3295" xr:uid="{00000000-0005-0000-0000-00002F0B0000}"/>
    <cellStyle name="Neutra 5_Income statement" xfId="1322" xr:uid="{00000000-0005-0000-0000-0000300B0000}"/>
    <cellStyle name="Neutra 6" xfId="749" xr:uid="{00000000-0005-0000-0000-0000310B0000}"/>
    <cellStyle name="Neutra 6 2" xfId="2081" xr:uid="{00000000-0005-0000-0000-0000320B0000}"/>
    <cellStyle name="Neutra 6 3" xfId="3296" xr:uid="{00000000-0005-0000-0000-0000330B0000}"/>
    <cellStyle name="Neutra 6_Income statement" xfId="1323" xr:uid="{00000000-0005-0000-0000-0000340B0000}"/>
    <cellStyle name="Neutra 7" xfId="1518" xr:uid="{00000000-0005-0000-0000-0000350B0000}"/>
    <cellStyle name="Neutra 7 2" xfId="5070" xr:uid="{00000000-0005-0000-0000-0000360B0000}"/>
    <cellStyle name="Neutra 8" xfId="4190" xr:uid="{00000000-0005-0000-0000-0000370B0000}"/>
    <cellStyle name="Neutral 2" xfId="2082" xr:uid="{00000000-0005-0000-0000-0000380B0000}"/>
    <cellStyle name="Neutral 3" xfId="3297" xr:uid="{00000000-0005-0000-0000-0000390B0000}"/>
    <cellStyle name="Neutro" xfId="750" builtinId="28" customBuiltin="1"/>
    <cellStyle name="NívelCol_1_Banco_Dados" xfId="751" xr:uid="{00000000-0005-0000-0000-00003A0B0000}"/>
    <cellStyle name="NívelLinha_1_Banco_Dados" xfId="752" xr:uid="{00000000-0005-0000-0000-00003B0B0000}"/>
    <cellStyle name="no dec" xfId="753" xr:uid="{00000000-0005-0000-0000-00003C0B0000}"/>
    <cellStyle name="Non_definito" xfId="754" xr:uid="{00000000-0005-0000-0000-00003D0B0000}"/>
    <cellStyle name="norm?ln?_laroux" xfId="1324" xr:uid="{00000000-0005-0000-0000-00003E0B0000}"/>
    <cellStyle name="Normal" xfId="0" builtinId="0"/>
    <cellStyle name="Normal - Estilo1" xfId="755" xr:uid="{00000000-0005-0000-0000-0000400B0000}"/>
    <cellStyle name="Normal - Estilo2" xfId="756" xr:uid="{00000000-0005-0000-0000-0000410B0000}"/>
    <cellStyle name="Normal - Estilo2 2" xfId="2083" xr:uid="{00000000-0005-0000-0000-0000420B0000}"/>
    <cellStyle name="Normal - Estilo2 3" xfId="3298" xr:uid="{00000000-0005-0000-0000-0000430B0000}"/>
    <cellStyle name="Normal - Estilo3" xfId="757" xr:uid="{00000000-0005-0000-0000-0000440B0000}"/>
    <cellStyle name="Normal - Estilo3 2" xfId="2084" xr:uid="{00000000-0005-0000-0000-0000450B0000}"/>
    <cellStyle name="Normal - Estilo3 3" xfId="3299" xr:uid="{00000000-0005-0000-0000-0000460B0000}"/>
    <cellStyle name="Normal - Estilo4" xfId="758" xr:uid="{00000000-0005-0000-0000-0000470B0000}"/>
    <cellStyle name="Normal - Estilo4 2" xfId="2085" xr:uid="{00000000-0005-0000-0000-0000480B0000}"/>
    <cellStyle name="Normal - Estilo4 3" xfId="3300" xr:uid="{00000000-0005-0000-0000-0000490B0000}"/>
    <cellStyle name="Normal - Estilo5" xfId="759" xr:uid="{00000000-0005-0000-0000-00004A0B0000}"/>
    <cellStyle name="Normal - Estilo5 2" xfId="2086" xr:uid="{00000000-0005-0000-0000-00004B0B0000}"/>
    <cellStyle name="Normal - Estilo5 3" xfId="3301" xr:uid="{00000000-0005-0000-0000-00004C0B0000}"/>
    <cellStyle name="Normal - Estilo6" xfId="760" xr:uid="{00000000-0005-0000-0000-00004D0B0000}"/>
    <cellStyle name="Normal - Estilo6 2" xfId="2087" xr:uid="{00000000-0005-0000-0000-00004E0B0000}"/>
    <cellStyle name="Normal - Estilo6 3" xfId="3302" xr:uid="{00000000-0005-0000-0000-00004F0B0000}"/>
    <cellStyle name="Normal - Estilo7" xfId="761" xr:uid="{00000000-0005-0000-0000-0000500B0000}"/>
    <cellStyle name="Normal - Estilo7 2" xfId="2088" xr:uid="{00000000-0005-0000-0000-0000510B0000}"/>
    <cellStyle name="Normal - Estilo7 3" xfId="3303" xr:uid="{00000000-0005-0000-0000-0000520B0000}"/>
    <cellStyle name="Normal - Estilo8" xfId="762" xr:uid="{00000000-0005-0000-0000-0000530B0000}"/>
    <cellStyle name="Normal - Estilo8 2" xfId="2089" xr:uid="{00000000-0005-0000-0000-0000540B0000}"/>
    <cellStyle name="Normal - Estilo8 3" xfId="3304" xr:uid="{00000000-0005-0000-0000-0000550B0000}"/>
    <cellStyle name="Normal - Style1" xfId="763" xr:uid="{00000000-0005-0000-0000-0000560B0000}"/>
    <cellStyle name="Normal - Style1 2" xfId="764" xr:uid="{00000000-0005-0000-0000-0000570B0000}"/>
    <cellStyle name="Normal - Style1 3" xfId="1100" xr:uid="{00000000-0005-0000-0000-0000580B0000}"/>
    <cellStyle name="Normal - Style1 4" xfId="2090" xr:uid="{00000000-0005-0000-0000-0000590B0000}"/>
    <cellStyle name="Normal - Style1 5" xfId="3305" xr:uid="{00000000-0005-0000-0000-00005A0B0000}"/>
    <cellStyle name="Normal - Style1_Movimentação Contingências dez,09" xfId="765" xr:uid="{00000000-0005-0000-0000-00005B0B0000}"/>
    <cellStyle name="Normal (%)" xfId="766" xr:uid="{00000000-0005-0000-0000-00005C0B0000}"/>
    <cellStyle name="Normal (£m)" xfId="767" xr:uid="{00000000-0005-0000-0000-00005D0B0000}"/>
    <cellStyle name="Normal (No)" xfId="768" xr:uid="{00000000-0005-0000-0000-00005E0B0000}"/>
    <cellStyle name="Normal (x)" xfId="769" xr:uid="{00000000-0005-0000-0000-00005F0B0000}"/>
    <cellStyle name="Normal 10" xfId="88" xr:uid="{00000000-0005-0000-0000-0000600B0000}"/>
    <cellStyle name="Normal 10 10" xfId="5303" xr:uid="{00000000-0005-0000-0000-0000610B0000}"/>
    <cellStyle name="Normal 10 2" xfId="1101" xr:uid="{00000000-0005-0000-0000-0000620B0000}"/>
    <cellStyle name="Normal 10 2 2" xfId="2274" xr:uid="{00000000-0005-0000-0000-0000630B0000}"/>
    <cellStyle name="Normal 10 2_Income statement" xfId="1325" xr:uid="{00000000-0005-0000-0000-0000640B0000}"/>
    <cellStyle name="Normal 10 3" xfId="1575" xr:uid="{00000000-0005-0000-0000-0000650B0000}"/>
    <cellStyle name="Normal 10 4" xfId="2202" xr:uid="{00000000-0005-0000-0000-0000660B0000}"/>
    <cellStyle name="Normal 10 5" xfId="2272" xr:uid="{00000000-0005-0000-0000-0000670B0000}"/>
    <cellStyle name="Normal 10 6" xfId="2317" xr:uid="{00000000-0005-0000-0000-0000680B0000}"/>
    <cellStyle name="Normal 10 7" xfId="3306" xr:uid="{00000000-0005-0000-0000-0000690B0000}"/>
    <cellStyle name="Normal 10 8" xfId="5292" xr:uid="{00000000-0005-0000-0000-00006A0B0000}"/>
    <cellStyle name="Normal 10 9" xfId="5358" xr:uid="{00000000-0005-0000-0000-00006B0B0000}"/>
    <cellStyle name="Normal 11" xfId="223" xr:uid="{00000000-0005-0000-0000-00006C0B0000}"/>
    <cellStyle name="Normal 11 10" xfId="5408" xr:uid="{00000000-0005-0000-0000-00006D0B0000}"/>
    <cellStyle name="Normal 11 2" xfId="280" xr:uid="{00000000-0005-0000-0000-00006E0B0000}"/>
    <cellStyle name="Normal 11 2 2" xfId="1719" xr:uid="{00000000-0005-0000-0000-00006F0B0000}"/>
    <cellStyle name="Normal 11 2_Income statement" xfId="1327" xr:uid="{00000000-0005-0000-0000-0000700B0000}"/>
    <cellStyle name="Normal 11 3" xfId="278" xr:uid="{00000000-0005-0000-0000-0000710B0000}"/>
    <cellStyle name="Normal 11 3 2" xfId="1717" xr:uid="{00000000-0005-0000-0000-0000720B0000}"/>
    <cellStyle name="Normal 11 3_Income statement" xfId="1328" xr:uid="{00000000-0005-0000-0000-0000730B0000}"/>
    <cellStyle name="Normal 11 4" xfId="262" xr:uid="{00000000-0005-0000-0000-0000740B0000}"/>
    <cellStyle name="Normal 11 4 2" xfId="1712" xr:uid="{00000000-0005-0000-0000-0000750B0000}"/>
    <cellStyle name="Normal 11 5" xfId="1685" xr:uid="{00000000-0005-0000-0000-0000760B0000}"/>
    <cellStyle name="Normal 11 6" xfId="3307" xr:uid="{00000000-0005-0000-0000-0000770B0000}"/>
    <cellStyle name="Normal 11 7" xfId="5293" xr:uid="{00000000-0005-0000-0000-0000780B0000}"/>
    <cellStyle name="Normal 11 8" xfId="5357" xr:uid="{00000000-0005-0000-0000-0000790B0000}"/>
    <cellStyle name="Normal 11 9" xfId="5305" xr:uid="{00000000-0005-0000-0000-00007A0B0000}"/>
    <cellStyle name="Normal 11_Income statement" xfId="1326" xr:uid="{00000000-0005-0000-0000-00007B0B0000}"/>
    <cellStyle name="Normal 12" xfId="89" xr:uid="{00000000-0005-0000-0000-00007C0B0000}"/>
    <cellStyle name="Normal 12 10" xfId="5444" xr:uid="{00000000-0005-0000-0000-00007D0B0000}"/>
    <cellStyle name="Normal 12 2" xfId="165" xr:uid="{00000000-0005-0000-0000-00007E0B0000}"/>
    <cellStyle name="Normal 12 2 2" xfId="1631" xr:uid="{00000000-0005-0000-0000-00007F0B0000}"/>
    <cellStyle name="Normal 12 2_Income statement" xfId="1330" xr:uid="{00000000-0005-0000-0000-0000800B0000}"/>
    <cellStyle name="Normal 12 3" xfId="166" xr:uid="{00000000-0005-0000-0000-0000810B0000}"/>
    <cellStyle name="Normal 12 3 2" xfId="1632" xr:uid="{00000000-0005-0000-0000-0000820B0000}"/>
    <cellStyle name="Normal 12 3_Income statement" xfId="1331" xr:uid="{00000000-0005-0000-0000-0000830B0000}"/>
    <cellStyle name="Normal 12 4" xfId="1576" xr:uid="{00000000-0005-0000-0000-0000840B0000}"/>
    <cellStyle name="Normal 12 5" xfId="3308" xr:uid="{00000000-0005-0000-0000-0000850B0000}"/>
    <cellStyle name="Normal 12 6" xfId="5294" xr:uid="{00000000-0005-0000-0000-0000860B0000}"/>
    <cellStyle name="Normal 12 7" xfId="5437" xr:uid="{00000000-0005-0000-0000-0000870B0000}"/>
    <cellStyle name="Normal 12 8" xfId="5452" xr:uid="{00000000-0005-0000-0000-0000880B0000}"/>
    <cellStyle name="Normal 12 9" xfId="5433" xr:uid="{00000000-0005-0000-0000-0000890B0000}"/>
    <cellStyle name="Normal 12_Income statement" xfId="1329" xr:uid="{00000000-0005-0000-0000-00008A0B0000}"/>
    <cellStyle name="Normal 13" xfId="224" xr:uid="{00000000-0005-0000-0000-00008B0B0000}"/>
    <cellStyle name="Normal 13 2" xfId="1686" xr:uid="{00000000-0005-0000-0000-00008C0B0000}"/>
    <cellStyle name="Normal 13 3" xfId="3309" xr:uid="{00000000-0005-0000-0000-00008D0B0000}"/>
    <cellStyle name="Normal 13_Income statement" xfId="1332" xr:uid="{00000000-0005-0000-0000-00008E0B0000}"/>
    <cellStyle name="Normal 14" xfId="90" xr:uid="{00000000-0005-0000-0000-00008F0B0000}"/>
    <cellStyle name="Normal 14 10" xfId="5371" xr:uid="{00000000-0005-0000-0000-0000900B0000}"/>
    <cellStyle name="Normal 14 2" xfId="167" xr:uid="{00000000-0005-0000-0000-0000910B0000}"/>
    <cellStyle name="Normal 14 2 2" xfId="1633" xr:uid="{00000000-0005-0000-0000-0000920B0000}"/>
    <cellStyle name="Normal 14 2_Income statement" xfId="1334" xr:uid="{00000000-0005-0000-0000-0000930B0000}"/>
    <cellStyle name="Normal 14 3" xfId="168" xr:uid="{00000000-0005-0000-0000-0000940B0000}"/>
    <cellStyle name="Normal 14 3 2" xfId="1634" xr:uid="{00000000-0005-0000-0000-0000950B0000}"/>
    <cellStyle name="Normal 14 3_Income statement" xfId="1335" xr:uid="{00000000-0005-0000-0000-0000960B0000}"/>
    <cellStyle name="Normal 14 4" xfId="1577" xr:uid="{00000000-0005-0000-0000-0000970B0000}"/>
    <cellStyle name="Normal 14 5" xfId="3310" xr:uid="{00000000-0005-0000-0000-0000980B0000}"/>
    <cellStyle name="Normal 14 6" xfId="5295" xr:uid="{00000000-0005-0000-0000-0000990B0000}"/>
    <cellStyle name="Normal 14 7" xfId="5436" xr:uid="{00000000-0005-0000-0000-00009A0B0000}"/>
    <cellStyle name="Normal 14 8" xfId="2623" xr:uid="{00000000-0005-0000-0000-00009B0B0000}"/>
    <cellStyle name="Normal 14 9" xfId="5348" xr:uid="{00000000-0005-0000-0000-00009C0B0000}"/>
    <cellStyle name="Normal 14_Income statement" xfId="1333" xr:uid="{00000000-0005-0000-0000-00009D0B0000}"/>
    <cellStyle name="Normal 15" xfId="227" xr:uid="{00000000-0005-0000-0000-00009E0B0000}"/>
    <cellStyle name="Normal 15 2" xfId="1687" xr:uid="{00000000-0005-0000-0000-00009F0B0000}"/>
    <cellStyle name="Normal 15 3" xfId="3311" xr:uid="{00000000-0005-0000-0000-0000A00B0000}"/>
    <cellStyle name="Normal 15_Income statement" xfId="1336" xr:uid="{00000000-0005-0000-0000-0000A10B0000}"/>
    <cellStyle name="Normal 16" xfId="87" xr:uid="{00000000-0005-0000-0000-0000A20B0000}"/>
    <cellStyle name="Normal 16 2" xfId="1574" xr:uid="{00000000-0005-0000-0000-0000A30B0000}"/>
    <cellStyle name="Normal 16 3" xfId="3312" xr:uid="{00000000-0005-0000-0000-0000A40B0000}"/>
    <cellStyle name="Normal 17" xfId="232" xr:uid="{00000000-0005-0000-0000-0000A50B0000}"/>
    <cellStyle name="Normal 17 2" xfId="1688" xr:uid="{00000000-0005-0000-0000-0000A60B0000}"/>
    <cellStyle name="Normal 17 3" xfId="3313" xr:uid="{00000000-0005-0000-0000-0000A70B0000}"/>
    <cellStyle name="Normal 17_Income statement" xfId="1337" xr:uid="{00000000-0005-0000-0000-0000A80B0000}"/>
    <cellStyle name="Normal 18" xfId="233" xr:uid="{00000000-0005-0000-0000-0000A90B0000}"/>
    <cellStyle name="Normal 18 2" xfId="770" xr:uid="{00000000-0005-0000-0000-0000AA0B0000}"/>
    <cellStyle name="Normal 18 2 2" xfId="2094" xr:uid="{00000000-0005-0000-0000-0000AB0B0000}"/>
    <cellStyle name="Normal 18 2 3" xfId="3315" xr:uid="{00000000-0005-0000-0000-0000AC0B0000}"/>
    <cellStyle name="Normal 18 2_Income statement" xfId="1339" xr:uid="{00000000-0005-0000-0000-0000AD0B0000}"/>
    <cellStyle name="Normal 18 3" xfId="771" xr:uid="{00000000-0005-0000-0000-0000AE0B0000}"/>
    <cellStyle name="Normal 18 3 2" xfId="2095" xr:uid="{00000000-0005-0000-0000-0000AF0B0000}"/>
    <cellStyle name="Normal 18 3 3" xfId="3316" xr:uid="{00000000-0005-0000-0000-0000B00B0000}"/>
    <cellStyle name="Normal 18 3_Income statement" xfId="1340" xr:uid="{00000000-0005-0000-0000-0000B10B0000}"/>
    <cellStyle name="Normal 18 4" xfId="1689" xr:uid="{00000000-0005-0000-0000-0000B20B0000}"/>
    <cellStyle name="Normal 18 5" xfId="2289" xr:uid="{00000000-0005-0000-0000-0000B30B0000}"/>
    <cellStyle name="Normal 18 6" xfId="2349" xr:uid="{00000000-0005-0000-0000-0000B40B0000}"/>
    <cellStyle name="Normal 18 7" xfId="2327" xr:uid="{00000000-0005-0000-0000-0000B50B0000}"/>
    <cellStyle name="Normal 18 8" xfId="3314" xr:uid="{00000000-0005-0000-0000-0000B60B0000}"/>
    <cellStyle name="Normal 18_Income statement" xfId="1338" xr:uid="{00000000-0005-0000-0000-0000B70B0000}"/>
    <cellStyle name="Normal 19" xfId="234" xr:uid="{00000000-0005-0000-0000-0000B80B0000}"/>
    <cellStyle name="Normal 19 2" xfId="1690" xr:uid="{00000000-0005-0000-0000-0000B90B0000}"/>
    <cellStyle name="Normal 19 3" xfId="3317" xr:uid="{00000000-0005-0000-0000-0000BA0B0000}"/>
    <cellStyle name="Normal 19_Income statement" xfId="1341" xr:uid="{00000000-0005-0000-0000-0000BB0B0000}"/>
    <cellStyle name="Normal 2" xfId="91" xr:uid="{00000000-0005-0000-0000-0000BC0B0000}"/>
    <cellStyle name="Normal 2 10" xfId="92" xr:uid="{00000000-0005-0000-0000-0000BD0B0000}"/>
    <cellStyle name="Normal 2 10 10" xfId="3285" xr:uid="{00000000-0005-0000-0000-0000BE0B0000}"/>
    <cellStyle name="Normal 2 10 2" xfId="169" xr:uid="{00000000-0005-0000-0000-0000BF0B0000}"/>
    <cellStyle name="Normal 2 10 2 2" xfId="1635" xr:uid="{00000000-0005-0000-0000-0000C00B0000}"/>
    <cellStyle name="Normal 2 10 2_Income statement" xfId="1344" xr:uid="{00000000-0005-0000-0000-0000C10B0000}"/>
    <cellStyle name="Normal 2 10 3" xfId="170" xr:uid="{00000000-0005-0000-0000-0000C20B0000}"/>
    <cellStyle name="Normal 2 10 3 2" xfId="1636" xr:uid="{00000000-0005-0000-0000-0000C30B0000}"/>
    <cellStyle name="Normal 2 10 3_Income statement" xfId="1345" xr:uid="{00000000-0005-0000-0000-0000C40B0000}"/>
    <cellStyle name="Normal 2 10 4" xfId="363" xr:uid="{00000000-0005-0000-0000-0000C50B0000}"/>
    <cellStyle name="Normal 2 10 4 2" xfId="1770" xr:uid="{00000000-0005-0000-0000-0000C60B0000}"/>
    <cellStyle name="Normal 2 10 5" xfId="1579" xr:uid="{00000000-0005-0000-0000-0000C70B0000}"/>
    <cellStyle name="Normal 2 10 6" xfId="3319" xr:uid="{00000000-0005-0000-0000-0000C80B0000}"/>
    <cellStyle name="Normal 2 10 7" xfId="5297" xr:uid="{00000000-0005-0000-0000-0000C90B0000}"/>
    <cellStyle name="Normal 2 10 8" xfId="5355" xr:uid="{00000000-0005-0000-0000-0000CA0B0000}"/>
    <cellStyle name="Normal 2 10 9" xfId="5307" xr:uid="{00000000-0005-0000-0000-0000CB0B0000}"/>
    <cellStyle name="Normal 2 10_Income statement" xfId="1343" xr:uid="{00000000-0005-0000-0000-0000CC0B0000}"/>
    <cellStyle name="Normal 2 11" xfId="93" xr:uid="{00000000-0005-0000-0000-0000CD0B0000}"/>
    <cellStyle name="Normal 2 11 10" xfId="5432" xr:uid="{00000000-0005-0000-0000-0000CE0B0000}"/>
    <cellStyle name="Normal 2 11 2" xfId="171" xr:uid="{00000000-0005-0000-0000-0000CF0B0000}"/>
    <cellStyle name="Normal 2 11 2 2" xfId="1637" xr:uid="{00000000-0005-0000-0000-0000D00B0000}"/>
    <cellStyle name="Normal 2 11 2_Income statement" xfId="1347" xr:uid="{00000000-0005-0000-0000-0000D10B0000}"/>
    <cellStyle name="Normal 2 11 3" xfId="172" xr:uid="{00000000-0005-0000-0000-0000D20B0000}"/>
    <cellStyle name="Normal 2 11 3 2" xfId="1638" xr:uid="{00000000-0005-0000-0000-0000D30B0000}"/>
    <cellStyle name="Normal 2 11 3_Income statement" xfId="1348" xr:uid="{00000000-0005-0000-0000-0000D40B0000}"/>
    <cellStyle name="Normal 2 11 4" xfId="365" xr:uid="{00000000-0005-0000-0000-0000D50B0000}"/>
    <cellStyle name="Normal 2 11 4 2" xfId="1772" xr:uid="{00000000-0005-0000-0000-0000D60B0000}"/>
    <cellStyle name="Normal 2 11 5" xfId="1580" xr:uid="{00000000-0005-0000-0000-0000D70B0000}"/>
    <cellStyle name="Normal 2 11 6" xfId="3320" xr:uid="{00000000-0005-0000-0000-0000D80B0000}"/>
    <cellStyle name="Normal 2 11 7" xfId="5298" xr:uid="{00000000-0005-0000-0000-0000D90B0000}"/>
    <cellStyle name="Normal 2 11 8" xfId="5435" xr:uid="{00000000-0005-0000-0000-0000DA0B0000}"/>
    <cellStyle name="Normal 2 11 9" xfId="5404" xr:uid="{00000000-0005-0000-0000-0000DB0B0000}"/>
    <cellStyle name="Normal 2 11_Income statement" xfId="1346" xr:uid="{00000000-0005-0000-0000-0000DC0B0000}"/>
    <cellStyle name="Normal 2 12" xfId="94" xr:uid="{00000000-0005-0000-0000-0000DD0B0000}"/>
    <cellStyle name="Normal 2 12 2" xfId="1581" xr:uid="{00000000-0005-0000-0000-0000DE0B0000}"/>
    <cellStyle name="Normal 2 12 3" xfId="3321" xr:uid="{00000000-0005-0000-0000-0000DF0B0000}"/>
    <cellStyle name="Normal 2 13" xfId="173" xr:uid="{00000000-0005-0000-0000-0000E00B0000}"/>
    <cellStyle name="Normal 2 13 2" xfId="1639" xr:uid="{00000000-0005-0000-0000-0000E10B0000}"/>
    <cellStyle name="Normal 2 13 3" xfId="3322" xr:uid="{00000000-0005-0000-0000-0000E20B0000}"/>
    <cellStyle name="Normal 2 13_Income statement" xfId="1349" xr:uid="{00000000-0005-0000-0000-0000E30B0000}"/>
    <cellStyle name="Normal 2 14" xfId="174" xr:uid="{00000000-0005-0000-0000-0000E40B0000}"/>
    <cellStyle name="Normal 2 14 2" xfId="1640" xr:uid="{00000000-0005-0000-0000-0000E50B0000}"/>
    <cellStyle name="Normal 2 14 3" xfId="3323" xr:uid="{00000000-0005-0000-0000-0000E60B0000}"/>
    <cellStyle name="Normal 2 14_Income statement" xfId="1350" xr:uid="{00000000-0005-0000-0000-0000E70B0000}"/>
    <cellStyle name="Normal 2 15" xfId="772" xr:uid="{00000000-0005-0000-0000-0000E80B0000}"/>
    <cellStyle name="Normal 2 15 2" xfId="2096" xr:uid="{00000000-0005-0000-0000-0000E90B0000}"/>
    <cellStyle name="Normal 2 15 3" xfId="3324" xr:uid="{00000000-0005-0000-0000-0000EA0B0000}"/>
    <cellStyle name="Normal 2 16" xfId="773" xr:uid="{00000000-0005-0000-0000-0000EB0B0000}"/>
    <cellStyle name="Normal 2 16 2" xfId="2097" xr:uid="{00000000-0005-0000-0000-0000EC0B0000}"/>
    <cellStyle name="Normal 2 16 3" xfId="3325" xr:uid="{00000000-0005-0000-0000-0000ED0B0000}"/>
    <cellStyle name="Normal 2 17" xfId="774" xr:uid="{00000000-0005-0000-0000-0000EE0B0000}"/>
    <cellStyle name="Normal 2 17 2" xfId="2098" xr:uid="{00000000-0005-0000-0000-0000EF0B0000}"/>
    <cellStyle name="Normal 2 17 3" xfId="3326" xr:uid="{00000000-0005-0000-0000-0000F00B0000}"/>
    <cellStyle name="Normal 2 18" xfId="775" xr:uid="{00000000-0005-0000-0000-0000F10B0000}"/>
    <cellStyle name="Normal 2 18 2" xfId="2099" xr:uid="{00000000-0005-0000-0000-0000F20B0000}"/>
    <cellStyle name="Normal 2 18 3" xfId="3327" xr:uid="{00000000-0005-0000-0000-0000F30B0000}"/>
    <cellStyle name="Normal 2 19" xfId="1578" xr:uid="{00000000-0005-0000-0000-0000F40B0000}"/>
    <cellStyle name="Normal 2 2" xfId="40" xr:uid="{00000000-0005-0000-0000-0000F50B0000}"/>
    <cellStyle name="Normal 2 2 10" xfId="95" xr:uid="{00000000-0005-0000-0000-0000F60B0000}"/>
    <cellStyle name="Normal 2 2 10 2" xfId="1582" xr:uid="{00000000-0005-0000-0000-0000F70B0000}"/>
    <cellStyle name="Normal 2 2 10 3" xfId="3329" xr:uid="{00000000-0005-0000-0000-0000F80B0000}"/>
    <cellStyle name="Normal 2 2 11" xfId="96" xr:uid="{00000000-0005-0000-0000-0000F90B0000}"/>
    <cellStyle name="Normal 2 2 11 10" xfId="5314" xr:uid="{00000000-0005-0000-0000-0000FA0B0000}"/>
    <cellStyle name="Normal 2 2 11 2" xfId="175" xr:uid="{00000000-0005-0000-0000-0000FB0B0000}"/>
    <cellStyle name="Normal 2 2 11 2 2" xfId="1641" xr:uid="{00000000-0005-0000-0000-0000FC0B0000}"/>
    <cellStyle name="Normal 2 2 11 2_Income statement" xfId="1352" xr:uid="{00000000-0005-0000-0000-0000FD0B0000}"/>
    <cellStyle name="Normal 2 2 11 3" xfId="176" xr:uid="{00000000-0005-0000-0000-0000FE0B0000}"/>
    <cellStyle name="Normal 2 2 11 3 2" xfId="1642" xr:uid="{00000000-0005-0000-0000-0000FF0B0000}"/>
    <cellStyle name="Normal 2 2 11 3_Income statement" xfId="1353" xr:uid="{00000000-0005-0000-0000-0000000C0000}"/>
    <cellStyle name="Normal 2 2 11 4" xfId="1583" xr:uid="{00000000-0005-0000-0000-0000010C0000}"/>
    <cellStyle name="Normal 2 2 11 5" xfId="3330" xr:uid="{00000000-0005-0000-0000-0000020C0000}"/>
    <cellStyle name="Normal 2 2 11 6" xfId="5300" xr:uid="{00000000-0005-0000-0000-0000030C0000}"/>
    <cellStyle name="Normal 2 2 11 7" xfId="5352" xr:uid="{00000000-0005-0000-0000-0000040C0000}"/>
    <cellStyle name="Normal 2 2 11 8" xfId="5309" xr:uid="{00000000-0005-0000-0000-0000050C0000}"/>
    <cellStyle name="Normal 2 2 11 9" xfId="5431" xr:uid="{00000000-0005-0000-0000-0000060C0000}"/>
    <cellStyle name="Normal 2 2 11_Income statement" xfId="1351" xr:uid="{00000000-0005-0000-0000-0000070C0000}"/>
    <cellStyle name="Normal 2 2 12" xfId="245" xr:uid="{00000000-0005-0000-0000-0000080C0000}"/>
    <cellStyle name="Normal 2 2 12 2" xfId="1701" xr:uid="{00000000-0005-0000-0000-0000090C0000}"/>
    <cellStyle name="Normal 2 2 12 3" xfId="3331" xr:uid="{00000000-0005-0000-0000-00000A0C0000}"/>
    <cellStyle name="Normal 2 2 12_Income statement" xfId="1354" xr:uid="{00000000-0005-0000-0000-00000B0C0000}"/>
    <cellStyle name="Normal 2 2 13" xfId="776" xr:uid="{00000000-0005-0000-0000-00000C0C0000}"/>
    <cellStyle name="Normal 2 2 13 2" xfId="2100" xr:uid="{00000000-0005-0000-0000-00000D0C0000}"/>
    <cellStyle name="Normal 2 2 13 3" xfId="3332" xr:uid="{00000000-0005-0000-0000-00000E0C0000}"/>
    <cellStyle name="Normal 2 2 13_Income statement" xfId="1355" xr:uid="{00000000-0005-0000-0000-00000F0C0000}"/>
    <cellStyle name="Normal 2 2 14" xfId="777" xr:uid="{00000000-0005-0000-0000-0000100C0000}"/>
    <cellStyle name="Normal 2 2 14 2" xfId="2101" xr:uid="{00000000-0005-0000-0000-0000110C0000}"/>
    <cellStyle name="Normal 2 2 14 3" xfId="3333" xr:uid="{00000000-0005-0000-0000-0000120C0000}"/>
    <cellStyle name="Normal 2 2 14_Income statement" xfId="1356" xr:uid="{00000000-0005-0000-0000-0000130C0000}"/>
    <cellStyle name="Normal 2 2 15" xfId="1553" xr:uid="{00000000-0005-0000-0000-0000140C0000}"/>
    <cellStyle name="Normal 2 2 16" xfId="3328" xr:uid="{00000000-0005-0000-0000-0000150C0000}"/>
    <cellStyle name="Normal 2 2 17" xfId="5299" xr:uid="{00000000-0005-0000-0000-0000160C0000}"/>
    <cellStyle name="Normal 2 2 18" xfId="5353" xr:uid="{00000000-0005-0000-0000-0000170C0000}"/>
    <cellStyle name="Normal 2 2 19" xfId="5308" xr:uid="{00000000-0005-0000-0000-0000180C0000}"/>
    <cellStyle name="Normal 2 2 2" xfId="46" xr:uid="{00000000-0005-0000-0000-0000190C0000}"/>
    <cellStyle name="Normal 2 2 2 10" xfId="98" xr:uid="{00000000-0005-0000-0000-00001A0C0000}"/>
    <cellStyle name="Normal 2 2 2 10 2" xfId="177" xr:uid="{00000000-0005-0000-0000-00001B0C0000}"/>
    <cellStyle name="Normal 2 2 2 10 2 2" xfId="1643" xr:uid="{00000000-0005-0000-0000-00001C0C0000}"/>
    <cellStyle name="Normal 2 2 2 10 2_Income statement" xfId="1358" xr:uid="{00000000-0005-0000-0000-00001D0C0000}"/>
    <cellStyle name="Normal 2 2 2 10 3" xfId="178" xr:uid="{00000000-0005-0000-0000-00001E0C0000}"/>
    <cellStyle name="Normal 2 2 2 10 3 2" xfId="1644" xr:uid="{00000000-0005-0000-0000-00001F0C0000}"/>
    <cellStyle name="Normal 2 2 2 10 3_Income statement" xfId="1359" xr:uid="{00000000-0005-0000-0000-0000200C0000}"/>
    <cellStyle name="Normal 2 2 2 10 4" xfId="1585" xr:uid="{00000000-0005-0000-0000-0000210C0000}"/>
    <cellStyle name="Normal 2 2 2 10_Income statement" xfId="1357" xr:uid="{00000000-0005-0000-0000-0000220C0000}"/>
    <cellStyle name="Normal 2 2 2 11" xfId="99" xr:uid="{00000000-0005-0000-0000-0000230C0000}"/>
    <cellStyle name="Normal 2 2 2 11 2" xfId="1586" xr:uid="{00000000-0005-0000-0000-0000240C0000}"/>
    <cellStyle name="Normal 2 2 2 12" xfId="179" xr:uid="{00000000-0005-0000-0000-0000250C0000}"/>
    <cellStyle name="Normal 2 2 2 12 2" xfId="1645" xr:uid="{00000000-0005-0000-0000-0000260C0000}"/>
    <cellStyle name="Normal 2 2 2 12_Income statement" xfId="1360" xr:uid="{00000000-0005-0000-0000-0000270C0000}"/>
    <cellStyle name="Normal 2 2 2 13" xfId="180" xr:uid="{00000000-0005-0000-0000-0000280C0000}"/>
    <cellStyle name="Normal 2 2 2 13 2" xfId="1646" xr:uid="{00000000-0005-0000-0000-0000290C0000}"/>
    <cellStyle name="Normal 2 2 2 13_Income statement" xfId="1361" xr:uid="{00000000-0005-0000-0000-00002A0C0000}"/>
    <cellStyle name="Normal 2 2 2 14" xfId="238" xr:uid="{00000000-0005-0000-0000-00002B0C0000}"/>
    <cellStyle name="Normal 2 2 2 14 2" xfId="1694" xr:uid="{00000000-0005-0000-0000-00002C0C0000}"/>
    <cellStyle name="Normal 2 2 2 15" xfId="97" xr:uid="{00000000-0005-0000-0000-00002D0C0000}"/>
    <cellStyle name="Normal 2 2 2 15 2" xfId="1584" xr:uid="{00000000-0005-0000-0000-00002E0C0000}"/>
    <cellStyle name="Normal 2 2 2 15_Income statement" xfId="1362" xr:uid="{00000000-0005-0000-0000-00002F0C0000}"/>
    <cellStyle name="Normal 2 2 2 16" xfId="1556" xr:uid="{00000000-0005-0000-0000-0000300C0000}"/>
    <cellStyle name="Normal 2 2 2 17" xfId="1762" xr:uid="{00000000-0005-0000-0000-0000310C0000}"/>
    <cellStyle name="Normal 2 2 2 18" xfId="2333" xr:uid="{00000000-0005-0000-0000-0000320C0000}"/>
    <cellStyle name="Normal 2 2 2 19" xfId="2316" xr:uid="{00000000-0005-0000-0000-0000330C0000}"/>
    <cellStyle name="Normal 2 2 2 2" xfId="100" xr:uid="{00000000-0005-0000-0000-0000340C0000}"/>
    <cellStyle name="Normal 2 2 2 2 10" xfId="101" xr:uid="{00000000-0005-0000-0000-0000350C0000}"/>
    <cellStyle name="Normal 2 2 2 2 10 2" xfId="181" xr:uid="{00000000-0005-0000-0000-0000360C0000}"/>
    <cellStyle name="Normal 2 2 2 2 10 2 2" xfId="1647" xr:uid="{00000000-0005-0000-0000-0000370C0000}"/>
    <cellStyle name="Normal 2 2 2 2 10 2_Income statement" xfId="1364" xr:uid="{00000000-0005-0000-0000-0000380C0000}"/>
    <cellStyle name="Normal 2 2 2 2 10 3" xfId="182" xr:uid="{00000000-0005-0000-0000-0000390C0000}"/>
    <cellStyle name="Normal 2 2 2 2 10 3 2" xfId="1648" xr:uid="{00000000-0005-0000-0000-00003A0C0000}"/>
    <cellStyle name="Normal 2 2 2 2 10 3_Income statement" xfId="1365" xr:uid="{00000000-0005-0000-0000-00003B0C0000}"/>
    <cellStyle name="Normal 2 2 2 2 10 4" xfId="1588" xr:uid="{00000000-0005-0000-0000-00003C0C0000}"/>
    <cellStyle name="Normal 2 2 2 2 10_Income statement" xfId="1363" xr:uid="{00000000-0005-0000-0000-00003D0C0000}"/>
    <cellStyle name="Normal 2 2 2 2 11" xfId="247" xr:uid="{00000000-0005-0000-0000-00003E0C0000}"/>
    <cellStyle name="Normal 2 2 2 2 11 2" xfId="1703" xr:uid="{00000000-0005-0000-0000-00003F0C0000}"/>
    <cellStyle name="Normal 2 2 2 2 12" xfId="1587" xr:uid="{00000000-0005-0000-0000-0000400C0000}"/>
    <cellStyle name="Normal 2 2 2 2 13" xfId="1763" xr:uid="{00000000-0005-0000-0000-0000410C0000}"/>
    <cellStyle name="Normal 2 2 2 2 14" xfId="2364" xr:uid="{00000000-0005-0000-0000-0000420C0000}"/>
    <cellStyle name="Normal 2 2 2 2 15" xfId="2318" xr:uid="{00000000-0005-0000-0000-0000430C0000}"/>
    <cellStyle name="Normal 2 2 2 2 16" xfId="3335" xr:uid="{00000000-0005-0000-0000-0000440C0000}"/>
    <cellStyle name="Normal 2 2 2 2 17" xfId="5302" xr:uid="{00000000-0005-0000-0000-0000450C0000}"/>
    <cellStyle name="Normal 2 2 2 2 18" xfId="5350" xr:uid="{00000000-0005-0000-0000-0000460C0000}"/>
    <cellStyle name="Normal 2 2 2 2 19" xfId="5311" xr:uid="{00000000-0005-0000-0000-0000470C0000}"/>
    <cellStyle name="Normal 2 2 2 2 2" xfId="102" xr:uid="{00000000-0005-0000-0000-0000480C0000}"/>
    <cellStyle name="Normal 2 2 2 2 2 2" xfId="103" xr:uid="{00000000-0005-0000-0000-0000490C0000}"/>
    <cellStyle name="Normal 2 2 2 2 2 2 2" xfId="104" xr:uid="{00000000-0005-0000-0000-00004A0C0000}"/>
    <cellStyle name="Normal 2 2 2 2 2 2 2 2" xfId="105" xr:uid="{00000000-0005-0000-0000-00004B0C0000}"/>
    <cellStyle name="Normal 2 2 2 2 2 2 2 2 2" xfId="1592" xr:uid="{00000000-0005-0000-0000-00004C0C0000}"/>
    <cellStyle name="Normal 2 2 2 2 2 2 2 3" xfId="183" xr:uid="{00000000-0005-0000-0000-00004D0C0000}"/>
    <cellStyle name="Normal 2 2 2 2 2 2 2 3 2" xfId="1649" xr:uid="{00000000-0005-0000-0000-00004E0C0000}"/>
    <cellStyle name="Normal 2 2 2 2 2 2 2 3_Income statement" xfId="1368" xr:uid="{00000000-0005-0000-0000-00004F0C0000}"/>
    <cellStyle name="Normal 2 2 2 2 2 2 2 4" xfId="184" xr:uid="{00000000-0005-0000-0000-0000500C0000}"/>
    <cellStyle name="Normal 2 2 2 2 2 2 2 4 2" xfId="1650" xr:uid="{00000000-0005-0000-0000-0000510C0000}"/>
    <cellStyle name="Normal 2 2 2 2 2 2 2 4_Income statement" xfId="1369" xr:uid="{00000000-0005-0000-0000-0000520C0000}"/>
    <cellStyle name="Normal 2 2 2 2 2 2 2 5" xfId="1591" xr:uid="{00000000-0005-0000-0000-0000530C0000}"/>
    <cellStyle name="Normal 2 2 2 2 2 2 2_Income statement" xfId="1367" xr:uid="{00000000-0005-0000-0000-0000540C0000}"/>
    <cellStyle name="Normal 2 2 2 2 2 2 3" xfId="1590" xr:uid="{00000000-0005-0000-0000-0000550C0000}"/>
    <cellStyle name="Normal 2 2 2 2 2 3" xfId="106" xr:uid="{00000000-0005-0000-0000-0000560C0000}"/>
    <cellStyle name="Normal 2 2 2 2 2 3 2" xfId="1593" xr:uid="{00000000-0005-0000-0000-0000570C0000}"/>
    <cellStyle name="Normal 2 2 2 2 2 4" xfId="185" xr:uid="{00000000-0005-0000-0000-0000580C0000}"/>
    <cellStyle name="Normal 2 2 2 2 2 4 2" xfId="1651" xr:uid="{00000000-0005-0000-0000-0000590C0000}"/>
    <cellStyle name="Normal 2 2 2 2 2 4_Income statement" xfId="1370" xr:uid="{00000000-0005-0000-0000-00005A0C0000}"/>
    <cellStyle name="Normal 2 2 2 2 2 5" xfId="186" xr:uid="{00000000-0005-0000-0000-00005B0C0000}"/>
    <cellStyle name="Normal 2 2 2 2 2 5 2" xfId="1652" xr:uid="{00000000-0005-0000-0000-00005C0C0000}"/>
    <cellStyle name="Normal 2 2 2 2 2 5_Income statement" xfId="1371" xr:uid="{00000000-0005-0000-0000-00005D0C0000}"/>
    <cellStyle name="Normal 2 2 2 2 2 6" xfId="1589" xr:uid="{00000000-0005-0000-0000-00005E0C0000}"/>
    <cellStyle name="Normal 2 2 2 2 2_Income statement" xfId="1366" xr:uid="{00000000-0005-0000-0000-00005F0C0000}"/>
    <cellStyle name="Normal 2 2 2 2 20" xfId="5430" xr:uid="{00000000-0005-0000-0000-0000600C0000}"/>
    <cellStyle name="Normal 2 2 2 2 21" xfId="5315" xr:uid="{00000000-0005-0000-0000-0000610C0000}"/>
    <cellStyle name="Normal 2 2 2 2 22" xfId="5344" xr:uid="{00000000-0005-0000-0000-0000620C0000}"/>
    <cellStyle name="Normal 2 2 2 2 23" xfId="5317" xr:uid="{00000000-0005-0000-0000-0000630C0000}"/>
    <cellStyle name="Normal 2 2 2 2 24" xfId="5409" xr:uid="{00000000-0005-0000-0000-0000640C0000}"/>
    <cellStyle name="Normal 2 2 2 2 25" xfId="5322" xr:uid="{00000000-0005-0000-0000-0000650C0000}"/>
    <cellStyle name="Normal 2 2 2 2 26" xfId="5342" xr:uid="{00000000-0005-0000-0000-0000660C0000}"/>
    <cellStyle name="Normal 2 2 2 2 27" xfId="5372" xr:uid="{00000000-0005-0000-0000-0000670C0000}"/>
    <cellStyle name="Normal 2 2 2 2 28" xfId="5426" xr:uid="{00000000-0005-0000-0000-0000680C0000}"/>
    <cellStyle name="Normal 2 2 2 2 29" xfId="5441" xr:uid="{00000000-0005-0000-0000-0000690C0000}"/>
    <cellStyle name="Normal 2 2 2 2 3" xfId="107" xr:uid="{00000000-0005-0000-0000-00006A0C0000}"/>
    <cellStyle name="Normal 2 2 2 2 3 2" xfId="1594" xr:uid="{00000000-0005-0000-0000-00006B0C0000}"/>
    <cellStyle name="Normal 2 2 2 2 30" xfId="5259" xr:uid="{00000000-0005-0000-0000-00006C0C0000}"/>
    <cellStyle name="Normal 2 2 2 2 4" xfId="108" xr:uid="{00000000-0005-0000-0000-00006D0C0000}"/>
    <cellStyle name="Normal 2 2 2 2 4 2" xfId="1595" xr:uid="{00000000-0005-0000-0000-00006E0C0000}"/>
    <cellStyle name="Normal 2 2 2 2 5" xfId="109" xr:uid="{00000000-0005-0000-0000-00006F0C0000}"/>
    <cellStyle name="Normal 2 2 2 2 5 2" xfId="1596" xr:uid="{00000000-0005-0000-0000-0000700C0000}"/>
    <cellStyle name="Normal 2 2 2 2 6" xfId="110" xr:uid="{00000000-0005-0000-0000-0000710C0000}"/>
    <cellStyle name="Normal 2 2 2 2 6 2" xfId="1597" xr:uid="{00000000-0005-0000-0000-0000720C0000}"/>
    <cellStyle name="Normal 2 2 2 2 7" xfId="111" xr:uid="{00000000-0005-0000-0000-0000730C0000}"/>
    <cellStyle name="Normal 2 2 2 2 7 2" xfId="1598" xr:uid="{00000000-0005-0000-0000-0000740C0000}"/>
    <cellStyle name="Normal 2 2 2 2 8" xfId="112" xr:uid="{00000000-0005-0000-0000-0000750C0000}"/>
    <cellStyle name="Normal 2 2 2 2 8 2" xfId="1599" xr:uid="{00000000-0005-0000-0000-0000760C0000}"/>
    <cellStyle name="Normal 2 2 2 2 9" xfId="113" xr:uid="{00000000-0005-0000-0000-0000770C0000}"/>
    <cellStyle name="Normal 2 2 2 2 9 2" xfId="1600" xr:uid="{00000000-0005-0000-0000-0000780C0000}"/>
    <cellStyle name="Normal 2 2 2 20" xfId="3334" xr:uid="{00000000-0005-0000-0000-0000790C0000}"/>
    <cellStyle name="Normal 2 2 2 21" xfId="5301" xr:uid="{00000000-0005-0000-0000-00007A0C0000}"/>
    <cellStyle name="Normal 2 2 2 22" xfId="5351" xr:uid="{00000000-0005-0000-0000-00007B0C0000}"/>
    <cellStyle name="Normal 2 2 2 23" xfId="5310" xr:uid="{00000000-0005-0000-0000-00007C0C0000}"/>
    <cellStyle name="Normal 2 2 2 24" xfId="5346" xr:uid="{00000000-0005-0000-0000-00007D0C0000}"/>
    <cellStyle name="Normal 2 2 2 25" xfId="5246" xr:uid="{00000000-0005-0000-0000-00007E0C0000}"/>
    <cellStyle name="Normal 2 2 2 26" xfId="5345" xr:uid="{00000000-0005-0000-0000-00007F0C0000}"/>
    <cellStyle name="Normal 2 2 2 27" xfId="5455" xr:uid="{00000000-0005-0000-0000-0000800C0000}"/>
    <cellStyle name="Normal 2 2 2 28" xfId="5364" xr:uid="{00000000-0005-0000-0000-0000810C0000}"/>
    <cellStyle name="Normal 2 2 2 29" xfId="5445" xr:uid="{00000000-0005-0000-0000-0000820C0000}"/>
    <cellStyle name="Normal 2 2 2 3" xfId="114" xr:uid="{00000000-0005-0000-0000-0000830C0000}"/>
    <cellStyle name="Normal 2 2 2 3 2" xfId="1601" xr:uid="{00000000-0005-0000-0000-0000840C0000}"/>
    <cellStyle name="Normal 2 2 2 3 3" xfId="3336" xr:uid="{00000000-0005-0000-0000-0000850C0000}"/>
    <cellStyle name="Normal 2 2 2 30" xfId="5406" xr:uid="{00000000-0005-0000-0000-0000860C0000}"/>
    <cellStyle name="Normal 2 2 2 31" xfId="5393" xr:uid="{00000000-0005-0000-0000-0000870C0000}"/>
    <cellStyle name="Normal 2 2 2 32" xfId="5407" xr:uid="{00000000-0005-0000-0000-0000880C0000}"/>
    <cellStyle name="Normal 2 2 2 33" xfId="5422" xr:uid="{00000000-0005-0000-0000-0000890C0000}"/>
    <cellStyle name="Normal 2 2 2 34" xfId="5402" xr:uid="{00000000-0005-0000-0000-00008A0C0000}"/>
    <cellStyle name="Normal 2 2 2 4" xfId="115" xr:uid="{00000000-0005-0000-0000-00008B0C0000}"/>
    <cellStyle name="Normal 2 2 2 4 10" xfId="5312" xr:uid="{00000000-0005-0000-0000-00008C0C0000}"/>
    <cellStyle name="Normal 2 2 2 4 2" xfId="116" xr:uid="{00000000-0005-0000-0000-00008D0C0000}"/>
    <cellStyle name="Normal 2 2 2 4 2 2" xfId="187" xr:uid="{00000000-0005-0000-0000-00008E0C0000}"/>
    <cellStyle name="Normal 2 2 2 4 2 2 2" xfId="1653" xr:uid="{00000000-0005-0000-0000-00008F0C0000}"/>
    <cellStyle name="Normal 2 2 2 4 2 2_Income statement" xfId="1373" xr:uid="{00000000-0005-0000-0000-0000900C0000}"/>
    <cellStyle name="Normal 2 2 2 4 2 3" xfId="188" xr:uid="{00000000-0005-0000-0000-0000910C0000}"/>
    <cellStyle name="Normal 2 2 2 4 2 3 2" xfId="1654" xr:uid="{00000000-0005-0000-0000-0000920C0000}"/>
    <cellStyle name="Normal 2 2 2 4 2 3_Income statement" xfId="1374" xr:uid="{00000000-0005-0000-0000-0000930C0000}"/>
    <cellStyle name="Normal 2 2 2 4 2 4" xfId="1603" xr:uid="{00000000-0005-0000-0000-0000940C0000}"/>
    <cellStyle name="Normal 2 2 2 4 2_Income statement" xfId="1372" xr:uid="{00000000-0005-0000-0000-0000950C0000}"/>
    <cellStyle name="Normal 2 2 2 4 3" xfId="1602" xr:uid="{00000000-0005-0000-0000-0000960C0000}"/>
    <cellStyle name="Normal 2 2 2 4 4" xfId="1764" xr:uid="{00000000-0005-0000-0000-0000970C0000}"/>
    <cellStyle name="Normal 2 2 2 4 5" xfId="2363" xr:uid="{00000000-0005-0000-0000-0000980C0000}"/>
    <cellStyle name="Normal 2 2 2 4 6" xfId="2319" xr:uid="{00000000-0005-0000-0000-0000990C0000}"/>
    <cellStyle name="Normal 2 2 2 4 7" xfId="3337" xr:uid="{00000000-0005-0000-0000-00009A0C0000}"/>
    <cellStyle name="Normal 2 2 2 4 8" xfId="5304" xr:uid="{00000000-0005-0000-0000-00009B0C0000}"/>
    <cellStyle name="Normal 2 2 2 4 9" xfId="5349" xr:uid="{00000000-0005-0000-0000-00009C0C0000}"/>
    <cellStyle name="Normal 2 2 2 5" xfId="117" xr:uid="{00000000-0005-0000-0000-00009D0C0000}"/>
    <cellStyle name="Normal 2 2 2 5 2" xfId="189" xr:uid="{00000000-0005-0000-0000-00009E0C0000}"/>
    <cellStyle name="Normal 2 2 2 5 2 2" xfId="1655" xr:uid="{00000000-0005-0000-0000-00009F0C0000}"/>
    <cellStyle name="Normal 2 2 2 5 2_Income statement" xfId="1376" xr:uid="{00000000-0005-0000-0000-0000A00C0000}"/>
    <cellStyle name="Normal 2 2 2 5 3" xfId="190" xr:uid="{00000000-0005-0000-0000-0000A10C0000}"/>
    <cellStyle name="Normal 2 2 2 5 3 2" xfId="1656" xr:uid="{00000000-0005-0000-0000-0000A20C0000}"/>
    <cellStyle name="Normal 2 2 2 5 3_Income statement" xfId="1377" xr:uid="{00000000-0005-0000-0000-0000A30C0000}"/>
    <cellStyle name="Normal 2 2 2 5 4" xfId="1604" xr:uid="{00000000-0005-0000-0000-0000A40C0000}"/>
    <cellStyle name="Normal 2 2 2 5_Income statement" xfId="1375" xr:uid="{00000000-0005-0000-0000-0000A50C0000}"/>
    <cellStyle name="Normal 2 2 2 6" xfId="118" xr:uid="{00000000-0005-0000-0000-0000A60C0000}"/>
    <cellStyle name="Normal 2 2 2 6 2" xfId="191" xr:uid="{00000000-0005-0000-0000-0000A70C0000}"/>
    <cellStyle name="Normal 2 2 2 6 2 2" xfId="1657" xr:uid="{00000000-0005-0000-0000-0000A80C0000}"/>
    <cellStyle name="Normal 2 2 2 6 2_Income statement" xfId="1379" xr:uid="{00000000-0005-0000-0000-0000A90C0000}"/>
    <cellStyle name="Normal 2 2 2 6 3" xfId="192" xr:uid="{00000000-0005-0000-0000-0000AA0C0000}"/>
    <cellStyle name="Normal 2 2 2 6 3 2" xfId="1658" xr:uid="{00000000-0005-0000-0000-0000AB0C0000}"/>
    <cellStyle name="Normal 2 2 2 6 3_Income statement" xfId="1380" xr:uid="{00000000-0005-0000-0000-0000AC0C0000}"/>
    <cellStyle name="Normal 2 2 2 6 4" xfId="1605" xr:uid="{00000000-0005-0000-0000-0000AD0C0000}"/>
    <cellStyle name="Normal 2 2 2 6_Income statement" xfId="1378" xr:uid="{00000000-0005-0000-0000-0000AE0C0000}"/>
    <cellStyle name="Normal 2 2 2 7" xfId="119" xr:uid="{00000000-0005-0000-0000-0000AF0C0000}"/>
    <cellStyle name="Normal 2 2 2 7 2" xfId="193" xr:uid="{00000000-0005-0000-0000-0000B00C0000}"/>
    <cellStyle name="Normal 2 2 2 7 2 2" xfId="1659" xr:uid="{00000000-0005-0000-0000-0000B10C0000}"/>
    <cellStyle name="Normal 2 2 2 7 2_Income statement" xfId="1382" xr:uid="{00000000-0005-0000-0000-0000B20C0000}"/>
    <cellStyle name="Normal 2 2 2 7 3" xfId="194" xr:uid="{00000000-0005-0000-0000-0000B30C0000}"/>
    <cellStyle name="Normal 2 2 2 7 3 2" xfId="1660" xr:uid="{00000000-0005-0000-0000-0000B40C0000}"/>
    <cellStyle name="Normal 2 2 2 7 3_Income statement" xfId="1383" xr:uid="{00000000-0005-0000-0000-0000B50C0000}"/>
    <cellStyle name="Normal 2 2 2 7 4" xfId="1606" xr:uid="{00000000-0005-0000-0000-0000B60C0000}"/>
    <cellStyle name="Normal 2 2 2 7_Income statement" xfId="1381" xr:uid="{00000000-0005-0000-0000-0000B70C0000}"/>
    <cellStyle name="Normal 2 2 2 8" xfId="120" xr:uid="{00000000-0005-0000-0000-0000B80C0000}"/>
    <cellStyle name="Normal 2 2 2 8 2" xfId="195" xr:uid="{00000000-0005-0000-0000-0000B90C0000}"/>
    <cellStyle name="Normal 2 2 2 8 2 2" xfId="1661" xr:uid="{00000000-0005-0000-0000-0000BA0C0000}"/>
    <cellStyle name="Normal 2 2 2 8 2_Income statement" xfId="1385" xr:uid="{00000000-0005-0000-0000-0000BB0C0000}"/>
    <cellStyle name="Normal 2 2 2 8 3" xfId="196" xr:uid="{00000000-0005-0000-0000-0000BC0C0000}"/>
    <cellStyle name="Normal 2 2 2 8 3 2" xfId="1662" xr:uid="{00000000-0005-0000-0000-0000BD0C0000}"/>
    <cellStyle name="Normal 2 2 2 8 3_Income statement" xfId="1386" xr:uid="{00000000-0005-0000-0000-0000BE0C0000}"/>
    <cellStyle name="Normal 2 2 2 8 4" xfId="1607" xr:uid="{00000000-0005-0000-0000-0000BF0C0000}"/>
    <cellStyle name="Normal 2 2 2 8_Income statement" xfId="1384" xr:uid="{00000000-0005-0000-0000-0000C00C0000}"/>
    <cellStyle name="Normal 2 2 2 9" xfId="121" xr:uid="{00000000-0005-0000-0000-0000C10C0000}"/>
    <cellStyle name="Normal 2 2 2 9 2" xfId="197" xr:uid="{00000000-0005-0000-0000-0000C20C0000}"/>
    <cellStyle name="Normal 2 2 2 9 2 2" xfId="1663" xr:uid="{00000000-0005-0000-0000-0000C30C0000}"/>
    <cellStyle name="Normal 2 2 2 9 2_Income statement" xfId="1388" xr:uid="{00000000-0005-0000-0000-0000C40C0000}"/>
    <cellStyle name="Normal 2 2 2 9 3" xfId="198" xr:uid="{00000000-0005-0000-0000-0000C50C0000}"/>
    <cellStyle name="Normal 2 2 2 9 3 2" xfId="1664" xr:uid="{00000000-0005-0000-0000-0000C60C0000}"/>
    <cellStyle name="Normal 2 2 2 9 3_Income statement" xfId="1389" xr:uid="{00000000-0005-0000-0000-0000C70C0000}"/>
    <cellStyle name="Normal 2 2 2 9 4" xfId="1608" xr:uid="{00000000-0005-0000-0000-0000C80C0000}"/>
    <cellStyle name="Normal 2 2 2 9_Income statement" xfId="1387" xr:uid="{00000000-0005-0000-0000-0000C90C0000}"/>
    <cellStyle name="Normal 2 2 2_Plan2" xfId="3338" xr:uid="{00000000-0005-0000-0000-0000CA0C0000}"/>
    <cellStyle name="Normal 2 2 20" xfId="4180" xr:uid="{00000000-0005-0000-0000-0000CB0C0000}"/>
    <cellStyle name="Normal 2 2 21" xfId="5245" xr:uid="{00000000-0005-0000-0000-0000CC0C0000}"/>
    <cellStyle name="Normal 2 2 22" xfId="5378" xr:uid="{00000000-0005-0000-0000-0000CD0C0000}"/>
    <cellStyle name="Normal 2 2 23" xfId="5442" xr:uid="{00000000-0005-0000-0000-0000CE0C0000}"/>
    <cellStyle name="Normal 2 2 24" xfId="5380" xr:uid="{00000000-0005-0000-0000-0000CF0C0000}"/>
    <cellStyle name="Normal 2 2 25" xfId="5273" xr:uid="{00000000-0005-0000-0000-0000D00C0000}"/>
    <cellStyle name="Normal 2 2 26" xfId="5268" xr:uid="{00000000-0005-0000-0000-0000D10C0000}"/>
    <cellStyle name="Normal 2 2 27" xfId="5383" xr:uid="{00000000-0005-0000-0000-0000D20C0000}"/>
    <cellStyle name="Normal 2 2 28" xfId="2824" xr:uid="{00000000-0005-0000-0000-0000D30C0000}"/>
    <cellStyle name="Normal 2 2 29" xfId="3131" xr:uid="{00000000-0005-0000-0000-0000D40C0000}"/>
    <cellStyle name="Normal 2 2 3" xfId="66" xr:uid="{00000000-0005-0000-0000-0000D50C0000}"/>
    <cellStyle name="Normal 2 2 3 10" xfId="2343" xr:uid="{00000000-0005-0000-0000-0000D60C0000}"/>
    <cellStyle name="Normal 2 2 3 11" xfId="3339" xr:uid="{00000000-0005-0000-0000-0000D70C0000}"/>
    <cellStyle name="Normal 2 2 3 2" xfId="199" xr:uid="{00000000-0005-0000-0000-0000D80C0000}"/>
    <cellStyle name="Normal 2 2 3 2 2" xfId="1665" xr:uid="{00000000-0005-0000-0000-0000D90C0000}"/>
    <cellStyle name="Normal 2 2 3 2 3" xfId="3340" xr:uid="{00000000-0005-0000-0000-0000DA0C0000}"/>
    <cellStyle name="Normal 2 2 3 2_Income statement" xfId="1390" xr:uid="{00000000-0005-0000-0000-0000DB0C0000}"/>
    <cellStyle name="Normal 2 2 3 3" xfId="200" xr:uid="{00000000-0005-0000-0000-0000DC0C0000}"/>
    <cellStyle name="Normal 2 2 3 3 2" xfId="1666" xr:uid="{00000000-0005-0000-0000-0000DD0C0000}"/>
    <cellStyle name="Normal 2 2 3 3 3" xfId="3341" xr:uid="{00000000-0005-0000-0000-0000DE0C0000}"/>
    <cellStyle name="Normal 2 2 3 3_Income statement" xfId="1391" xr:uid="{00000000-0005-0000-0000-0000DF0C0000}"/>
    <cellStyle name="Normal 2 2 3 4" xfId="242" xr:uid="{00000000-0005-0000-0000-0000E00C0000}"/>
    <cellStyle name="Normal 2 2 3 4 2" xfId="1698" xr:uid="{00000000-0005-0000-0000-0000E10C0000}"/>
    <cellStyle name="Normal 2 2 3 4 3" xfId="3342" xr:uid="{00000000-0005-0000-0000-0000E20C0000}"/>
    <cellStyle name="Normal 2 2 3 5" xfId="122" xr:uid="{00000000-0005-0000-0000-0000E30C0000}"/>
    <cellStyle name="Normal 2 2 3 5 2" xfId="1609" xr:uid="{00000000-0005-0000-0000-0000E40C0000}"/>
    <cellStyle name="Normal 2 2 3 5_Income statement" xfId="1392" xr:uid="{00000000-0005-0000-0000-0000E50C0000}"/>
    <cellStyle name="Normal 2 2 3 6" xfId="1123" xr:uid="{00000000-0005-0000-0000-0000E60C0000}"/>
    <cellStyle name="Normal 2 2 3 6 2" xfId="2282" xr:uid="{00000000-0005-0000-0000-0000E70C0000}"/>
    <cellStyle name="Normal 2 2 3 7" xfId="1564" xr:uid="{00000000-0005-0000-0000-0000E80C0000}"/>
    <cellStyle name="Normal 2 2 3 8" xfId="2207" xr:uid="{00000000-0005-0000-0000-0000E90C0000}"/>
    <cellStyle name="Normal 2 2 3 9" xfId="2332" xr:uid="{00000000-0005-0000-0000-0000EA0C0000}"/>
    <cellStyle name="Normal 2 2 3_Plan2" xfId="3343" xr:uid="{00000000-0005-0000-0000-0000EB0C0000}"/>
    <cellStyle name="Normal 2 2 30" xfId="5282" xr:uid="{00000000-0005-0000-0000-0000EC0C0000}"/>
    <cellStyle name="Normal 2 2 4" xfId="74" xr:uid="{00000000-0005-0000-0000-0000ED0C0000}"/>
    <cellStyle name="Normal 2 2 4 10" xfId="1555" xr:uid="{00000000-0005-0000-0000-0000EE0C0000}"/>
    <cellStyle name="Normal 2 2 4 11" xfId="3344" xr:uid="{00000000-0005-0000-0000-0000EF0C0000}"/>
    <cellStyle name="Normal 2 2 4 2" xfId="124" xr:uid="{00000000-0005-0000-0000-0000F00C0000}"/>
    <cellStyle name="Normal 2 2 4 2 2" xfId="1611" xr:uid="{00000000-0005-0000-0000-0000F10C0000}"/>
    <cellStyle name="Normal 2 2 4 2 3" xfId="3345" xr:uid="{00000000-0005-0000-0000-0000F20C0000}"/>
    <cellStyle name="Normal 2 2 4 3" xfId="201" xr:uid="{00000000-0005-0000-0000-0000F30C0000}"/>
    <cellStyle name="Normal 2 2 4 3 2" xfId="1667" xr:uid="{00000000-0005-0000-0000-0000F40C0000}"/>
    <cellStyle name="Normal 2 2 4 3 3" xfId="3346" xr:uid="{00000000-0005-0000-0000-0000F50C0000}"/>
    <cellStyle name="Normal 2 2 4 3_Income statement" xfId="1393" xr:uid="{00000000-0005-0000-0000-0000F60C0000}"/>
    <cellStyle name="Normal 2 2 4 4" xfId="202" xr:uid="{00000000-0005-0000-0000-0000F70C0000}"/>
    <cellStyle name="Normal 2 2 4 4 2" xfId="1668" xr:uid="{00000000-0005-0000-0000-0000F80C0000}"/>
    <cellStyle name="Normal 2 2 4 4 3" xfId="3347" xr:uid="{00000000-0005-0000-0000-0000F90C0000}"/>
    <cellStyle name="Normal 2 2 4 4_Income statement" xfId="1394" xr:uid="{00000000-0005-0000-0000-0000FA0C0000}"/>
    <cellStyle name="Normal 2 2 4 5" xfId="243" xr:uid="{00000000-0005-0000-0000-0000FB0C0000}"/>
    <cellStyle name="Normal 2 2 4 5 2" xfId="1699" xr:uid="{00000000-0005-0000-0000-0000FC0C0000}"/>
    <cellStyle name="Normal 2 2 4 6" xfId="123" xr:uid="{00000000-0005-0000-0000-0000FD0C0000}"/>
    <cellStyle name="Normal 2 2 4 6 2" xfId="1610" xr:uid="{00000000-0005-0000-0000-0000FE0C0000}"/>
    <cellStyle name="Normal 2 2 4 6_Income statement" xfId="1395" xr:uid="{00000000-0005-0000-0000-0000FF0C0000}"/>
    <cellStyle name="Normal 2 2 4 7" xfId="1124" xr:uid="{00000000-0005-0000-0000-0000000D0000}"/>
    <cellStyle name="Normal 2 2 4 8" xfId="1569" xr:uid="{00000000-0005-0000-0000-0000010D0000}"/>
    <cellStyle name="Normal 2 2 4 9" xfId="2205" xr:uid="{00000000-0005-0000-0000-0000020D0000}"/>
    <cellStyle name="Normal 2 2 4_Plan2" xfId="3348" xr:uid="{00000000-0005-0000-0000-0000030D0000}"/>
    <cellStyle name="Normal 2 2 5" xfId="75" xr:uid="{00000000-0005-0000-0000-0000040D0000}"/>
    <cellStyle name="Normal 2 2 5 2" xfId="244" xr:uid="{00000000-0005-0000-0000-0000050D0000}"/>
    <cellStyle name="Normal 2 2 5 2 2" xfId="1700" xr:uid="{00000000-0005-0000-0000-0000060D0000}"/>
    <cellStyle name="Normal 2 2 5 2 3" xfId="3350" xr:uid="{00000000-0005-0000-0000-0000070D0000}"/>
    <cellStyle name="Normal 2 2 5 3" xfId="125" xr:uid="{00000000-0005-0000-0000-0000080D0000}"/>
    <cellStyle name="Normal 2 2 5 3 2" xfId="1612" xr:uid="{00000000-0005-0000-0000-0000090D0000}"/>
    <cellStyle name="Normal 2 2 5 3 3" xfId="3351" xr:uid="{00000000-0005-0000-0000-00000A0D0000}"/>
    <cellStyle name="Normal 2 2 5 4" xfId="1570" xr:uid="{00000000-0005-0000-0000-00000B0D0000}"/>
    <cellStyle name="Normal 2 2 5 4 2" xfId="3352" xr:uid="{00000000-0005-0000-0000-00000C0D0000}"/>
    <cellStyle name="Normal 2 2 5 5" xfId="3349" xr:uid="{00000000-0005-0000-0000-00000D0D0000}"/>
    <cellStyle name="Normal 2 2 5_Plan2" xfId="3353" xr:uid="{00000000-0005-0000-0000-00000E0D0000}"/>
    <cellStyle name="Normal 2 2 6" xfId="126" xr:uid="{00000000-0005-0000-0000-00000F0D0000}"/>
    <cellStyle name="Normal 2 2 6 2" xfId="1613" xr:uid="{00000000-0005-0000-0000-0000100D0000}"/>
    <cellStyle name="Normal 2 2 6 2 2" xfId="3355" xr:uid="{00000000-0005-0000-0000-0000110D0000}"/>
    <cellStyle name="Normal 2 2 6 3" xfId="3356" xr:uid="{00000000-0005-0000-0000-0000120D0000}"/>
    <cellStyle name="Normal 2 2 6 4" xfId="3357" xr:uid="{00000000-0005-0000-0000-0000130D0000}"/>
    <cellStyle name="Normal 2 2 6 5" xfId="3354" xr:uid="{00000000-0005-0000-0000-0000140D0000}"/>
    <cellStyle name="Normal 2 2 6_Plan2" xfId="3358" xr:uid="{00000000-0005-0000-0000-0000150D0000}"/>
    <cellStyle name="Normal 2 2 7" xfId="127" xr:uid="{00000000-0005-0000-0000-0000160D0000}"/>
    <cellStyle name="Normal 2 2 7 2" xfId="1614" xr:uid="{00000000-0005-0000-0000-0000170D0000}"/>
    <cellStyle name="Normal 2 2 7 2 2" xfId="3360" xr:uid="{00000000-0005-0000-0000-0000180D0000}"/>
    <cellStyle name="Normal 2 2 7 3" xfId="3361" xr:uid="{00000000-0005-0000-0000-0000190D0000}"/>
    <cellStyle name="Normal 2 2 7 4" xfId="3362" xr:uid="{00000000-0005-0000-0000-00001A0D0000}"/>
    <cellStyle name="Normal 2 2 7 5" xfId="3359" xr:uid="{00000000-0005-0000-0000-00001B0D0000}"/>
    <cellStyle name="Normal 2 2 7_Plan2" xfId="3363" xr:uid="{00000000-0005-0000-0000-00001C0D0000}"/>
    <cellStyle name="Normal 2 2 8" xfId="128" xr:uid="{00000000-0005-0000-0000-00001D0D0000}"/>
    <cellStyle name="Normal 2 2 8 2" xfId="1615" xr:uid="{00000000-0005-0000-0000-00001E0D0000}"/>
    <cellStyle name="Normal 2 2 8 3" xfId="3364" xr:uid="{00000000-0005-0000-0000-00001F0D0000}"/>
    <cellStyle name="Normal 2 2 9" xfId="129" xr:uid="{00000000-0005-0000-0000-0000200D0000}"/>
    <cellStyle name="Normal 2 2 9 2" xfId="1616" xr:uid="{00000000-0005-0000-0000-0000210D0000}"/>
    <cellStyle name="Normal 2 2 9 3" xfId="3365" xr:uid="{00000000-0005-0000-0000-0000220D0000}"/>
    <cellStyle name="Normal 2 2_Plan2" xfId="3366" xr:uid="{00000000-0005-0000-0000-0000230D0000}"/>
    <cellStyle name="Normal 2 20" xfId="3318" xr:uid="{00000000-0005-0000-0000-0000240D0000}"/>
    <cellStyle name="Normal 2 21" xfId="5296" xr:uid="{00000000-0005-0000-0000-0000250D0000}"/>
    <cellStyle name="Normal 2 22" xfId="5356" xr:uid="{00000000-0005-0000-0000-0000260D0000}"/>
    <cellStyle name="Normal 2 23" xfId="5306" xr:uid="{00000000-0005-0000-0000-0000270D0000}"/>
    <cellStyle name="Normal 2 24" xfId="5347" xr:uid="{00000000-0005-0000-0000-0000280D0000}"/>
    <cellStyle name="Normal 2 25" xfId="5313" xr:uid="{00000000-0005-0000-0000-0000290D0000}"/>
    <cellStyle name="Normal 2 26" xfId="3284" xr:uid="{00000000-0005-0000-0000-00002A0D0000}"/>
    <cellStyle name="Normal 2 27" xfId="5316" xr:uid="{00000000-0005-0000-0000-00002B0D0000}"/>
    <cellStyle name="Normal 2 28" xfId="3914" xr:uid="{00000000-0005-0000-0000-00002C0D0000}"/>
    <cellStyle name="Normal 2 29" xfId="5320" xr:uid="{00000000-0005-0000-0000-00002D0D0000}"/>
    <cellStyle name="Normal 2 3" xfId="64" xr:uid="{00000000-0005-0000-0000-00002E0D0000}"/>
    <cellStyle name="Normal 2 3 10" xfId="3368" xr:uid="{00000000-0005-0000-0000-00002F0D0000}"/>
    <cellStyle name="Normal 2 3 11" xfId="3367" xr:uid="{00000000-0005-0000-0000-0000300D0000}"/>
    <cellStyle name="Normal 2 3 2" xfId="778" xr:uid="{00000000-0005-0000-0000-0000310D0000}"/>
    <cellStyle name="Normal 2 3 2 2" xfId="1126" xr:uid="{00000000-0005-0000-0000-0000320D0000}"/>
    <cellStyle name="Normal 2 3 2 2 2" xfId="3370" xr:uid="{00000000-0005-0000-0000-0000330D0000}"/>
    <cellStyle name="Normal 2 3 2 3" xfId="2102" xr:uid="{00000000-0005-0000-0000-0000340D0000}"/>
    <cellStyle name="Normal 2 3 2 3 2" xfId="3371" xr:uid="{00000000-0005-0000-0000-0000350D0000}"/>
    <cellStyle name="Normal 2 3 2 4" xfId="2320" xr:uid="{00000000-0005-0000-0000-0000360D0000}"/>
    <cellStyle name="Normal 2 3 2 4 2" xfId="3372" xr:uid="{00000000-0005-0000-0000-0000370D0000}"/>
    <cellStyle name="Normal 2 3 2 5" xfId="2367" xr:uid="{00000000-0005-0000-0000-0000380D0000}"/>
    <cellStyle name="Normal 2 3 2 6" xfId="2312" xr:uid="{00000000-0005-0000-0000-0000390D0000}"/>
    <cellStyle name="Normal 2 3 2 7" xfId="3369" xr:uid="{00000000-0005-0000-0000-00003A0D0000}"/>
    <cellStyle name="Normal 2 3 2_Plan2" xfId="3373" xr:uid="{00000000-0005-0000-0000-00003B0D0000}"/>
    <cellStyle name="Normal 2 3 3" xfId="1125" xr:uid="{00000000-0005-0000-0000-00003C0D0000}"/>
    <cellStyle name="Normal 2 3 3 2" xfId="2283" xr:uid="{00000000-0005-0000-0000-00003D0D0000}"/>
    <cellStyle name="Normal 2 3 3 3" xfId="3374" xr:uid="{00000000-0005-0000-0000-00003E0D0000}"/>
    <cellStyle name="Normal 2 3 3_Income statement" xfId="1396" xr:uid="{00000000-0005-0000-0000-00003F0D0000}"/>
    <cellStyle name="Normal 2 3 4" xfId="3375" xr:uid="{00000000-0005-0000-0000-0000400D0000}"/>
    <cellStyle name="Normal 2 3 5" xfId="3376" xr:uid="{00000000-0005-0000-0000-0000410D0000}"/>
    <cellStyle name="Normal 2 3 6" xfId="3377" xr:uid="{00000000-0005-0000-0000-0000420D0000}"/>
    <cellStyle name="Normal 2 3 7" xfId="3378" xr:uid="{00000000-0005-0000-0000-0000430D0000}"/>
    <cellStyle name="Normal 2 3 8" xfId="3379" xr:uid="{00000000-0005-0000-0000-0000440D0000}"/>
    <cellStyle name="Normal 2 3 9" xfId="3380" xr:uid="{00000000-0005-0000-0000-0000450D0000}"/>
    <cellStyle name="Normal 2 3_21.9.03.10.01 - PATROCINIO - SUITES CAMAROTES" xfId="779" xr:uid="{00000000-0005-0000-0000-0000460D0000}"/>
    <cellStyle name="Normal 2 30" xfId="5427" xr:uid="{00000000-0005-0000-0000-0000470D0000}"/>
    <cellStyle name="Normal 2 31" xfId="5257" xr:uid="{00000000-0005-0000-0000-0000480D0000}"/>
    <cellStyle name="Normal 2 32" xfId="3283" xr:uid="{00000000-0005-0000-0000-0000490D0000}"/>
    <cellStyle name="Normal 2 33" xfId="5457" xr:uid="{00000000-0005-0000-0000-00004A0D0000}"/>
    <cellStyle name="Normal 2 34" xfId="5421" xr:uid="{00000000-0005-0000-0000-00004B0D0000}"/>
    <cellStyle name="Normal 2 4" xfId="72" xr:uid="{00000000-0005-0000-0000-00004C0D0000}"/>
    <cellStyle name="Normal 2 4 2" xfId="780" xr:uid="{00000000-0005-0000-0000-00004D0D0000}"/>
    <cellStyle name="Normal 2 4 2 2" xfId="2103" xr:uid="{00000000-0005-0000-0000-00004E0D0000}"/>
    <cellStyle name="Normal 2 4 2 3" xfId="3382" xr:uid="{00000000-0005-0000-0000-00004F0D0000}"/>
    <cellStyle name="Normal 2 4 3" xfId="1127" xr:uid="{00000000-0005-0000-0000-0000500D0000}"/>
    <cellStyle name="Normal 2 4 3 2" xfId="3383" xr:uid="{00000000-0005-0000-0000-0000510D0000}"/>
    <cellStyle name="Normal 2 4 4" xfId="1567" xr:uid="{00000000-0005-0000-0000-0000520D0000}"/>
    <cellStyle name="Normal 2 4 4 2" xfId="3384" xr:uid="{00000000-0005-0000-0000-0000530D0000}"/>
    <cellStyle name="Normal 2 4 5" xfId="3385" xr:uid="{00000000-0005-0000-0000-0000540D0000}"/>
    <cellStyle name="Normal 2 4 6" xfId="3381" xr:uid="{00000000-0005-0000-0000-0000550D0000}"/>
    <cellStyle name="Normal 2 4_21.9.03.10.01 - PATROCINIO - SUITES CAMAROTES" xfId="781" xr:uid="{00000000-0005-0000-0000-0000560D0000}"/>
    <cellStyle name="Normal 2 5" xfId="73" xr:uid="{00000000-0005-0000-0000-0000570D0000}"/>
    <cellStyle name="Normal 2 5 10" xfId="5429" xr:uid="{00000000-0005-0000-0000-0000580D0000}"/>
    <cellStyle name="Normal 2 5 2" xfId="130" xr:uid="{00000000-0005-0000-0000-0000590D0000}"/>
    <cellStyle name="Normal 2 5 2 10" xfId="5401" xr:uid="{00000000-0005-0000-0000-00005A0D0000}"/>
    <cellStyle name="Normal 2 5 2 2" xfId="203" xr:uid="{00000000-0005-0000-0000-00005B0D0000}"/>
    <cellStyle name="Normal 2 5 2 2 2" xfId="1669" xr:uid="{00000000-0005-0000-0000-00005C0D0000}"/>
    <cellStyle name="Normal 2 5 2 2_Income statement" xfId="1398" xr:uid="{00000000-0005-0000-0000-00005D0D0000}"/>
    <cellStyle name="Normal 2 5 2 3" xfId="204" xr:uid="{00000000-0005-0000-0000-00005E0D0000}"/>
    <cellStyle name="Normal 2 5 2 3 2" xfId="1670" xr:uid="{00000000-0005-0000-0000-00005F0D0000}"/>
    <cellStyle name="Normal 2 5 2 3_Income statement" xfId="1399" xr:uid="{00000000-0005-0000-0000-0000600D0000}"/>
    <cellStyle name="Normal 2 5 2 4" xfId="1617" xr:uid="{00000000-0005-0000-0000-0000610D0000}"/>
    <cellStyle name="Normal 2 5 2 5" xfId="3387" xr:uid="{00000000-0005-0000-0000-0000620D0000}"/>
    <cellStyle name="Normal 2 5 2 6" xfId="5319" xr:uid="{00000000-0005-0000-0000-0000630D0000}"/>
    <cellStyle name="Normal 2 5 2 7" xfId="5343" xr:uid="{00000000-0005-0000-0000-0000640D0000}"/>
    <cellStyle name="Normal 2 5 2 8" xfId="5321" xr:uid="{00000000-0005-0000-0000-0000650D0000}"/>
    <cellStyle name="Normal 2 5 2 9" xfId="5454" xr:uid="{00000000-0005-0000-0000-0000660D0000}"/>
    <cellStyle name="Normal 2 5 2_Income statement" xfId="1397" xr:uid="{00000000-0005-0000-0000-0000670D0000}"/>
    <cellStyle name="Normal 2 5 3" xfId="1128" xr:uid="{00000000-0005-0000-0000-0000680D0000}"/>
    <cellStyle name="Normal 2 5 3 2" xfId="3388" xr:uid="{00000000-0005-0000-0000-0000690D0000}"/>
    <cellStyle name="Normal 2 5 4" xfId="1568" xr:uid="{00000000-0005-0000-0000-00006A0D0000}"/>
    <cellStyle name="Normal 2 5 4 2" xfId="3389" xr:uid="{00000000-0005-0000-0000-00006B0D0000}"/>
    <cellStyle name="Normal 2 5 5" xfId="2206" xr:uid="{00000000-0005-0000-0000-00006C0D0000}"/>
    <cellStyle name="Normal 2 5 5 2" xfId="3390" xr:uid="{00000000-0005-0000-0000-00006D0D0000}"/>
    <cellStyle name="Normal 2 5 6" xfId="2331" xr:uid="{00000000-0005-0000-0000-00006E0D0000}"/>
    <cellStyle name="Normal 2 5 7" xfId="2266" xr:uid="{00000000-0005-0000-0000-00006F0D0000}"/>
    <cellStyle name="Normal 2 5 8" xfId="3386" xr:uid="{00000000-0005-0000-0000-0000700D0000}"/>
    <cellStyle name="Normal 2 5 9" xfId="5318" xr:uid="{00000000-0005-0000-0000-0000710D0000}"/>
    <cellStyle name="Normal 2 5_21.9.03.10.01 - PATROCINIO - SUITES CAMAROTES" xfId="782" xr:uid="{00000000-0005-0000-0000-0000720D0000}"/>
    <cellStyle name="Normal 2 6" xfId="131" xr:uid="{00000000-0005-0000-0000-0000730D0000}"/>
    <cellStyle name="Normal 2 6 2" xfId="205" xr:uid="{00000000-0005-0000-0000-0000740D0000}"/>
    <cellStyle name="Normal 2 6 2 2" xfId="1671" xr:uid="{00000000-0005-0000-0000-0000750D0000}"/>
    <cellStyle name="Normal 2 6 2 3" xfId="3392" xr:uid="{00000000-0005-0000-0000-0000760D0000}"/>
    <cellStyle name="Normal 2 6 2_Income statement" xfId="1401" xr:uid="{00000000-0005-0000-0000-0000770D0000}"/>
    <cellStyle name="Normal 2 6 3" xfId="206" xr:uid="{00000000-0005-0000-0000-0000780D0000}"/>
    <cellStyle name="Normal 2 6 3 2" xfId="1672" xr:uid="{00000000-0005-0000-0000-0000790D0000}"/>
    <cellStyle name="Normal 2 6 3_Income statement" xfId="1402" xr:uid="{00000000-0005-0000-0000-00007A0D0000}"/>
    <cellStyle name="Normal 2 6 4" xfId="358" xr:uid="{00000000-0005-0000-0000-00007B0D0000}"/>
    <cellStyle name="Normal 2 6 4 2" xfId="1765" xr:uid="{00000000-0005-0000-0000-00007C0D0000}"/>
    <cellStyle name="Normal 2 6 4 3" xfId="3393" xr:uid="{00000000-0005-0000-0000-00007D0D0000}"/>
    <cellStyle name="Normal 2 6 5" xfId="1129" xr:uid="{00000000-0005-0000-0000-00007E0D0000}"/>
    <cellStyle name="Normal 2 6 6" xfId="1618" xr:uid="{00000000-0005-0000-0000-00007F0D0000}"/>
    <cellStyle name="Normal 2 6 7" xfId="3391" xr:uid="{00000000-0005-0000-0000-0000800D0000}"/>
    <cellStyle name="Normal 2 6_Income statement" xfId="1400" xr:uid="{00000000-0005-0000-0000-0000810D0000}"/>
    <cellStyle name="Normal 2 7" xfId="132" xr:uid="{00000000-0005-0000-0000-0000820D0000}"/>
    <cellStyle name="Normal 2 7 10" xfId="5453" xr:uid="{00000000-0005-0000-0000-0000830D0000}"/>
    <cellStyle name="Normal 2 7 2" xfId="207" xr:uid="{00000000-0005-0000-0000-0000840D0000}"/>
    <cellStyle name="Normal 2 7 2 2" xfId="1673" xr:uid="{00000000-0005-0000-0000-0000850D0000}"/>
    <cellStyle name="Normal 2 7 2 3" xfId="3395" xr:uid="{00000000-0005-0000-0000-0000860D0000}"/>
    <cellStyle name="Normal 2 7 2_Income statement" xfId="1403" xr:uid="{00000000-0005-0000-0000-0000870D0000}"/>
    <cellStyle name="Normal 2 7 3" xfId="208" xr:uid="{00000000-0005-0000-0000-0000880D0000}"/>
    <cellStyle name="Normal 2 7 3 2" xfId="1674" xr:uid="{00000000-0005-0000-0000-0000890D0000}"/>
    <cellStyle name="Normal 2 7 3 3" xfId="3396" xr:uid="{00000000-0005-0000-0000-00008A0D0000}"/>
    <cellStyle name="Normal 2 7 3_Income statement" xfId="1404" xr:uid="{00000000-0005-0000-0000-00008B0D0000}"/>
    <cellStyle name="Normal 2 7 4" xfId="361" xr:uid="{00000000-0005-0000-0000-00008C0D0000}"/>
    <cellStyle name="Normal 2 7 4 2" xfId="1768" xr:uid="{00000000-0005-0000-0000-00008D0D0000}"/>
    <cellStyle name="Normal 2 7 4 3" xfId="3397" xr:uid="{00000000-0005-0000-0000-00008E0D0000}"/>
    <cellStyle name="Normal 2 7 5" xfId="1130" xr:uid="{00000000-0005-0000-0000-00008F0D0000}"/>
    <cellStyle name="Normal 2 7 5 2" xfId="3398" xr:uid="{00000000-0005-0000-0000-0000900D0000}"/>
    <cellStyle name="Normal 2 7 6" xfId="1619" xr:uid="{00000000-0005-0000-0000-0000910D0000}"/>
    <cellStyle name="Normal 2 7 7" xfId="3394" xr:uid="{00000000-0005-0000-0000-0000920D0000}"/>
    <cellStyle name="Normal 2 7 8" xfId="5323" xr:uid="{00000000-0005-0000-0000-0000930D0000}"/>
    <cellStyle name="Normal 2 7 9" xfId="5428" xr:uid="{00000000-0005-0000-0000-0000940D0000}"/>
    <cellStyle name="Normal 2 7_21.9.03.10.01 - PATROCINIO - SUITES CAMAROTES" xfId="783" xr:uid="{00000000-0005-0000-0000-0000950D0000}"/>
    <cellStyle name="Normal 2 8" xfId="133" xr:uid="{00000000-0005-0000-0000-0000960D0000}"/>
    <cellStyle name="Normal 2 8 2" xfId="209" xr:uid="{00000000-0005-0000-0000-0000970D0000}"/>
    <cellStyle name="Normal 2 8 2 2" xfId="1675" xr:uid="{00000000-0005-0000-0000-0000980D0000}"/>
    <cellStyle name="Normal 2 8 2 3" xfId="3400" xr:uid="{00000000-0005-0000-0000-0000990D0000}"/>
    <cellStyle name="Normal 2 8 2_Income statement" xfId="1406" xr:uid="{00000000-0005-0000-0000-00009A0D0000}"/>
    <cellStyle name="Normal 2 8 3" xfId="210" xr:uid="{00000000-0005-0000-0000-00009B0D0000}"/>
    <cellStyle name="Normal 2 8 3 2" xfId="1676" xr:uid="{00000000-0005-0000-0000-00009C0D0000}"/>
    <cellStyle name="Normal 2 8 3 3" xfId="3401" xr:uid="{00000000-0005-0000-0000-00009D0D0000}"/>
    <cellStyle name="Normal 2 8 3_Income statement" xfId="1407" xr:uid="{00000000-0005-0000-0000-00009E0D0000}"/>
    <cellStyle name="Normal 2 8 4" xfId="364" xr:uid="{00000000-0005-0000-0000-00009F0D0000}"/>
    <cellStyle name="Normal 2 8 4 2" xfId="1771" xr:uid="{00000000-0005-0000-0000-0000A00D0000}"/>
    <cellStyle name="Normal 2 8 4 3" xfId="3402" xr:uid="{00000000-0005-0000-0000-0000A10D0000}"/>
    <cellStyle name="Normal 2 8 5" xfId="1131" xr:uid="{00000000-0005-0000-0000-0000A20D0000}"/>
    <cellStyle name="Normal 2 8 6" xfId="1620" xr:uid="{00000000-0005-0000-0000-0000A30D0000}"/>
    <cellStyle name="Normal 2 8 7" xfId="3399" xr:uid="{00000000-0005-0000-0000-0000A40D0000}"/>
    <cellStyle name="Normal 2 8_Income statement" xfId="1405" xr:uid="{00000000-0005-0000-0000-0000A50D0000}"/>
    <cellStyle name="Normal 2 9" xfId="134" xr:uid="{00000000-0005-0000-0000-0000A60D0000}"/>
    <cellStyle name="Normal 2 9 2" xfId="211" xr:uid="{00000000-0005-0000-0000-0000A70D0000}"/>
    <cellStyle name="Normal 2 9 2 2" xfId="1677" xr:uid="{00000000-0005-0000-0000-0000A80D0000}"/>
    <cellStyle name="Normal 2 9 2 3" xfId="3404" xr:uid="{00000000-0005-0000-0000-0000A90D0000}"/>
    <cellStyle name="Normal 2 9 2_Income statement" xfId="1409" xr:uid="{00000000-0005-0000-0000-0000AA0D0000}"/>
    <cellStyle name="Normal 2 9 3" xfId="212" xr:uid="{00000000-0005-0000-0000-0000AB0D0000}"/>
    <cellStyle name="Normal 2 9 3 2" xfId="1678" xr:uid="{00000000-0005-0000-0000-0000AC0D0000}"/>
    <cellStyle name="Normal 2 9 3 3" xfId="3405" xr:uid="{00000000-0005-0000-0000-0000AD0D0000}"/>
    <cellStyle name="Normal 2 9 3_Income statement" xfId="1410" xr:uid="{00000000-0005-0000-0000-0000AE0D0000}"/>
    <cellStyle name="Normal 2 9 4" xfId="362" xr:uid="{00000000-0005-0000-0000-0000AF0D0000}"/>
    <cellStyle name="Normal 2 9 4 2" xfId="1769" xr:uid="{00000000-0005-0000-0000-0000B00D0000}"/>
    <cellStyle name="Normal 2 9 4 3" xfId="3406" xr:uid="{00000000-0005-0000-0000-0000B10D0000}"/>
    <cellStyle name="Normal 2 9 5" xfId="1132" xr:uid="{00000000-0005-0000-0000-0000B20D0000}"/>
    <cellStyle name="Normal 2 9 6" xfId="1621" xr:uid="{00000000-0005-0000-0000-0000B30D0000}"/>
    <cellStyle name="Normal 2 9 7" xfId="3403" xr:uid="{00000000-0005-0000-0000-0000B40D0000}"/>
    <cellStyle name="Normal 2 9_Income statement" xfId="1408" xr:uid="{00000000-0005-0000-0000-0000B50D0000}"/>
    <cellStyle name="Normal 2_Income statement" xfId="1342" xr:uid="{00000000-0005-0000-0000-0000B60D0000}"/>
    <cellStyle name="Normal 20" xfId="235" xr:uid="{00000000-0005-0000-0000-0000B70D0000}"/>
    <cellStyle name="Normal 20 2" xfId="1691" xr:uid="{00000000-0005-0000-0000-0000B80D0000}"/>
    <cellStyle name="Normal 20 3" xfId="3407" xr:uid="{00000000-0005-0000-0000-0000B90D0000}"/>
    <cellStyle name="Normal 20_Income statement" xfId="1411" xr:uid="{00000000-0005-0000-0000-0000BA0D0000}"/>
    <cellStyle name="Normal 21" xfId="236" xr:uid="{00000000-0005-0000-0000-0000BB0D0000}"/>
    <cellStyle name="Normal 21 2" xfId="1692" xr:uid="{00000000-0005-0000-0000-0000BC0D0000}"/>
    <cellStyle name="Normal 21 3" xfId="3408" xr:uid="{00000000-0005-0000-0000-0000BD0D0000}"/>
    <cellStyle name="Normal 21_Income statement" xfId="1412" xr:uid="{00000000-0005-0000-0000-0000BE0D0000}"/>
    <cellStyle name="Normal 22" xfId="237" xr:uid="{00000000-0005-0000-0000-0000BF0D0000}"/>
    <cellStyle name="Normal 22 2" xfId="1693" xr:uid="{00000000-0005-0000-0000-0000C00D0000}"/>
    <cellStyle name="Normal 22 3" xfId="3409" xr:uid="{00000000-0005-0000-0000-0000C10D0000}"/>
    <cellStyle name="Normal 22_Income statement" xfId="1413" xr:uid="{00000000-0005-0000-0000-0000C20D0000}"/>
    <cellStyle name="Normal 23" xfId="784" xr:uid="{00000000-0005-0000-0000-0000C30D0000}"/>
    <cellStyle name="Normal 23 2" xfId="2104" xr:uid="{00000000-0005-0000-0000-0000C40D0000}"/>
    <cellStyle name="Normal 23 3" xfId="3410" xr:uid="{00000000-0005-0000-0000-0000C50D0000}"/>
    <cellStyle name="Normal 23_Income statement" xfId="1414" xr:uid="{00000000-0005-0000-0000-0000C60D0000}"/>
    <cellStyle name="Normal 24" xfId="785" xr:uid="{00000000-0005-0000-0000-0000C70D0000}"/>
    <cellStyle name="Normal 24 2" xfId="2105" xr:uid="{00000000-0005-0000-0000-0000C80D0000}"/>
    <cellStyle name="Normal 24 3" xfId="3411" xr:uid="{00000000-0005-0000-0000-0000C90D0000}"/>
    <cellStyle name="Normal 24_Income statement" xfId="1415" xr:uid="{00000000-0005-0000-0000-0000CA0D0000}"/>
    <cellStyle name="Normal 25" xfId="786" xr:uid="{00000000-0005-0000-0000-0000CB0D0000}"/>
    <cellStyle name="Normal 25 2" xfId="2106" xr:uid="{00000000-0005-0000-0000-0000CC0D0000}"/>
    <cellStyle name="Normal 25 3" xfId="3412" xr:uid="{00000000-0005-0000-0000-0000CD0D0000}"/>
    <cellStyle name="Normal 25_Income statement" xfId="1416" xr:uid="{00000000-0005-0000-0000-0000CE0D0000}"/>
    <cellStyle name="Normal 26" xfId="787" xr:uid="{00000000-0005-0000-0000-0000CF0D0000}"/>
    <cellStyle name="Normal 26 2" xfId="2107" xr:uid="{00000000-0005-0000-0000-0000D00D0000}"/>
    <cellStyle name="Normal 26 3" xfId="3413" xr:uid="{00000000-0005-0000-0000-0000D10D0000}"/>
    <cellStyle name="Normal 26_Income statement" xfId="1417" xr:uid="{00000000-0005-0000-0000-0000D20D0000}"/>
    <cellStyle name="Normal 27" xfId="788" xr:uid="{00000000-0005-0000-0000-0000D30D0000}"/>
    <cellStyle name="Normal 27 2" xfId="2108" xr:uid="{00000000-0005-0000-0000-0000D40D0000}"/>
    <cellStyle name="Normal 27 3" xfId="3414" xr:uid="{00000000-0005-0000-0000-0000D50D0000}"/>
    <cellStyle name="Normal 27_Income statement" xfId="1418" xr:uid="{00000000-0005-0000-0000-0000D60D0000}"/>
    <cellStyle name="Normal 28" xfId="1510" xr:uid="{00000000-0005-0000-0000-0000D70D0000}"/>
    <cellStyle name="Normal 28 2" xfId="4736" xr:uid="{00000000-0005-0000-0000-0000D80D0000}"/>
    <cellStyle name="Normal 28 3" xfId="3415" xr:uid="{00000000-0005-0000-0000-0000D90D0000}"/>
    <cellStyle name="Normal 29" xfId="2269" xr:uid="{00000000-0005-0000-0000-0000DA0D0000}"/>
    <cellStyle name="Normal 3" xfId="47" xr:uid="{00000000-0005-0000-0000-0000DB0D0000}"/>
    <cellStyle name="Normal 3 10" xfId="1761" xr:uid="{00000000-0005-0000-0000-0000DC0D0000}"/>
    <cellStyle name="Normal 3 11" xfId="3416" xr:uid="{00000000-0005-0000-0000-0000DD0D0000}"/>
    <cellStyle name="Normal 3 2" xfId="56" xr:uid="{00000000-0005-0000-0000-0000DE0D0000}"/>
    <cellStyle name="Normal 3 2 2" xfId="241" xr:uid="{00000000-0005-0000-0000-0000DF0D0000}"/>
    <cellStyle name="Normal 3 2 2 2" xfId="1133" xr:uid="{00000000-0005-0000-0000-0000E00D0000}"/>
    <cellStyle name="Normal 3 2 2 2 2" xfId="2285" xr:uid="{00000000-0005-0000-0000-0000E10D0000}"/>
    <cellStyle name="Normal 3 2 2 2 3" xfId="3419" xr:uid="{00000000-0005-0000-0000-0000E20D0000}"/>
    <cellStyle name="Normal 3 2 2 3" xfId="1697" xr:uid="{00000000-0005-0000-0000-0000E30D0000}"/>
    <cellStyle name="Normal 3 2 2 3 2" xfId="3420" xr:uid="{00000000-0005-0000-0000-0000E40D0000}"/>
    <cellStyle name="Normal 3 2 2 4" xfId="3421" xr:uid="{00000000-0005-0000-0000-0000E50D0000}"/>
    <cellStyle name="Normal 3 2 2 5" xfId="3418" xr:uid="{00000000-0005-0000-0000-0000E60D0000}"/>
    <cellStyle name="Normal 3 2 2_Income statement" xfId="1419" xr:uid="{00000000-0005-0000-0000-0000E70D0000}"/>
    <cellStyle name="Normal 3 2 3" xfId="135" xr:uid="{00000000-0005-0000-0000-0000E80D0000}"/>
    <cellStyle name="Normal 3 2 3 2" xfId="1622" xr:uid="{00000000-0005-0000-0000-0000E90D0000}"/>
    <cellStyle name="Normal 3 2 3 2 2" xfId="3423" xr:uid="{00000000-0005-0000-0000-0000EA0D0000}"/>
    <cellStyle name="Normal 3 2 3 3" xfId="3424" xr:uid="{00000000-0005-0000-0000-0000EB0D0000}"/>
    <cellStyle name="Normal 3 2 3 4" xfId="3425" xr:uid="{00000000-0005-0000-0000-0000EC0D0000}"/>
    <cellStyle name="Normal 3 2 3 5" xfId="3422" xr:uid="{00000000-0005-0000-0000-0000ED0D0000}"/>
    <cellStyle name="Normal 3 2 3_Plan2" xfId="3426" xr:uid="{00000000-0005-0000-0000-0000EE0D0000}"/>
    <cellStyle name="Normal 3 2 4" xfId="1134" xr:uid="{00000000-0005-0000-0000-0000EF0D0000}"/>
    <cellStyle name="Normal 3 2 4 2" xfId="2286" xr:uid="{00000000-0005-0000-0000-0000F00D0000}"/>
    <cellStyle name="Normal 3 2 4 3" xfId="3427" xr:uid="{00000000-0005-0000-0000-0000F10D0000}"/>
    <cellStyle name="Normal 3 2 5" xfId="1135" xr:uid="{00000000-0005-0000-0000-0000F20D0000}"/>
    <cellStyle name="Normal 3 2 5 2" xfId="2287" xr:uid="{00000000-0005-0000-0000-0000F30D0000}"/>
    <cellStyle name="Normal 3 2 5 3" xfId="3428" xr:uid="{00000000-0005-0000-0000-0000F40D0000}"/>
    <cellStyle name="Normal 3 2 6" xfId="1136" xr:uid="{00000000-0005-0000-0000-0000F50D0000}"/>
    <cellStyle name="Normal 3 2 6 2" xfId="2288" xr:uid="{00000000-0005-0000-0000-0000F60D0000}"/>
    <cellStyle name="Normal 3 2 6 3" xfId="3429" xr:uid="{00000000-0005-0000-0000-0000F70D0000}"/>
    <cellStyle name="Normal 3 2 7" xfId="1560" xr:uid="{00000000-0005-0000-0000-0000F80D0000}"/>
    <cellStyle name="Normal 3 2 8" xfId="3417" xr:uid="{00000000-0005-0000-0000-0000F90D0000}"/>
    <cellStyle name="Normal 3 2_21.9.03.10.01 - PATROCINIO - SUITES CAMAROTES" xfId="789" xr:uid="{00000000-0005-0000-0000-0000FA0D0000}"/>
    <cellStyle name="Normal 3 3" xfId="62" xr:uid="{00000000-0005-0000-0000-0000FB0D0000}"/>
    <cellStyle name="Normal 3 3 2" xfId="790" xr:uid="{00000000-0005-0000-0000-0000FC0D0000}"/>
    <cellStyle name="Normal 3 3 2 2" xfId="2109" xr:uid="{00000000-0005-0000-0000-0000FD0D0000}"/>
    <cellStyle name="Normal 3 3 2 3" xfId="3431" xr:uid="{00000000-0005-0000-0000-0000FE0D0000}"/>
    <cellStyle name="Normal 3 3 3" xfId="791" xr:uid="{00000000-0005-0000-0000-0000FF0D0000}"/>
    <cellStyle name="Normal 3 3 3 2" xfId="2110" xr:uid="{00000000-0005-0000-0000-0000000E0000}"/>
    <cellStyle name="Normal 3 3 3 3" xfId="3432" xr:uid="{00000000-0005-0000-0000-0000010E0000}"/>
    <cellStyle name="Normal 3 3 4" xfId="1102" xr:uid="{00000000-0005-0000-0000-0000020E0000}"/>
    <cellStyle name="Normal 3 3 4 2" xfId="2275" xr:uid="{00000000-0005-0000-0000-0000030E0000}"/>
    <cellStyle name="Normal 3 3 4 3" xfId="3433" xr:uid="{00000000-0005-0000-0000-0000040E0000}"/>
    <cellStyle name="Normal 3 3 5" xfId="1562" xr:uid="{00000000-0005-0000-0000-0000050E0000}"/>
    <cellStyle name="Normal 3 3 5 2" xfId="3434" xr:uid="{00000000-0005-0000-0000-0000060E0000}"/>
    <cellStyle name="Normal 3 3 6" xfId="3435" xr:uid="{00000000-0005-0000-0000-0000070E0000}"/>
    <cellStyle name="Normal 3 3 7" xfId="3430" xr:uid="{00000000-0005-0000-0000-0000080E0000}"/>
    <cellStyle name="Normal 3 3_21.9.03.10.01 - PATROCINIO - SUITES CAMAROTES" xfId="792" xr:uid="{00000000-0005-0000-0000-0000090E0000}"/>
    <cellStyle name="Normal 3 4" xfId="239" xr:uid="{00000000-0005-0000-0000-00000A0E0000}"/>
    <cellStyle name="Normal 3 4 2" xfId="793" xr:uid="{00000000-0005-0000-0000-00000B0E0000}"/>
    <cellStyle name="Normal 3 4 2 2" xfId="2111" xr:uid="{00000000-0005-0000-0000-00000C0E0000}"/>
    <cellStyle name="Normal 3 4 2 3" xfId="3437" xr:uid="{00000000-0005-0000-0000-00000D0E0000}"/>
    <cellStyle name="Normal 3 4 3" xfId="794" xr:uid="{00000000-0005-0000-0000-00000E0E0000}"/>
    <cellStyle name="Normal 3 4 3 2" xfId="2112" xr:uid="{00000000-0005-0000-0000-00000F0E0000}"/>
    <cellStyle name="Normal 3 4 3 3" xfId="3438" xr:uid="{00000000-0005-0000-0000-0000100E0000}"/>
    <cellStyle name="Normal 3 4 4" xfId="1137" xr:uid="{00000000-0005-0000-0000-0000110E0000}"/>
    <cellStyle name="Normal 3 4 4 2" xfId="3439" xr:uid="{00000000-0005-0000-0000-0000120E0000}"/>
    <cellStyle name="Normal 3 4 5" xfId="1695" xr:uid="{00000000-0005-0000-0000-0000130E0000}"/>
    <cellStyle name="Normal 3 4 5 2" xfId="3440" xr:uid="{00000000-0005-0000-0000-0000140E0000}"/>
    <cellStyle name="Normal 3 4 6" xfId="2284" xr:uid="{00000000-0005-0000-0000-0000150E0000}"/>
    <cellStyle name="Normal 3 4 6 2" xfId="3441" xr:uid="{00000000-0005-0000-0000-0000160E0000}"/>
    <cellStyle name="Normal 3 4 7" xfId="1566" xr:uid="{00000000-0005-0000-0000-0000170E0000}"/>
    <cellStyle name="Normal 3 4 8" xfId="1965" xr:uid="{00000000-0005-0000-0000-0000180E0000}"/>
    <cellStyle name="Normal 3 4 9" xfId="3436" xr:uid="{00000000-0005-0000-0000-0000190E0000}"/>
    <cellStyle name="Normal 3 4_21.9.03.10.01 - PATROCINIO - SUITES CAMAROTES" xfId="795" xr:uid="{00000000-0005-0000-0000-00001A0E0000}"/>
    <cellStyle name="Normal 3 5" xfId="796" xr:uid="{00000000-0005-0000-0000-00001B0E0000}"/>
    <cellStyle name="Normal 3 5 2" xfId="797" xr:uid="{00000000-0005-0000-0000-00001C0E0000}"/>
    <cellStyle name="Normal 3 5 2 2" xfId="2114" xr:uid="{00000000-0005-0000-0000-00001D0E0000}"/>
    <cellStyle name="Normal 3 5 2 3" xfId="3443" xr:uid="{00000000-0005-0000-0000-00001E0E0000}"/>
    <cellStyle name="Normal 3 5 3" xfId="798" xr:uid="{00000000-0005-0000-0000-00001F0E0000}"/>
    <cellStyle name="Normal 3 5 3 2" xfId="2115" xr:uid="{00000000-0005-0000-0000-0000200E0000}"/>
    <cellStyle name="Normal 3 5 3 3" xfId="3444" xr:uid="{00000000-0005-0000-0000-0000210E0000}"/>
    <cellStyle name="Normal 3 5 4" xfId="1138" xr:uid="{00000000-0005-0000-0000-0000220E0000}"/>
    <cellStyle name="Normal 3 5 4 2" xfId="3445" xr:uid="{00000000-0005-0000-0000-0000230E0000}"/>
    <cellStyle name="Normal 3 5 5" xfId="2113" xr:uid="{00000000-0005-0000-0000-0000240E0000}"/>
    <cellStyle name="Normal 3 5 5 2" xfId="3446" xr:uid="{00000000-0005-0000-0000-0000250E0000}"/>
    <cellStyle name="Normal 3 5 6" xfId="2321" xr:uid="{00000000-0005-0000-0000-0000260E0000}"/>
    <cellStyle name="Normal 3 5 6 2" xfId="3447" xr:uid="{00000000-0005-0000-0000-0000270E0000}"/>
    <cellStyle name="Normal 3 5 7" xfId="2204" xr:uid="{00000000-0005-0000-0000-0000280E0000}"/>
    <cellStyle name="Normal 3 5 8" xfId="2345" xr:uid="{00000000-0005-0000-0000-0000290E0000}"/>
    <cellStyle name="Normal 3 5 9" xfId="3442" xr:uid="{00000000-0005-0000-0000-00002A0E0000}"/>
    <cellStyle name="Normal 3 5_21.9.03.10.01 - PATROCINIO - SUITES CAMAROTES" xfId="799" xr:uid="{00000000-0005-0000-0000-00002B0E0000}"/>
    <cellStyle name="Normal 3 6" xfId="800" xr:uid="{00000000-0005-0000-0000-00002C0E0000}"/>
    <cellStyle name="Normal 3 6 2" xfId="1139" xr:uid="{00000000-0005-0000-0000-00002D0E0000}"/>
    <cellStyle name="Normal 3 6 2 2" xfId="3449" xr:uid="{00000000-0005-0000-0000-00002E0E0000}"/>
    <cellStyle name="Normal 3 6 3" xfId="2116" xr:uid="{00000000-0005-0000-0000-00002F0E0000}"/>
    <cellStyle name="Normal 3 6 3 2" xfId="3450" xr:uid="{00000000-0005-0000-0000-0000300E0000}"/>
    <cellStyle name="Normal 3 6 4" xfId="2322" xr:uid="{00000000-0005-0000-0000-0000310E0000}"/>
    <cellStyle name="Normal 3 6 4 2" xfId="3451" xr:uid="{00000000-0005-0000-0000-0000320E0000}"/>
    <cellStyle name="Normal 3 6 5" xfId="1716" xr:uid="{00000000-0005-0000-0000-0000330E0000}"/>
    <cellStyle name="Normal 3 6 6" xfId="2307" xr:uid="{00000000-0005-0000-0000-0000340E0000}"/>
    <cellStyle name="Normal 3 6 7" xfId="3448" xr:uid="{00000000-0005-0000-0000-0000350E0000}"/>
    <cellStyle name="Normal 3 6_Income statement" xfId="1420" xr:uid="{00000000-0005-0000-0000-0000360E0000}"/>
    <cellStyle name="Normal 3 7" xfId="1140" xr:uid="{00000000-0005-0000-0000-0000370E0000}"/>
    <cellStyle name="Normal 3 8" xfId="1141" xr:uid="{00000000-0005-0000-0000-0000380E0000}"/>
    <cellStyle name="Normal 3 8 2" xfId="2291" xr:uid="{00000000-0005-0000-0000-0000390E0000}"/>
    <cellStyle name="Normal 3 8 3" xfId="3452" xr:uid="{00000000-0005-0000-0000-00003A0E0000}"/>
    <cellStyle name="Normal 3 8_Income statement" xfId="1421" xr:uid="{00000000-0005-0000-0000-00003B0E0000}"/>
    <cellStyle name="Normal 3 9" xfId="1557" xr:uid="{00000000-0005-0000-0000-00003C0E0000}"/>
    <cellStyle name="Normal 30" xfId="2336" xr:uid="{00000000-0005-0000-0000-00003D0E0000}"/>
    <cellStyle name="Normal 31" xfId="2338" xr:uid="{00000000-0005-0000-0000-00003E0E0000}"/>
    <cellStyle name="Normal 32" xfId="2422" xr:uid="{00000000-0005-0000-0000-00003F0E0000}"/>
    <cellStyle name="Normal 33" xfId="4181" xr:uid="{00000000-0005-0000-0000-0000400E0000}"/>
    <cellStyle name="Normal 34" xfId="5395" xr:uid="{00000000-0005-0000-0000-0000410E0000}"/>
    <cellStyle name="Normal 35" xfId="5411" xr:uid="{00000000-0005-0000-0000-0000420E0000}"/>
    <cellStyle name="Normal 36" xfId="5369" xr:uid="{00000000-0005-0000-0000-0000430E0000}"/>
    <cellStyle name="Normal 37" xfId="5379" xr:uid="{00000000-0005-0000-0000-0000440E0000}"/>
    <cellStyle name="Normal 38" xfId="5275" xr:uid="{00000000-0005-0000-0000-0000450E0000}"/>
    <cellStyle name="Normal 39" xfId="5269" xr:uid="{00000000-0005-0000-0000-0000460E0000}"/>
    <cellStyle name="Normal 4" xfId="55" xr:uid="{00000000-0005-0000-0000-0000470E0000}"/>
    <cellStyle name="Normal 4 2" xfId="136" xr:uid="{00000000-0005-0000-0000-0000480E0000}"/>
    <cellStyle name="Normal 4 2 10" xfId="5331" xr:uid="{00000000-0005-0000-0000-0000490E0000}"/>
    <cellStyle name="Normal 4 2 2" xfId="801" xr:uid="{00000000-0005-0000-0000-00004A0E0000}"/>
    <cellStyle name="Normal 4 2 2 2" xfId="1143" xr:uid="{00000000-0005-0000-0000-00004B0E0000}"/>
    <cellStyle name="Normal 4 2 2 2 2" xfId="2293" xr:uid="{00000000-0005-0000-0000-00004C0E0000}"/>
    <cellStyle name="Normal 4 2 2 2 3" xfId="3456" xr:uid="{00000000-0005-0000-0000-00004D0E0000}"/>
    <cellStyle name="Normal 4 2 2 3" xfId="2117" xr:uid="{00000000-0005-0000-0000-00004E0E0000}"/>
    <cellStyle name="Normal 4 2 2 3 2" xfId="3457" xr:uid="{00000000-0005-0000-0000-00004F0E0000}"/>
    <cellStyle name="Normal 4 2 2 4" xfId="3458" xr:uid="{00000000-0005-0000-0000-0000500E0000}"/>
    <cellStyle name="Normal 4 2 2 5" xfId="3455" xr:uid="{00000000-0005-0000-0000-0000510E0000}"/>
    <cellStyle name="Normal 4 2 2_Plan2" xfId="3459" xr:uid="{00000000-0005-0000-0000-0000520E0000}"/>
    <cellStyle name="Normal 4 2 3" xfId="802" xr:uid="{00000000-0005-0000-0000-0000530E0000}"/>
    <cellStyle name="Normal 4 2 3 2" xfId="1144" xr:uid="{00000000-0005-0000-0000-0000540E0000}"/>
    <cellStyle name="Normal 4 2 3 2 2" xfId="2294" xr:uid="{00000000-0005-0000-0000-0000550E0000}"/>
    <cellStyle name="Normal 4 2 3 2 3" xfId="3461" xr:uid="{00000000-0005-0000-0000-0000560E0000}"/>
    <cellStyle name="Normal 4 2 3 3" xfId="2118" xr:uid="{00000000-0005-0000-0000-0000570E0000}"/>
    <cellStyle name="Normal 4 2 3 3 2" xfId="3462" xr:uid="{00000000-0005-0000-0000-0000580E0000}"/>
    <cellStyle name="Normal 4 2 3 4" xfId="3463" xr:uid="{00000000-0005-0000-0000-0000590E0000}"/>
    <cellStyle name="Normal 4 2 3 5" xfId="3460" xr:uid="{00000000-0005-0000-0000-00005A0E0000}"/>
    <cellStyle name="Normal 4 2 3_Plan2" xfId="3464" xr:uid="{00000000-0005-0000-0000-00005B0E0000}"/>
    <cellStyle name="Normal 4 2 4" xfId="1145" xr:uid="{00000000-0005-0000-0000-00005C0E0000}"/>
    <cellStyle name="Normal 4 2 4 2" xfId="2295" xr:uid="{00000000-0005-0000-0000-00005D0E0000}"/>
    <cellStyle name="Normal 4 2 4 3" xfId="3465" xr:uid="{00000000-0005-0000-0000-00005E0E0000}"/>
    <cellStyle name="Normal 4 2 5" xfId="1146" xr:uid="{00000000-0005-0000-0000-00005F0E0000}"/>
    <cellStyle name="Normal 4 2 5 2" xfId="2296" xr:uid="{00000000-0005-0000-0000-0000600E0000}"/>
    <cellStyle name="Normal 4 2 5 3" xfId="3466" xr:uid="{00000000-0005-0000-0000-0000610E0000}"/>
    <cellStyle name="Normal 4 2 6" xfId="1147" xr:uid="{00000000-0005-0000-0000-0000620E0000}"/>
    <cellStyle name="Normal 4 2 6 2" xfId="2297" xr:uid="{00000000-0005-0000-0000-0000630E0000}"/>
    <cellStyle name="Normal 4 2 6 3" xfId="3467" xr:uid="{00000000-0005-0000-0000-0000640E0000}"/>
    <cellStyle name="Normal 4 2 7" xfId="1142" xr:uid="{00000000-0005-0000-0000-0000650E0000}"/>
    <cellStyle name="Normal 4 2 7 2" xfId="2292" xr:uid="{00000000-0005-0000-0000-0000660E0000}"/>
    <cellStyle name="Normal 4 2 7_Income statement" xfId="1422" xr:uid="{00000000-0005-0000-0000-0000670E0000}"/>
    <cellStyle name="Normal 4 2 8" xfId="1623" xr:uid="{00000000-0005-0000-0000-0000680E0000}"/>
    <cellStyle name="Normal 4 2 9" xfId="3454" xr:uid="{00000000-0005-0000-0000-0000690E0000}"/>
    <cellStyle name="Normal 4 3" xfId="279" xr:uid="{00000000-0005-0000-0000-00006A0E0000}"/>
    <cellStyle name="Normal 4 3 2" xfId="803" xr:uid="{00000000-0005-0000-0000-00006B0E0000}"/>
    <cellStyle name="Normal 4 3 2 2" xfId="2119" xr:uid="{00000000-0005-0000-0000-00006C0E0000}"/>
    <cellStyle name="Normal 4 3 2 3" xfId="3469" xr:uid="{00000000-0005-0000-0000-00006D0E0000}"/>
    <cellStyle name="Normal 4 3 3" xfId="804" xr:uid="{00000000-0005-0000-0000-00006E0E0000}"/>
    <cellStyle name="Normal 4 3 3 2" xfId="2120" xr:uid="{00000000-0005-0000-0000-00006F0E0000}"/>
    <cellStyle name="Normal 4 3 3 3" xfId="3470" xr:uid="{00000000-0005-0000-0000-0000700E0000}"/>
    <cellStyle name="Normal 4 3 4" xfId="1148" xr:uid="{00000000-0005-0000-0000-0000710E0000}"/>
    <cellStyle name="Normal 4 3 4 2" xfId="2298" xr:uid="{00000000-0005-0000-0000-0000720E0000}"/>
    <cellStyle name="Normal 4 3 4 3" xfId="3471" xr:uid="{00000000-0005-0000-0000-0000730E0000}"/>
    <cellStyle name="Normal 4 3 4_Income statement" xfId="1423" xr:uid="{00000000-0005-0000-0000-0000740E0000}"/>
    <cellStyle name="Normal 4 3 5" xfId="1718" xr:uid="{00000000-0005-0000-0000-0000750E0000}"/>
    <cellStyle name="Normal 4 3 5 2" xfId="3472" xr:uid="{00000000-0005-0000-0000-0000760E0000}"/>
    <cellStyle name="Normal 4 3 6" xfId="2074" xr:uid="{00000000-0005-0000-0000-0000770E0000}"/>
    <cellStyle name="Normal 4 3 6 2" xfId="3473" xr:uid="{00000000-0005-0000-0000-0000780E0000}"/>
    <cellStyle name="Normal 4 3 7" xfId="1949" xr:uid="{00000000-0005-0000-0000-0000790E0000}"/>
    <cellStyle name="Normal 4 3 8" xfId="2326" xr:uid="{00000000-0005-0000-0000-00007A0E0000}"/>
    <cellStyle name="Normal 4 3 9" xfId="3468" xr:uid="{00000000-0005-0000-0000-00007B0E0000}"/>
    <cellStyle name="Normal 4 3_Plan2" xfId="3474" xr:uid="{00000000-0005-0000-0000-00007C0E0000}"/>
    <cellStyle name="Normal 4 4" xfId="377" xr:uid="{00000000-0005-0000-0000-00007D0E0000}"/>
    <cellStyle name="Normal 4 4 2" xfId="805" xr:uid="{00000000-0005-0000-0000-00007E0E0000}"/>
    <cellStyle name="Normal 4 4 2 2" xfId="2121" xr:uid="{00000000-0005-0000-0000-00007F0E0000}"/>
    <cellStyle name="Normal 4 4 2 3" xfId="3476" xr:uid="{00000000-0005-0000-0000-0000800E0000}"/>
    <cellStyle name="Normal 4 4 3" xfId="806" xr:uid="{00000000-0005-0000-0000-0000810E0000}"/>
    <cellStyle name="Normal 4 4 3 2" xfId="2122" xr:uid="{00000000-0005-0000-0000-0000820E0000}"/>
    <cellStyle name="Normal 4 4 3 3" xfId="3477" xr:uid="{00000000-0005-0000-0000-0000830E0000}"/>
    <cellStyle name="Normal 4 4 4" xfId="1149" xr:uid="{00000000-0005-0000-0000-0000840E0000}"/>
    <cellStyle name="Normal 4 4 4 2" xfId="2299" xr:uid="{00000000-0005-0000-0000-0000850E0000}"/>
    <cellStyle name="Normal 4 4 4 3" xfId="3478" xr:uid="{00000000-0005-0000-0000-0000860E0000}"/>
    <cellStyle name="Normal 4 4 4_Income statement" xfId="1424" xr:uid="{00000000-0005-0000-0000-0000870E0000}"/>
    <cellStyle name="Normal 4 4 5" xfId="1784" xr:uid="{00000000-0005-0000-0000-0000880E0000}"/>
    <cellStyle name="Normal 4 4 5 2" xfId="3479" xr:uid="{00000000-0005-0000-0000-0000890E0000}"/>
    <cellStyle name="Normal 4 4 6" xfId="1950" xr:uid="{00000000-0005-0000-0000-00008A0E0000}"/>
    <cellStyle name="Normal 4 4 6 2" xfId="3480" xr:uid="{00000000-0005-0000-0000-00008B0E0000}"/>
    <cellStyle name="Normal 4 4 7" xfId="2325" xr:uid="{00000000-0005-0000-0000-00008C0E0000}"/>
    <cellStyle name="Normal 4 4 8" xfId="2348" xr:uid="{00000000-0005-0000-0000-00008D0E0000}"/>
    <cellStyle name="Normal 4 4 9" xfId="3475" xr:uid="{00000000-0005-0000-0000-00008E0E0000}"/>
    <cellStyle name="Normal 4 4_Plan2" xfId="3481" xr:uid="{00000000-0005-0000-0000-00008F0E0000}"/>
    <cellStyle name="Normal 4 5" xfId="164" xr:uid="{00000000-0005-0000-0000-0000900E0000}"/>
    <cellStyle name="Normal 4 5 2" xfId="807" xr:uid="{00000000-0005-0000-0000-0000910E0000}"/>
    <cellStyle name="Normal 4 5 2 2" xfId="2123" xr:uid="{00000000-0005-0000-0000-0000920E0000}"/>
    <cellStyle name="Normal 4 5 2 3" xfId="3483" xr:uid="{00000000-0005-0000-0000-0000930E0000}"/>
    <cellStyle name="Normal 4 5 3" xfId="808" xr:uid="{00000000-0005-0000-0000-0000940E0000}"/>
    <cellStyle name="Normal 4 5 3 2" xfId="2124" xr:uid="{00000000-0005-0000-0000-0000950E0000}"/>
    <cellStyle name="Normal 4 5 3 3" xfId="3484" xr:uid="{00000000-0005-0000-0000-0000960E0000}"/>
    <cellStyle name="Normal 4 5 4" xfId="1630" xr:uid="{00000000-0005-0000-0000-0000970E0000}"/>
    <cellStyle name="Normal 4 5 4 2" xfId="3485" xr:uid="{00000000-0005-0000-0000-0000980E0000}"/>
    <cellStyle name="Normal 4 5 5" xfId="3486" xr:uid="{00000000-0005-0000-0000-0000990E0000}"/>
    <cellStyle name="Normal 4 5 6" xfId="3487" xr:uid="{00000000-0005-0000-0000-00009A0E0000}"/>
    <cellStyle name="Normal 4 5 7" xfId="3482" xr:uid="{00000000-0005-0000-0000-00009B0E0000}"/>
    <cellStyle name="Normal 4 5_Income statement" xfId="1425" xr:uid="{00000000-0005-0000-0000-00009C0E0000}"/>
    <cellStyle name="Normal 4 6" xfId="1150" xr:uid="{00000000-0005-0000-0000-00009D0E0000}"/>
    <cellStyle name="Normal 4 6 2" xfId="2300" xr:uid="{00000000-0005-0000-0000-00009E0E0000}"/>
    <cellStyle name="Normal 4 6 3" xfId="3488" xr:uid="{00000000-0005-0000-0000-00009F0E0000}"/>
    <cellStyle name="Normal 4 6_Income statement" xfId="1426" xr:uid="{00000000-0005-0000-0000-0000A00E0000}"/>
    <cellStyle name="Normal 4 7" xfId="1103" xr:uid="{00000000-0005-0000-0000-0000A10E0000}"/>
    <cellStyle name="Normal 4 7 2" xfId="2276" xr:uid="{00000000-0005-0000-0000-0000A20E0000}"/>
    <cellStyle name="Normal 4 8" xfId="1559" xr:uid="{00000000-0005-0000-0000-0000A30E0000}"/>
    <cellStyle name="Normal 4 9" xfId="3453" xr:uid="{00000000-0005-0000-0000-0000A40E0000}"/>
    <cellStyle name="Normal 40" xfId="3692" xr:uid="{00000000-0005-0000-0000-0000A50E0000}"/>
    <cellStyle name="Normal 41" xfId="4179" xr:uid="{00000000-0005-0000-0000-0000A60E0000}"/>
    <cellStyle name="Normal 42" xfId="5270" xr:uid="{00000000-0005-0000-0000-0000A70E0000}"/>
    <cellStyle name="Normal 43" xfId="5261" xr:uid="{00000000-0005-0000-0000-0000A80E0000}"/>
    <cellStyle name="Normal 44" xfId="5290" xr:uid="{00000000-0005-0000-0000-0000A90E0000}"/>
    <cellStyle name="Normal 45" xfId="5267" xr:uid="{00000000-0005-0000-0000-0000AA0E0000}"/>
    <cellStyle name="Normal 46" xfId="5450" xr:uid="{00000000-0005-0000-0000-0000AB0E0000}"/>
    <cellStyle name="Normal 5" xfId="41" xr:uid="{00000000-0005-0000-0000-0000AC0E0000}"/>
    <cellStyle name="Normal 5 10" xfId="5330" xr:uid="{00000000-0005-0000-0000-0000AD0E0000}"/>
    <cellStyle name="Normal 5 2" xfId="137" xr:uid="{00000000-0005-0000-0000-0000AE0E0000}"/>
    <cellStyle name="Normal 5 2 10" xfId="5328" xr:uid="{00000000-0005-0000-0000-0000AF0E0000}"/>
    <cellStyle name="Normal 5 2 2" xfId="213" xr:uid="{00000000-0005-0000-0000-0000B00E0000}"/>
    <cellStyle name="Normal 5 2 2 2" xfId="1679" xr:uid="{00000000-0005-0000-0000-0000B10E0000}"/>
    <cellStyle name="Normal 5 2 2 3" xfId="3491" xr:uid="{00000000-0005-0000-0000-0000B20E0000}"/>
    <cellStyle name="Normal 5 2 2_Income statement" xfId="1429" xr:uid="{00000000-0005-0000-0000-0000B30E0000}"/>
    <cellStyle name="Normal 5 2 3" xfId="214" xr:uid="{00000000-0005-0000-0000-0000B40E0000}"/>
    <cellStyle name="Normal 5 2 3 2" xfId="1680" xr:uid="{00000000-0005-0000-0000-0000B50E0000}"/>
    <cellStyle name="Normal 5 2 3 3" xfId="3492" xr:uid="{00000000-0005-0000-0000-0000B60E0000}"/>
    <cellStyle name="Normal 5 2 3_Income statement" xfId="1430" xr:uid="{00000000-0005-0000-0000-0000B70E0000}"/>
    <cellStyle name="Normal 5 2 4" xfId="263" xr:uid="{00000000-0005-0000-0000-0000B80E0000}"/>
    <cellStyle name="Normal 5 2 4 2" xfId="1713" xr:uid="{00000000-0005-0000-0000-0000B90E0000}"/>
    <cellStyle name="Normal 5 2 4 3" xfId="3493" xr:uid="{00000000-0005-0000-0000-0000BA0E0000}"/>
    <cellStyle name="Normal 5 2 5" xfId="1624" xr:uid="{00000000-0005-0000-0000-0000BB0E0000}"/>
    <cellStyle name="Normal 5 2 5 2" xfId="3494" xr:uid="{00000000-0005-0000-0000-0000BC0E0000}"/>
    <cellStyle name="Normal 5 2 6" xfId="3490" xr:uid="{00000000-0005-0000-0000-0000BD0E0000}"/>
    <cellStyle name="Normal 5 2 7" xfId="5333" xr:uid="{00000000-0005-0000-0000-0000BE0E0000}"/>
    <cellStyle name="Normal 5 2 8" xfId="5329" xr:uid="{00000000-0005-0000-0000-0000BF0E0000}"/>
    <cellStyle name="Normal 5 2 9" xfId="5334" xr:uid="{00000000-0005-0000-0000-0000C00E0000}"/>
    <cellStyle name="Normal 5 2_Income statement" xfId="1428" xr:uid="{00000000-0005-0000-0000-0000C10E0000}"/>
    <cellStyle name="Normal 5 3" xfId="138" xr:uid="{00000000-0005-0000-0000-0000C20E0000}"/>
    <cellStyle name="Normal 5 3 10" xfId="5336" xr:uid="{00000000-0005-0000-0000-0000C30E0000}"/>
    <cellStyle name="Normal 5 3 2" xfId="215" xr:uid="{00000000-0005-0000-0000-0000C40E0000}"/>
    <cellStyle name="Normal 5 3 2 2" xfId="1681" xr:uid="{00000000-0005-0000-0000-0000C50E0000}"/>
    <cellStyle name="Normal 5 3 2 3" xfId="3496" xr:uid="{00000000-0005-0000-0000-0000C60E0000}"/>
    <cellStyle name="Normal 5 3 2_Income statement" xfId="1432" xr:uid="{00000000-0005-0000-0000-0000C70E0000}"/>
    <cellStyle name="Normal 5 3 3" xfId="216" xr:uid="{00000000-0005-0000-0000-0000C80E0000}"/>
    <cellStyle name="Normal 5 3 3 2" xfId="1682" xr:uid="{00000000-0005-0000-0000-0000C90E0000}"/>
    <cellStyle name="Normal 5 3 3 3" xfId="3497" xr:uid="{00000000-0005-0000-0000-0000CA0E0000}"/>
    <cellStyle name="Normal 5 3 3_Income statement" xfId="1433" xr:uid="{00000000-0005-0000-0000-0000CB0E0000}"/>
    <cellStyle name="Normal 5 3 4" xfId="264" xr:uid="{00000000-0005-0000-0000-0000CC0E0000}"/>
    <cellStyle name="Normal 5 3 4 2" xfId="1714" xr:uid="{00000000-0005-0000-0000-0000CD0E0000}"/>
    <cellStyle name="Normal 5 3 4 3" xfId="3498" xr:uid="{00000000-0005-0000-0000-0000CE0E0000}"/>
    <cellStyle name="Normal 5 3 5" xfId="1104" xr:uid="{00000000-0005-0000-0000-0000CF0E0000}"/>
    <cellStyle name="Normal 5 3 5 2" xfId="2277" xr:uid="{00000000-0005-0000-0000-0000D00E0000}"/>
    <cellStyle name="Normal 5 3 5 3" xfId="3499" xr:uid="{00000000-0005-0000-0000-0000D10E0000}"/>
    <cellStyle name="Normal 5 3 5_Income statement" xfId="1434" xr:uid="{00000000-0005-0000-0000-0000D20E0000}"/>
    <cellStyle name="Normal 5 3 6" xfId="1625" xr:uid="{00000000-0005-0000-0000-0000D30E0000}"/>
    <cellStyle name="Normal 5 3 6 2" xfId="3500" xr:uid="{00000000-0005-0000-0000-0000D40E0000}"/>
    <cellStyle name="Normal 5 3 7" xfId="3495" xr:uid="{00000000-0005-0000-0000-0000D50E0000}"/>
    <cellStyle name="Normal 5 3 8" xfId="5335" xr:uid="{00000000-0005-0000-0000-0000D60E0000}"/>
    <cellStyle name="Normal 5 3 9" xfId="5327" xr:uid="{00000000-0005-0000-0000-0000D70E0000}"/>
    <cellStyle name="Normal 5 3_Income statement" xfId="1431" xr:uid="{00000000-0005-0000-0000-0000D80E0000}"/>
    <cellStyle name="Normal 5 4" xfId="217" xr:uid="{00000000-0005-0000-0000-0000D90E0000}"/>
    <cellStyle name="Normal 5 4 2" xfId="265" xr:uid="{00000000-0005-0000-0000-0000DA0E0000}"/>
    <cellStyle name="Normal 5 4 2 2" xfId="1715" xr:uid="{00000000-0005-0000-0000-0000DB0E0000}"/>
    <cellStyle name="Normal 5 4 2 3" xfId="3502" xr:uid="{00000000-0005-0000-0000-0000DC0E0000}"/>
    <cellStyle name="Normal 5 4 3" xfId="809" xr:uid="{00000000-0005-0000-0000-0000DD0E0000}"/>
    <cellStyle name="Normal 5 4 3 2" xfId="2125" xr:uid="{00000000-0005-0000-0000-0000DE0E0000}"/>
    <cellStyle name="Normal 5 4 3 3" xfId="3503" xr:uid="{00000000-0005-0000-0000-0000DF0E0000}"/>
    <cellStyle name="Normal 5 4 4" xfId="1683" xr:uid="{00000000-0005-0000-0000-0000E00E0000}"/>
    <cellStyle name="Normal 5 4 5" xfId="3501" xr:uid="{00000000-0005-0000-0000-0000E10E0000}"/>
    <cellStyle name="Normal 5 4_Income statement" xfId="1435" xr:uid="{00000000-0005-0000-0000-0000E20E0000}"/>
    <cellStyle name="Normal 5 5" xfId="218" xr:uid="{00000000-0005-0000-0000-0000E30E0000}"/>
    <cellStyle name="Normal 5 5 2" xfId="810" xr:uid="{00000000-0005-0000-0000-0000E40E0000}"/>
    <cellStyle name="Normal 5 5 2 2" xfId="2126" xr:uid="{00000000-0005-0000-0000-0000E50E0000}"/>
    <cellStyle name="Normal 5 5 2 3" xfId="3505" xr:uid="{00000000-0005-0000-0000-0000E60E0000}"/>
    <cellStyle name="Normal 5 5 3" xfId="811" xr:uid="{00000000-0005-0000-0000-0000E70E0000}"/>
    <cellStyle name="Normal 5 5 3 2" xfId="2127" xr:uid="{00000000-0005-0000-0000-0000E80E0000}"/>
    <cellStyle name="Normal 5 5 3 3" xfId="3506" xr:uid="{00000000-0005-0000-0000-0000E90E0000}"/>
    <cellStyle name="Normal 5 5 4" xfId="1684" xr:uid="{00000000-0005-0000-0000-0000EA0E0000}"/>
    <cellStyle name="Normal 5 5 5" xfId="3504" xr:uid="{00000000-0005-0000-0000-0000EB0E0000}"/>
    <cellStyle name="Normal 5 5_Income statement" xfId="1436" xr:uid="{00000000-0005-0000-0000-0000EC0E0000}"/>
    <cellStyle name="Normal 5 6" xfId="261" xr:uid="{00000000-0005-0000-0000-0000ED0E0000}"/>
    <cellStyle name="Normal 5 6 2" xfId="1711" xr:uid="{00000000-0005-0000-0000-0000EE0E0000}"/>
    <cellStyle name="Normal 5 7" xfId="1554" xr:uid="{00000000-0005-0000-0000-0000EF0E0000}"/>
    <cellStyle name="Normal 5 8" xfId="3489" xr:uid="{00000000-0005-0000-0000-0000F00E0000}"/>
    <cellStyle name="Normal 5 9" xfId="5332" xr:uid="{00000000-0005-0000-0000-0000F10E0000}"/>
    <cellStyle name="Normal 5_Income statement" xfId="1427" xr:uid="{00000000-0005-0000-0000-0000F20E0000}"/>
    <cellStyle name="Normal 6" xfId="63" xr:uid="{00000000-0005-0000-0000-0000F30E0000}"/>
    <cellStyle name="Normal 6 2" xfId="139" xr:uid="{00000000-0005-0000-0000-0000F40E0000}"/>
    <cellStyle name="Normal 6 2 2" xfId="812" xr:uid="{00000000-0005-0000-0000-0000F50E0000}"/>
    <cellStyle name="Normal 6 2 2 2" xfId="2128" xr:uid="{00000000-0005-0000-0000-0000F60E0000}"/>
    <cellStyle name="Normal 6 2 2 3" xfId="3509" xr:uid="{00000000-0005-0000-0000-0000F70E0000}"/>
    <cellStyle name="Normal 6 2 3" xfId="813" xr:uid="{00000000-0005-0000-0000-0000F80E0000}"/>
    <cellStyle name="Normal 6 2 3 2" xfId="2129" xr:uid="{00000000-0005-0000-0000-0000F90E0000}"/>
    <cellStyle name="Normal 6 2 3 3" xfId="3510" xr:uid="{00000000-0005-0000-0000-0000FA0E0000}"/>
    <cellStyle name="Normal 6 2 4" xfId="1626" xr:uid="{00000000-0005-0000-0000-0000FB0E0000}"/>
    <cellStyle name="Normal 6 2 5" xfId="3508" xr:uid="{00000000-0005-0000-0000-0000FC0E0000}"/>
    <cellStyle name="Normal 6 3" xfId="814" xr:uid="{00000000-0005-0000-0000-0000FD0E0000}"/>
    <cellStyle name="Normal 6 3 2" xfId="815" xr:uid="{00000000-0005-0000-0000-0000FE0E0000}"/>
    <cellStyle name="Normal 6 3 2 2" xfId="2131" xr:uid="{00000000-0005-0000-0000-0000FF0E0000}"/>
    <cellStyle name="Normal 6 3 2 3" xfId="3512" xr:uid="{00000000-0005-0000-0000-0000000F0000}"/>
    <cellStyle name="Normal 6 3 3" xfId="816" xr:uid="{00000000-0005-0000-0000-0000010F0000}"/>
    <cellStyle name="Normal 6 3 3 2" xfId="2132" xr:uid="{00000000-0005-0000-0000-0000020F0000}"/>
    <cellStyle name="Normal 6 3 3 3" xfId="3513" xr:uid="{00000000-0005-0000-0000-0000030F0000}"/>
    <cellStyle name="Normal 6 3 4" xfId="2130" xr:uid="{00000000-0005-0000-0000-0000040F0000}"/>
    <cellStyle name="Normal 6 3 5" xfId="3511" xr:uid="{00000000-0005-0000-0000-0000050F0000}"/>
    <cellStyle name="Normal 6 4" xfId="817" xr:uid="{00000000-0005-0000-0000-0000060F0000}"/>
    <cellStyle name="Normal 6 4 2" xfId="818" xr:uid="{00000000-0005-0000-0000-0000070F0000}"/>
    <cellStyle name="Normal 6 4 2 2" xfId="2134" xr:uid="{00000000-0005-0000-0000-0000080F0000}"/>
    <cellStyle name="Normal 6 4 2 3" xfId="3515" xr:uid="{00000000-0005-0000-0000-0000090F0000}"/>
    <cellStyle name="Normal 6 4 3" xfId="819" xr:uid="{00000000-0005-0000-0000-00000A0F0000}"/>
    <cellStyle name="Normal 6 4 3 2" xfId="2135" xr:uid="{00000000-0005-0000-0000-00000B0F0000}"/>
    <cellStyle name="Normal 6 4 3 3" xfId="3516" xr:uid="{00000000-0005-0000-0000-00000C0F0000}"/>
    <cellStyle name="Normal 6 4 4" xfId="2133" xr:uid="{00000000-0005-0000-0000-00000D0F0000}"/>
    <cellStyle name="Normal 6 4 5" xfId="3514" xr:uid="{00000000-0005-0000-0000-00000E0F0000}"/>
    <cellStyle name="Normal 6 5" xfId="820" xr:uid="{00000000-0005-0000-0000-00000F0F0000}"/>
    <cellStyle name="Normal 6 5 2" xfId="821" xr:uid="{00000000-0005-0000-0000-0000100F0000}"/>
    <cellStyle name="Normal 6 5 2 2" xfId="2137" xr:uid="{00000000-0005-0000-0000-0000110F0000}"/>
    <cellStyle name="Normal 6 5 2 3" xfId="3518" xr:uid="{00000000-0005-0000-0000-0000120F0000}"/>
    <cellStyle name="Normal 6 5 3" xfId="822" xr:uid="{00000000-0005-0000-0000-0000130F0000}"/>
    <cellStyle name="Normal 6 5 3 2" xfId="2138" xr:uid="{00000000-0005-0000-0000-0000140F0000}"/>
    <cellStyle name="Normal 6 5 3 3" xfId="3519" xr:uid="{00000000-0005-0000-0000-0000150F0000}"/>
    <cellStyle name="Normal 6 5 4" xfId="2136" xr:uid="{00000000-0005-0000-0000-0000160F0000}"/>
    <cellStyle name="Normal 6 5 5" xfId="3517" xr:uid="{00000000-0005-0000-0000-0000170F0000}"/>
    <cellStyle name="Normal 6 6" xfId="1563" xr:uid="{00000000-0005-0000-0000-0000180F0000}"/>
    <cellStyle name="Normal 6 6 2" xfId="5241" xr:uid="{00000000-0005-0000-0000-0000190F0000}"/>
    <cellStyle name="Normal 6 7" xfId="3507" xr:uid="{00000000-0005-0000-0000-00001A0F0000}"/>
    <cellStyle name="Normal 6_Income statement" xfId="1437" xr:uid="{00000000-0005-0000-0000-00001B0F0000}"/>
    <cellStyle name="Normal 7" xfId="140" xr:uid="{00000000-0005-0000-0000-00001C0F0000}"/>
    <cellStyle name="Normal 7 10" xfId="1627" xr:uid="{00000000-0005-0000-0000-00001D0F0000}"/>
    <cellStyle name="Normal 7 11" xfId="3520" xr:uid="{00000000-0005-0000-0000-00001E0F0000}"/>
    <cellStyle name="Normal 7 2" xfId="248" xr:uid="{00000000-0005-0000-0000-00001F0F0000}"/>
    <cellStyle name="Normal 7 2 10" xfId="5338" xr:uid="{00000000-0005-0000-0000-0000200F0000}"/>
    <cellStyle name="Normal 7 2 2" xfId="359" xr:uid="{00000000-0005-0000-0000-0000210F0000}"/>
    <cellStyle name="Normal 7 2 2 2" xfId="1766" xr:uid="{00000000-0005-0000-0000-0000220F0000}"/>
    <cellStyle name="Normal 7 2 2_Income statement" xfId="1439" xr:uid="{00000000-0005-0000-0000-0000230F0000}"/>
    <cellStyle name="Normal 7 2 3" xfId="1704" xr:uid="{00000000-0005-0000-0000-0000240F0000}"/>
    <cellStyle name="Normal 7 2 4" xfId="2091" xr:uid="{00000000-0005-0000-0000-0000250F0000}"/>
    <cellStyle name="Normal 7 2 5" xfId="2337" xr:uid="{00000000-0005-0000-0000-0000260F0000}"/>
    <cellStyle name="Normal 7 2 6" xfId="2362" xr:uid="{00000000-0005-0000-0000-0000270F0000}"/>
    <cellStyle name="Normal 7 2 7" xfId="3521" xr:uid="{00000000-0005-0000-0000-0000280F0000}"/>
    <cellStyle name="Normal 7 2 8" xfId="5337" xr:uid="{00000000-0005-0000-0000-0000290F0000}"/>
    <cellStyle name="Normal 7 2 9" xfId="5326" xr:uid="{00000000-0005-0000-0000-00002A0F0000}"/>
    <cellStyle name="Normal 7 2_Income statement" xfId="1438" xr:uid="{00000000-0005-0000-0000-00002B0F0000}"/>
    <cellStyle name="Normal 7 3" xfId="366" xr:uid="{00000000-0005-0000-0000-00002C0F0000}"/>
    <cellStyle name="Normal 7 3 2" xfId="1773" xr:uid="{00000000-0005-0000-0000-00002D0F0000}"/>
    <cellStyle name="Normal 7 3 3" xfId="3522" xr:uid="{00000000-0005-0000-0000-00002E0F0000}"/>
    <cellStyle name="Normal 7 3_Income statement" xfId="1440" xr:uid="{00000000-0005-0000-0000-00002F0F0000}"/>
    <cellStyle name="Normal 7 4" xfId="368" xr:uid="{00000000-0005-0000-0000-0000300F0000}"/>
    <cellStyle name="Normal 7 4 2" xfId="1775" xr:uid="{00000000-0005-0000-0000-0000310F0000}"/>
    <cellStyle name="Normal 7 4 3" xfId="3523" xr:uid="{00000000-0005-0000-0000-0000320F0000}"/>
    <cellStyle name="Normal 7 4_Income statement" xfId="1441" xr:uid="{00000000-0005-0000-0000-0000330F0000}"/>
    <cellStyle name="Normal 7 5" xfId="370" xr:uid="{00000000-0005-0000-0000-0000340F0000}"/>
    <cellStyle name="Normal 7 5 2" xfId="1777" xr:uid="{00000000-0005-0000-0000-0000350F0000}"/>
    <cellStyle name="Normal 7 5 3" xfId="3524" xr:uid="{00000000-0005-0000-0000-0000360F0000}"/>
    <cellStyle name="Normal 7 5_Income statement" xfId="1442" xr:uid="{00000000-0005-0000-0000-0000370F0000}"/>
    <cellStyle name="Normal 7 6" xfId="372" xr:uid="{00000000-0005-0000-0000-0000380F0000}"/>
    <cellStyle name="Normal 7 6 2" xfId="1779" xr:uid="{00000000-0005-0000-0000-0000390F0000}"/>
    <cellStyle name="Normal 7 6_Income statement" xfId="1443" xr:uid="{00000000-0005-0000-0000-00003A0F0000}"/>
    <cellStyle name="Normal 7 7" xfId="374" xr:uid="{00000000-0005-0000-0000-00003B0F0000}"/>
    <cellStyle name="Normal 7 7 2" xfId="1781" xr:uid="{00000000-0005-0000-0000-00003C0F0000}"/>
    <cellStyle name="Normal 7 7_Income statement" xfId="1444" xr:uid="{00000000-0005-0000-0000-00003D0F0000}"/>
    <cellStyle name="Normal 7 8" xfId="376" xr:uid="{00000000-0005-0000-0000-00003E0F0000}"/>
    <cellStyle name="Normal 7 8 2" xfId="1783" xr:uid="{00000000-0005-0000-0000-00003F0F0000}"/>
    <cellStyle name="Normal 7 9" xfId="253" xr:uid="{00000000-0005-0000-0000-0000400F0000}"/>
    <cellStyle name="Normal 7 9 2" xfId="1706" xr:uid="{00000000-0005-0000-0000-0000410F0000}"/>
    <cellStyle name="Normal 7 9_Income statement" xfId="1445" xr:uid="{00000000-0005-0000-0000-0000420F0000}"/>
    <cellStyle name="Normal 8" xfId="141" xr:uid="{00000000-0005-0000-0000-0000430F0000}"/>
    <cellStyle name="Normal 8 10" xfId="5340" xr:uid="{00000000-0005-0000-0000-0000440F0000}"/>
    <cellStyle name="Normal 8 2" xfId="823" xr:uid="{00000000-0005-0000-0000-0000450F0000}"/>
    <cellStyle name="Normal 8 2 2" xfId="824" xr:uid="{00000000-0005-0000-0000-0000460F0000}"/>
    <cellStyle name="Normal 8 2 2 2" xfId="2140" xr:uid="{00000000-0005-0000-0000-0000470F0000}"/>
    <cellStyle name="Normal 8 2 2 3" xfId="3527" xr:uid="{00000000-0005-0000-0000-0000480F0000}"/>
    <cellStyle name="Normal 8 2 3" xfId="825" xr:uid="{00000000-0005-0000-0000-0000490F0000}"/>
    <cellStyle name="Normal 8 2 3 2" xfId="2141" xr:uid="{00000000-0005-0000-0000-00004A0F0000}"/>
    <cellStyle name="Normal 8 2 3 3" xfId="3528" xr:uid="{00000000-0005-0000-0000-00004B0F0000}"/>
    <cellStyle name="Normal 8 2 4" xfId="1105" xr:uid="{00000000-0005-0000-0000-00004C0F0000}"/>
    <cellStyle name="Normal 8 2 4 2" xfId="2278" xr:uid="{00000000-0005-0000-0000-00004D0F0000}"/>
    <cellStyle name="Normal 8 2 4 3" xfId="3529" xr:uid="{00000000-0005-0000-0000-00004E0F0000}"/>
    <cellStyle name="Normal 8 2 5" xfId="2139" xr:uid="{00000000-0005-0000-0000-00004F0F0000}"/>
    <cellStyle name="Normal 8 2 5 2" xfId="3530" xr:uid="{00000000-0005-0000-0000-0000500F0000}"/>
    <cellStyle name="Normal 8 2 6" xfId="3531" xr:uid="{00000000-0005-0000-0000-0000510F0000}"/>
    <cellStyle name="Normal 8 2 7" xfId="3526" xr:uid="{00000000-0005-0000-0000-0000520F0000}"/>
    <cellStyle name="Normal 8 2_Plan2" xfId="3532" xr:uid="{00000000-0005-0000-0000-0000530F0000}"/>
    <cellStyle name="Normal 8 3" xfId="826" xr:uid="{00000000-0005-0000-0000-0000540F0000}"/>
    <cellStyle name="Normal 8 3 2" xfId="2142" xr:uid="{00000000-0005-0000-0000-0000550F0000}"/>
    <cellStyle name="Normal 8 3 3" xfId="3533" xr:uid="{00000000-0005-0000-0000-0000560F0000}"/>
    <cellStyle name="Normal 8 4" xfId="827" xr:uid="{00000000-0005-0000-0000-0000570F0000}"/>
    <cellStyle name="Normal 8 4 2" xfId="2143" xr:uid="{00000000-0005-0000-0000-0000580F0000}"/>
    <cellStyle name="Normal 8 4 3" xfId="3534" xr:uid="{00000000-0005-0000-0000-0000590F0000}"/>
    <cellStyle name="Normal 8 5" xfId="828" xr:uid="{00000000-0005-0000-0000-00005A0F0000}"/>
    <cellStyle name="Normal 8 5 2" xfId="2144" xr:uid="{00000000-0005-0000-0000-00005B0F0000}"/>
    <cellStyle name="Normal 8 5 3" xfId="3535" xr:uid="{00000000-0005-0000-0000-00005C0F0000}"/>
    <cellStyle name="Normal 8 6" xfId="1628" xr:uid="{00000000-0005-0000-0000-00005D0F0000}"/>
    <cellStyle name="Normal 8 7" xfId="3525" xr:uid="{00000000-0005-0000-0000-00005E0F0000}"/>
    <cellStyle name="Normal 8 8" xfId="5339" xr:uid="{00000000-0005-0000-0000-00005F0F0000}"/>
    <cellStyle name="Normal 8 9" xfId="5325" xr:uid="{00000000-0005-0000-0000-0000600F0000}"/>
    <cellStyle name="Normal 9" xfId="142" xr:uid="{00000000-0005-0000-0000-0000610F0000}"/>
    <cellStyle name="Normal 9 10" xfId="5399" xr:uid="{00000000-0005-0000-0000-0000620F0000}"/>
    <cellStyle name="Normal 9 2" xfId="1106" xr:uid="{00000000-0005-0000-0000-0000630F0000}"/>
    <cellStyle name="Normal 9 2 2" xfId="2279" xr:uid="{00000000-0005-0000-0000-0000640F0000}"/>
    <cellStyle name="Normal 9 2_Income statement" xfId="1446" xr:uid="{00000000-0005-0000-0000-0000650F0000}"/>
    <cellStyle name="Normal 9 3" xfId="1629" xr:uid="{00000000-0005-0000-0000-0000660F0000}"/>
    <cellStyle name="Normal 9 4" xfId="2188" xr:uid="{00000000-0005-0000-0000-0000670F0000}"/>
    <cellStyle name="Normal 9 5" xfId="2330" xr:uid="{00000000-0005-0000-0000-0000680F0000}"/>
    <cellStyle name="Normal 9 6" xfId="2351" xr:uid="{00000000-0005-0000-0000-0000690F0000}"/>
    <cellStyle name="Normal 9 7" xfId="3536" xr:uid="{00000000-0005-0000-0000-00006A0F0000}"/>
    <cellStyle name="Normal 9 8" xfId="5341" xr:uid="{00000000-0005-0000-0000-00006B0F0000}"/>
    <cellStyle name="Normal 9 9" xfId="5324" xr:uid="{00000000-0005-0000-0000-00006C0F0000}"/>
    <cellStyle name="Normal1" xfId="829" xr:uid="{00000000-0005-0000-0000-00006D0F0000}"/>
    <cellStyle name="Normal1 2" xfId="2145" xr:uid="{00000000-0005-0000-0000-00006E0F0000}"/>
    <cellStyle name="Normal1 3" xfId="3537" xr:uid="{00000000-0005-0000-0000-00006F0F0000}"/>
    <cellStyle name="Normale_ cellular Costs" xfId="830" xr:uid="{00000000-0005-0000-0000-0000700F0000}"/>
    <cellStyle name="normбlnм_laroux" xfId="831" xr:uid="{00000000-0005-0000-0000-0000710F0000}"/>
    <cellStyle name="Nota" xfId="839" builtinId="10" customBuiltin="1"/>
    <cellStyle name="Nota 10" xfId="2265" xr:uid="{00000000-0005-0000-0000-0000730F0000}"/>
    <cellStyle name="Nota 11" xfId="4197" xr:uid="{00000000-0005-0000-0000-0000740F0000}"/>
    <cellStyle name="Nota 2" xfId="246" xr:uid="{00000000-0005-0000-0000-0000750F0000}"/>
    <cellStyle name="Nota 2 10" xfId="3539" xr:uid="{00000000-0005-0000-0000-0000760F0000}"/>
    <cellStyle name="Nota 2 10 2" xfId="4737" xr:uid="{00000000-0005-0000-0000-0000770F0000}"/>
    <cellStyle name="Nota 2 11" xfId="3540" xr:uid="{00000000-0005-0000-0000-0000780F0000}"/>
    <cellStyle name="Nota 2 12" xfId="3538" xr:uid="{00000000-0005-0000-0000-0000790F0000}"/>
    <cellStyle name="Nota 2 2" xfId="314" xr:uid="{00000000-0005-0000-0000-00007A0F0000}"/>
    <cellStyle name="Nota 2 2 2" xfId="1751" xr:uid="{00000000-0005-0000-0000-00007B0F0000}"/>
    <cellStyle name="Nota 2 2 2 2" xfId="3543" xr:uid="{00000000-0005-0000-0000-00007C0F0000}"/>
    <cellStyle name="Nota 2 2 2 2 2" xfId="4738" xr:uid="{00000000-0005-0000-0000-00007D0F0000}"/>
    <cellStyle name="Nota 2 2 2 3" xfId="3544" xr:uid="{00000000-0005-0000-0000-00007E0F0000}"/>
    <cellStyle name="Nota 2 2 2 3 2" xfId="4739" xr:uid="{00000000-0005-0000-0000-00007F0F0000}"/>
    <cellStyle name="Nota 2 2 2 4" xfId="3545" xr:uid="{00000000-0005-0000-0000-0000800F0000}"/>
    <cellStyle name="Nota 2 2 2 4 2" xfId="4740" xr:uid="{00000000-0005-0000-0000-0000810F0000}"/>
    <cellStyle name="Nota 2 2 2 5" xfId="3546" xr:uid="{00000000-0005-0000-0000-0000820F0000}"/>
    <cellStyle name="Nota 2 2 2 6" xfId="3542" xr:uid="{00000000-0005-0000-0000-0000830F0000}"/>
    <cellStyle name="Nota 2 2 3" xfId="3547" xr:uid="{00000000-0005-0000-0000-0000840F0000}"/>
    <cellStyle name="Nota 2 2 3 2" xfId="4741" xr:uid="{00000000-0005-0000-0000-0000850F0000}"/>
    <cellStyle name="Nota 2 2 4" xfId="3548" xr:uid="{00000000-0005-0000-0000-0000860F0000}"/>
    <cellStyle name="Nota 2 2 4 2" xfId="4742" xr:uid="{00000000-0005-0000-0000-0000870F0000}"/>
    <cellStyle name="Nota 2 2 5" xfId="3549" xr:uid="{00000000-0005-0000-0000-0000880F0000}"/>
    <cellStyle name="Nota 2 2 5 2" xfId="4743" xr:uid="{00000000-0005-0000-0000-0000890F0000}"/>
    <cellStyle name="Nota 2 2 6" xfId="3550" xr:uid="{00000000-0005-0000-0000-00008A0F0000}"/>
    <cellStyle name="Nota 2 2 7" xfId="3541" xr:uid="{00000000-0005-0000-0000-00008B0F0000}"/>
    <cellStyle name="Nota 2 3" xfId="832" xr:uid="{00000000-0005-0000-0000-00008C0F0000}"/>
    <cellStyle name="Nota 2 3 2" xfId="2146" xr:uid="{00000000-0005-0000-0000-00008D0F0000}"/>
    <cellStyle name="Nota 2 3 3" xfId="3551" xr:uid="{00000000-0005-0000-0000-00008E0F0000}"/>
    <cellStyle name="Nota 2 3_Income statement" xfId="1448" xr:uid="{00000000-0005-0000-0000-00008F0F0000}"/>
    <cellStyle name="Nota 2 4" xfId="1702" xr:uid="{00000000-0005-0000-0000-0000900F0000}"/>
    <cellStyle name="Nota 2 4 2" xfId="3553" xr:uid="{00000000-0005-0000-0000-0000910F0000}"/>
    <cellStyle name="Nota 2 4 2 2" xfId="4744" xr:uid="{00000000-0005-0000-0000-0000920F0000}"/>
    <cellStyle name="Nota 2 4 3" xfId="3554" xr:uid="{00000000-0005-0000-0000-0000930F0000}"/>
    <cellStyle name="Nota 2 4 3 2" xfId="4745" xr:uid="{00000000-0005-0000-0000-0000940F0000}"/>
    <cellStyle name="Nota 2 4 4" xfId="3555" xr:uid="{00000000-0005-0000-0000-0000950F0000}"/>
    <cellStyle name="Nota 2 4 4 2" xfId="4746" xr:uid="{00000000-0005-0000-0000-0000960F0000}"/>
    <cellStyle name="Nota 2 4 5" xfId="3556" xr:uid="{00000000-0005-0000-0000-0000970F0000}"/>
    <cellStyle name="Nota 2 4 6" xfId="3552" xr:uid="{00000000-0005-0000-0000-0000980F0000}"/>
    <cellStyle name="Nota 2 5" xfId="2092" xr:uid="{00000000-0005-0000-0000-0000990F0000}"/>
    <cellStyle name="Nota 2 5 2" xfId="3558" xr:uid="{00000000-0005-0000-0000-00009A0F0000}"/>
    <cellStyle name="Nota 2 5 2 2" xfId="4747" xr:uid="{00000000-0005-0000-0000-00009B0F0000}"/>
    <cellStyle name="Nota 2 5 3" xfId="3559" xr:uid="{00000000-0005-0000-0000-00009C0F0000}"/>
    <cellStyle name="Nota 2 5 3 2" xfId="4748" xr:uid="{00000000-0005-0000-0000-00009D0F0000}"/>
    <cellStyle name="Nota 2 5 4" xfId="3560" xr:uid="{00000000-0005-0000-0000-00009E0F0000}"/>
    <cellStyle name="Nota 2 5 4 2" xfId="4749" xr:uid="{00000000-0005-0000-0000-00009F0F0000}"/>
    <cellStyle name="Nota 2 5 5" xfId="3561" xr:uid="{00000000-0005-0000-0000-0000A00F0000}"/>
    <cellStyle name="Nota 2 5 6" xfId="3557" xr:uid="{00000000-0005-0000-0000-0000A10F0000}"/>
    <cellStyle name="Nota 2 6" xfId="1967" xr:uid="{00000000-0005-0000-0000-0000A20F0000}"/>
    <cellStyle name="Nota 2 6 2" xfId="3563" xr:uid="{00000000-0005-0000-0000-0000A30F0000}"/>
    <cellStyle name="Nota 2 6 2 2" xfId="4750" xr:uid="{00000000-0005-0000-0000-0000A40F0000}"/>
    <cellStyle name="Nota 2 6 3" xfId="3564" xr:uid="{00000000-0005-0000-0000-0000A50F0000}"/>
    <cellStyle name="Nota 2 6 3 2" xfId="4751" xr:uid="{00000000-0005-0000-0000-0000A60F0000}"/>
    <cellStyle name="Nota 2 6 4" xfId="3565" xr:uid="{00000000-0005-0000-0000-0000A70F0000}"/>
    <cellStyle name="Nota 2 6 4 2" xfId="4752" xr:uid="{00000000-0005-0000-0000-0000A80F0000}"/>
    <cellStyle name="Nota 2 6 5" xfId="3566" xr:uid="{00000000-0005-0000-0000-0000A90F0000}"/>
    <cellStyle name="Nota 2 6 5 2" xfId="4753" xr:uid="{00000000-0005-0000-0000-0000AA0F0000}"/>
    <cellStyle name="Nota 2 6 6" xfId="3567" xr:uid="{00000000-0005-0000-0000-0000AB0F0000}"/>
    <cellStyle name="Nota 2 6 7" xfId="4754" xr:uid="{00000000-0005-0000-0000-0000AC0F0000}"/>
    <cellStyle name="Nota 2 6 8" xfId="3562" xr:uid="{00000000-0005-0000-0000-0000AD0F0000}"/>
    <cellStyle name="Nota 2 7" xfId="2356" xr:uid="{00000000-0005-0000-0000-0000AE0F0000}"/>
    <cellStyle name="Nota 2 7 2" xfId="3569" xr:uid="{00000000-0005-0000-0000-0000AF0F0000}"/>
    <cellStyle name="Nota 2 7 2 2" xfId="4755" xr:uid="{00000000-0005-0000-0000-0000B00F0000}"/>
    <cellStyle name="Nota 2 7 3" xfId="3570" xr:uid="{00000000-0005-0000-0000-0000B10F0000}"/>
    <cellStyle name="Nota 2 7 3 2" xfId="4756" xr:uid="{00000000-0005-0000-0000-0000B20F0000}"/>
    <cellStyle name="Nota 2 7 4" xfId="3571" xr:uid="{00000000-0005-0000-0000-0000B30F0000}"/>
    <cellStyle name="Nota 2 7 4 2" xfId="4757" xr:uid="{00000000-0005-0000-0000-0000B40F0000}"/>
    <cellStyle name="Nota 2 7 5" xfId="3572" xr:uid="{00000000-0005-0000-0000-0000B50F0000}"/>
    <cellStyle name="Nota 2 7 6" xfId="3568" xr:uid="{00000000-0005-0000-0000-0000B60F0000}"/>
    <cellStyle name="Nota 2 8" xfId="3573" xr:uid="{00000000-0005-0000-0000-0000B70F0000}"/>
    <cellStyle name="Nota 2 8 2" xfId="4758" xr:uid="{00000000-0005-0000-0000-0000B80F0000}"/>
    <cellStyle name="Nota 2 9" xfId="3574" xr:uid="{00000000-0005-0000-0000-0000B90F0000}"/>
    <cellStyle name="Nota 2 9 2" xfId="4759" xr:uid="{00000000-0005-0000-0000-0000BA0F0000}"/>
    <cellStyle name="Nota 2_Income statement" xfId="1447" xr:uid="{00000000-0005-0000-0000-0000BB0F0000}"/>
    <cellStyle name="Nota 3" xfId="833" xr:uid="{00000000-0005-0000-0000-0000BC0F0000}"/>
    <cellStyle name="Nota 3 2" xfId="2147" xr:uid="{00000000-0005-0000-0000-0000BD0F0000}"/>
    <cellStyle name="Nota 3 2 2" xfId="3577" xr:uid="{00000000-0005-0000-0000-0000BE0F0000}"/>
    <cellStyle name="Nota 3 2 2 2" xfId="4760" xr:uid="{00000000-0005-0000-0000-0000BF0F0000}"/>
    <cellStyle name="Nota 3 2 3" xfId="3578" xr:uid="{00000000-0005-0000-0000-0000C00F0000}"/>
    <cellStyle name="Nota 3 2 3 2" xfId="4761" xr:uid="{00000000-0005-0000-0000-0000C10F0000}"/>
    <cellStyle name="Nota 3 2 4" xfId="3579" xr:uid="{00000000-0005-0000-0000-0000C20F0000}"/>
    <cellStyle name="Nota 3 2 4 2" xfId="4762" xr:uid="{00000000-0005-0000-0000-0000C30F0000}"/>
    <cellStyle name="Nota 3 2 5" xfId="3580" xr:uid="{00000000-0005-0000-0000-0000C40F0000}"/>
    <cellStyle name="Nota 3 2 6" xfId="3576" xr:uid="{00000000-0005-0000-0000-0000C50F0000}"/>
    <cellStyle name="Nota 3 3" xfId="3581" xr:uid="{00000000-0005-0000-0000-0000C60F0000}"/>
    <cellStyle name="Nota 3 3 2" xfId="4763" xr:uid="{00000000-0005-0000-0000-0000C70F0000}"/>
    <cellStyle name="Nota 3 4" xfId="3582" xr:uid="{00000000-0005-0000-0000-0000C80F0000}"/>
    <cellStyle name="Nota 3 4 2" xfId="4764" xr:uid="{00000000-0005-0000-0000-0000C90F0000}"/>
    <cellStyle name="Nota 3 5" xfId="3583" xr:uid="{00000000-0005-0000-0000-0000CA0F0000}"/>
    <cellStyle name="Nota 3 5 2" xfId="4765" xr:uid="{00000000-0005-0000-0000-0000CB0F0000}"/>
    <cellStyle name="Nota 3 6" xfId="3584" xr:uid="{00000000-0005-0000-0000-0000CC0F0000}"/>
    <cellStyle name="Nota 3 7" xfId="3575" xr:uid="{00000000-0005-0000-0000-0000CD0F0000}"/>
    <cellStyle name="Nota 4" xfId="834" xr:uid="{00000000-0005-0000-0000-0000CE0F0000}"/>
    <cellStyle name="Nota 4 2" xfId="2148" xr:uid="{00000000-0005-0000-0000-0000CF0F0000}"/>
    <cellStyle name="Nota 4 3" xfId="3585" xr:uid="{00000000-0005-0000-0000-0000D00F0000}"/>
    <cellStyle name="Nota 4_Income statement" xfId="1449" xr:uid="{00000000-0005-0000-0000-0000D10F0000}"/>
    <cellStyle name="Nota 5" xfId="835" xr:uid="{00000000-0005-0000-0000-0000D20F0000}"/>
    <cellStyle name="Nota 5 2" xfId="2149" xr:uid="{00000000-0005-0000-0000-0000D30F0000}"/>
    <cellStyle name="Nota 5 3" xfId="3586" xr:uid="{00000000-0005-0000-0000-0000D40F0000}"/>
    <cellStyle name="Nota 5_Income statement" xfId="1450" xr:uid="{00000000-0005-0000-0000-0000D50F0000}"/>
    <cellStyle name="Nota 6" xfId="836" xr:uid="{00000000-0005-0000-0000-0000D60F0000}"/>
    <cellStyle name="Nota 6 2" xfId="2150" xr:uid="{00000000-0005-0000-0000-0000D70F0000}"/>
    <cellStyle name="Nota 6 3" xfId="3587" xr:uid="{00000000-0005-0000-0000-0000D80F0000}"/>
    <cellStyle name="Nota 6_Income statement" xfId="1451" xr:uid="{00000000-0005-0000-0000-0000D90F0000}"/>
    <cellStyle name="Nota 7" xfId="837" xr:uid="{00000000-0005-0000-0000-0000DA0F0000}"/>
    <cellStyle name="Nota 7 2" xfId="2151" xr:uid="{00000000-0005-0000-0000-0000DB0F0000}"/>
    <cellStyle name="Nota 7 3" xfId="3588" xr:uid="{00000000-0005-0000-0000-0000DC0F0000}"/>
    <cellStyle name="Nota 7_Income statement" xfId="1452" xr:uid="{00000000-0005-0000-0000-0000DD0F0000}"/>
    <cellStyle name="Nota 8" xfId="838" xr:uid="{00000000-0005-0000-0000-0000DE0F0000}"/>
    <cellStyle name="Nota 8 2" xfId="2152" xr:uid="{00000000-0005-0000-0000-0000DF0F0000}"/>
    <cellStyle name="Nota 8 3" xfId="3589" xr:uid="{00000000-0005-0000-0000-0000E00F0000}"/>
    <cellStyle name="Nota 8_Income statement" xfId="1453" xr:uid="{00000000-0005-0000-0000-0000E10F0000}"/>
    <cellStyle name="Nota 9" xfId="1525" xr:uid="{00000000-0005-0000-0000-0000E20F0000}"/>
    <cellStyle name="Note 2" xfId="2153" xr:uid="{00000000-0005-0000-0000-0000E30F0000}"/>
    <cellStyle name="Note 2 2" xfId="3592" xr:uid="{00000000-0005-0000-0000-0000E40F0000}"/>
    <cellStyle name="Note 2 2 2" xfId="4766" xr:uid="{00000000-0005-0000-0000-0000E50F0000}"/>
    <cellStyle name="Note 2 3" xfId="3593" xr:uid="{00000000-0005-0000-0000-0000E60F0000}"/>
    <cellStyle name="Note 2 3 2" xfId="4767" xr:uid="{00000000-0005-0000-0000-0000E70F0000}"/>
    <cellStyle name="Note 2 4" xfId="3594" xr:uid="{00000000-0005-0000-0000-0000E80F0000}"/>
    <cellStyle name="Note 2 4 2" xfId="4768" xr:uid="{00000000-0005-0000-0000-0000E90F0000}"/>
    <cellStyle name="Note 2 5" xfId="3595" xr:uid="{00000000-0005-0000-0000-0000EA0F0000}"/>
    <cellStyle name="Note 2 6" xfId="3591" xr:uid="{00000000-0005-0000-0000-0000EB0F0000}"/>
    <cellStyle name="Note 3" xfId="3596" xr:uid="{00000000-0005-0000-0000-0000EC0F0000}"/>
    <cellStyle name="Note 3 2" xfId="4769" xr:uid="{00000000-0005-0000-0000-0000ED0F0000}"/>
    <cellStyle name="Note 4" xfId="3597" xr:uid="{00000000-0005-0000-0000-0000EE0F0000}"/>
    <cellStyle name="Note 4 2" xfId="4770" xr:uid="{00000000-0005-0000-0000-0000EF0F0000}"/>
    <cellStyle name="Note 5" xfId="3598" xr:uid="{00000000-0005-0000-0000-0000F00F0000}"/>
    <cellStyle name="Note 5 2" xfId="4771" xr:uid="{00000000-0005-0000-0000-0000F10F0000}"/>
    <cellStyle name="Note 6" xfId="3599" xr:uid="{00000000-0005-0000-0000-0000F20F0000}"/>
    <cellStyle name="Note 7" xfId="3590" xr:uid="{00000000-0005-0000-0000-0000F30F0000}"/>
    <cellStyle name="O" xfId="840" xr:uid="{00000000-0005-0000-0000-0000F40F0000}"/>
    <cellStyle name="O 2" xfId="2154" xr:uid="{00000000-0005-0000-0000-0000F50F0000}"/>
    <cellStyle name="O 3" xfId="3600" xr:uid="{00000000-0005-0000-0000-0000F60F0000}"/>
    <cellStyle name="Œ…‹æØ‚è [0.00]_laroux" xfId="841" xr:uid="{00000000-0005-0000-0000-0000F70F0000}"/>
    <cellStyle name="Œ…‹æØ‚è_laroux" xfId="842" xr:uid="{00000000-0005-0000-0000-0000F80F0000}"/>
    <cellStyle name="Output" xfId="9" xr:uid="{00000000-0005-0000-0000-0000F90F0000}"/>
    <cellStyle name="Output 2" xfId="2155" xr:uid="{00000000-0005-0000-0000-0000FA0F0000}"/>
    <cellStyle name="Output 2 2" xfId="3603" xr:uid="{00000000-0005-0000-0000-0000FB0F0000}"/>
    <cellStyle name="Output 2 2 2" xfId="4772" xr:uid="{00000000-0005-0000-0000-0000FC0F0000}"/>
    <cellStyle name="Output 2 3" xfId="3604" xr:uid="{00000000-0005-0000-0000-0000FD0F0000}"/>
    <cellStyle name="Output 2 3 2" xfId="4773" xr:uid="{00000000-0005-0000-0000-0000FE0F0000}"/>
    <cellStyle name="Output 2 4" xfId="3605" xr:uid="{00000000-0005-0000-0000-0000FF0F0000}"/>
    <cellStyle name="Output 2 4 2" xfId="4774" xr:uid="{00000000-0005-0000-0000-000000100000}"/>
    <cellStyle name="Output 2 5" xfId="3606" xr:uid="{00000000-0005-0000-0000-000001100000}"/>
    <cellStyle name="Output 2 6" xfId="3602" xr:uid="{00000000-0005-0000-0000-000002100000}"/>
    <cellStyle name="Output 3" xfId="3607" xr:uid="{00000000-0005-0000-0000-000003100000}"/>
    <cellStyle name="Output 3 2" xfId="4775" xr:uid="{00000000-0005-0000-0000-000004100000}"/>
    <cellStyle name="Output 4" xfId="3608" xr:uid="{00000000-0005-0000-0000-000005100000}"/>
    <cellStyle name="Output 4 2" xfId="4776" xr:uid="{00000000-0005-0000-0000-000006100000}"/>
    <cellStyle name="Output 5" xfId="3609" xr:uid="{00000000-0005-0000-0000-000007100000}"/>
    <cellStyle name="Output 5 2" xfId="4777" xr:uid="{00000000-0005-0000-0000-000008100000}"/>
    <cellStyle name="Output 6" xfId="3610" xr:uid="{00000000-0005-0000-0000-000009100000}"/>
    <cellStyle name="Output 7" xfId="3601" xr:uid="{00000000-0005-0000-0000-00000A100000}"/>
    <cellStyle name="Output Amounts" xfId="254" xr:uid="{00000000-0005-0000-0000-00000B100000}"/>
    <cellStyle name="Output Column Headings" xfId="255" xr:uid="{00000000-0005-0000-0000-00000C100000}"/>
    <cellStyle name="Output Column Headings 2" xfId="1707" xr:uid="{00000000-0005-0000-0000-00000D100000}"/>
    <cellStyle name="Output Column Headings 3" xfId="3611" xr:uid="{00000000-0005-0000-0000-00000E100000}"/>
    <cellStyle name="Output Line Items" xfId="256" xr:uid="{00000000-0005-0000-0000-00000F100000}"/>
    <cellStyle name="Output Line Items 2" xfId="1708" xr:uid="{00000000-0005-0000-0000-000010100000}"/>
    <cellStyle name="Output Line Items 2 2" xfId="3613" xr:uid="{00000000-0005-0000-0000-000011100000}"/>
    <cellStyle name="Output Line Items 3" xfId="3614" xr:uid="{00000000-0005-0000-0000-000012100000}"/>
    <cellStyle name="Output Line Items 4" xfId="3615" xr:uid="{00000000-0005-0000-0000-000013100000}"/>
    <cellStyle name="Output Line Items 5" xfId="3612" xr:uid="{00000000-0005-0000-0000-000014100000}"/>
    <cellStyle name="Output Line Items_Plan2" xfId="3616" xr:uid="{00000000-0005-0000-0000-000015100000}"/>
    <cellStyle name="Output Report Heading" xfId="257" xr:uid="{00000000-0005-0000-0000-000016100000}"/>
    <cellStyle name="Output Report Heading 2" xfId="1709" xr:uid="{00000000-0005-0000-0000-000017100000}"/>
    <cellStyle name="Output Report Heading 3" xfId="3617" xr:uid="{00000000-0005-0000-0000-000018100000}"/>
    <cellStyle name="Output Report Title" xfId="258" xr:uid="{00000000-0005-0000-0000-000019100000}"/>
    <cellStyle name="Output Report Title 2" xfId="1710" xr:uid="{00000000-0005-0000-0000-00001A100000}"/>
    <cellStyle name="Output Report Title 3" xfId="3618" xr:uid="{00000000-0005-0000-0000-00001B100000}"/>
    <cellStyle name="Percen - Estilo2" xfId="843" xr:uid="{00000000-0005-0000-0000-00001C100000}"/>
    <cellStyle name="Percen - Estilo2 2" xfId="2156" xr:uid="{00000000-0005-0000-0000-00001D100000}"/>
    <cellStyle name="Percen - Estilo2 3" xfId="3619" xr:uid="{00000000-0005-0000-0000-00001E100000}"/>
    <cellStyle name="Percent (0%)" xfId="844" xr:uid="{00000000-0005-0000-0000-00001F100000}"/>
    <cellStyle name="Percent (0)" xfId="845" xr:uid="{00000000-0005-0000-0000-000020100000}"/>
    <cellStyle name="Percent (0.0%)" xfId="846" xr:uid="{00000000-0005-0000-0000-000021100000}"/>
    <cellStyle name="Percent (0.00%)" xfId="847" xr:uid="{00000000-0005-0000-0000-000022100000}"/>
    <cellStyle name="Percent [0]" xfId="848" xr:uid="{00000000-0005-0000-0000-000023100000}"/>
    <cellStyle name="Percent [00]" xfId="849" xr:uid="{00000000-0005-0000-0000-000024100000}"/>
    <cellStyle name="Percent [00] 2" xfId="2157" xr:uid="{00000000-0005-0000-0000-000025100000}"/>
    <cellStyle name="Percent [00] 3" xfId="3620" xr:uid="{00000000-0005-0000-0000-000026100000}"/>
    <cellStyle name="Percent [2]" xfId="850" xr:uid="{00000000-0005-0000-0000-000027100000}"/>
    <cellStyle name="Percent 2" xfId="86" xr:uid="{00000000-0005-0000-0000-000028100000}"/>
    <cellStyle name="Percent 2 2" xfId="54" xr:uid="{00000000-0005-0000-0000-000029100000}"/>
    <cellStyle name="Percent 2 2 2" xfId="59" xr:uid="{00000000-0005-0000-0000-00002A100000}"/>
    <cellStyle name="Percent 2 2 3" xfId="70" xr:uid="{00000000-0005-0000-0000-00002B100000}"/>
    <cellStyle name="Percent 2 2 4" xfId="79" xr:uid="{00000000-0005-0000-0000-00002C100000}"/>
    <cellStyle name="Percent 2 2 5" xfId="84" xr:uid="{00000000-0005-0000-0000-00002D100000}"/>
    <cellStyle name="Percent 2 2 6" xfId="240" xr:uid="{00000000-0005-0000-0000-00002E100000}"/>
    <cellStyle name="Percent 2 2 6 2" xfId="1696" xr:uid="{00000000-0005-0000-0000-00002F100000}"/>
    <cellStyle name="Percent 2 2 7" xfId="1151" xr:uid="{00000000-0005-0000-0000-000030100000}"/>
    <cellStyle name="Percent 2 2 8" xfId="1558" xr:uid="{00000000-0005-0000-0000-000031100000}"/>
    <cellStyle name="Percent 2 2 9" xfId="3621" xr:uid="{00000000-0005-0000-0000-000032100000}"/>
    <cellStyle name="Percent 2 3" xfId="67" xr:uid="{00000000-0005-0000-0000-000033100000}"/>
    <cellStyle name="Percent 2 3 2" xfId="1152" xr:uid="{00000000-0005-0000-0000-000034100000}"/>
    <cellStyle name="Percent 2 3 3" xfId="1565" xr:uid="{00000000-0005-0000-0000-000035100000}"/>
    <cellStyle name="Percent 2 3 4" xfId="3622" xr:uid="{00000000-0005-0000-0000-000036100000}"/>
    <cellStyle name="Percent 2 4" xfId="76" xr:uid="{00000000-0005-0000-0000-000037100000}"/>
    <cellStyle name="Percent 2 4 2" xfId="1571" xr:uid="{00000000-0005-0000-0000-000038100000}"/>
    <cellStyle name="Percent 2 5" xfId="81" xr:uid="{00000000-0005-0000-0000-000039100000}"/>
    <cellStyle name="Percent 2 5 2" xfId="1572" xr:uid="{00000000-0005-0000-0000-00003A100000}"/>
    <cellStyle name="Percent 2 6" xfId="1573" xr:uid="{00000000-0005-0000-0000-00003B100000}"/>
    <cellStyle name="Percent 3" xfId="61" xr:uid="{00000000-0005-0000-0000-00003C100000}"/>
    <cellStyle name="Percent 3 2" xfId="266" xr:uid="{00000000-0005-0000-0000-00003D100000}"/>
    <cellStyle name="Percent 3 2 2" xfId="851" xr:uid="{00000000-0005-0000-0000-00003E100000}"/>
    <cellStyle name="Percent 3 3" xfId="852" xr:uid="{00000000-0005-0000-0000-00003F100000}"/>
    <cellStyle name="Percent 3 4" xfId="1561" xr:uid="{00000000-0005-0000-0000-000040100000}"/>
    <cellStyle name="Percent 3 5" xfId="3623" xr:uid="{00000000-0005-0000-0000-000041100000}"/>
    <cellStyle name="Percent 4" xfId="50" xr:uid="{00000000-0005-0000-0000-000042100000}"/>
    <cellStyle name="Percent 4 2" xfId="1107" xr:uid="{00000000-0005-0000-0000-000043100000}"/>
    <cellStyle name="Percent 4 2 2" xfId="5242" xr:uid="{00000000-0005-0000-0000-000044100000}"/>
    <cellStyle name="Percent 4 3" xfId="3624" xr:uid="{00000000-0005-0000-0000-000045100000}"/>
    <cellStyle name="Percent 5" xfId="53" xr:uid="{00000000-0005-0000-0000-000046100000}"/>
    <cellStyle name="Percent 5 2" xfId="3625" xr:uid="{00000000-0005-0000-0000-000047100000}"/>
    <cellStyle name="Percent 6" xfId="37" xr:uid="{00000000-0005-0000-0000-000048100000}"/>
    <cellStyle name="Percent 6 2" xfId="853" xr:uid="{00000000-0005-0000-0000-000049100000}"/>
    <cellStyle name="Percent 6 3" xfId="1108" xr:uid="{00000000-0005-0000-0000-00004A100000}"/>
    <cellStyle name="Percent 6 4" xfId="1552" xr:uid="{00000000-0005-0000-0000-00004B100000}"/>
    <cellStyle name="Percent 6 5" xfId="3626" xr:uid="{00000000-0005-0000-0000-00004C100000}"/>
    <cellStyle name="Percent 7" xfId="854" xr:uid="{00000000-0005-0000-0000-00004D100000}"/>
    <cellStyle name="Percent 7 2" xfId="1109" xr:uid="{00000000-0005-0000-0000-00004E100000}"/>
    <cellStyle name="PERCENTAGE" xfId="855" xr:uid="{00000000-0005-0000-0000-00004F100000}"/>
    <cellStyle name="PERCENTAGE 2" xfId="2158" xr:uid="{00000000-0005-0000-0000-000050100000}"/>
    <cellStyle name="PERCENTAGE 2 10" xfId="6220" xr:uid="{00000000-0005-0000-0000-000051100000}"/>
    <cellStyle name="PERCENTAGE 2 2" xfId="2354" xr:uid="{00000000-0005-0000-0000-000052100000}"/>
    <cellStyle name="PERCENTAGE 2 2 10" xfId="6246" xr:uid="{00000000-0005-0000-0000-000053100000}"/>
    <cellStyle name="PERCENTAGE 2 2 2" xfId="2379" xr:uid="{00000000-0005-0000-0000-000054100000}"/>
    <cellStyle name="PERCENTAGE 2 2 2 2" xfId="2414" xr:uid="{00000000-0005-0000-0000-000055100000}"/>
    <cellStyle name="PERCENTAGE 2 2 2 2 2" xfId="5854" xr:uid="{00000000-0005-0000-0000-000056100000}"/>
    <cellStyle name="PERCENTAGE 2 2 2 2 3" xfId="5753" xr:uid="{00000000-0005-0000-0000-000057100000}"/>
    <cellStyle name="PERCENTAGE 2 2 2 2 4" xfId="6133" xr:uid="{00000000-0005-0000-0000-000058100000}"/>
    <cellStyle name="PERCENTAGE 2 2 2 2 5" xfId="5718" xr:uid="{00000000-0005-0000-0000-000059100000}"/>
    <cellStyle name="PERCENTAGE 2 2 2 2 6" xfId="6047" xr:uid="{00000000-0005-0000-0000-00005A100000}"/>
    <cellStyle name="PERCENTAGE 2 2 2 2 7" xfId="5901" xr:uid="{00000000-0005-0000-0000-00005B100000}"/>
    <cellStyle name="PERCENTAGE 2 2 2 2 8" xfId="6299" xr:uid="{00000000-0005-0000-0000-00005C100000}"/>
    <cellStyle name="PERCENTAGE 2 2 2 3" xfId="5819" xr:uid="{00000000-0005-0000-0000-00005D100000}"/>
    <cellStyle name="PERCENTAGE 2 2 2 4" xfId="5923" xr:uid="{00000000-0005-0000-0000-00005E100000}"/>
    <cellStyle name="PERCENTAGE 2 2 2 5" xfId="6151" xr:uid="{00000000-0005-0000-0000-00005F100000}"/>
    <cellStyle name="PERCENTAGE 2 2 2 6" xfId="6170" xr:uid="{00000000-0005-0000-0000-000060100000}"/>
    <cellStyle name="PERCENTAGE 2 2 2 7" xfId="6186" xr:uid="{00000000-0005-0000-0000-000061100000}"/>
    <cellStyle name="PERCENTAGE 2 2 2 8" xfId="6202" xr:uid="{00000000-0005-0000-0000-000062100000}"/>
    <cellStyle name="PERCENTAGE 2 2 2 9" xfId="6264" xr:uid="{00000000-0005-0000-0000-000063100000}"/>
    <cellStyle name="PERCENTAGE 2 2 3" xfId="2396" xr:uid="{00000000-0005-0000-0000-000064100000}"/>
    <cellStyle name="PERCENTAGE 2 2 3 2" xfId="5836" xr:uid="{00000000-0005-0000-0000-000065100000}"/>
    <cellStyle name="PERCENTAGE 2 2 3 3" xfId="5711" xr:uid="{00000000-0005-0000-0000-000066100000}"/>
    <cellStyle name="PERCENTAGE 2 2 3 4" xfId="5650" xr:uid="{00000000-0005-0000-0000-000067100000}"/>
    <cellStyle name="PERCENTAGE 2 2 3 5" xfId="6113" xr:uid="{00000000-0005-0000-0000-000068100000}"/>
    <cellStyle name="PERCENTAGE 2 2 3 6" xfId="5937" xr:uid="{00000000-0005-0000-0000-000069100000}"/>
    <cellStyle name="PERCENTAGE 2 2 3 7" xfId="5775" xr:uid="{00000000-0005-0000-0000-00006A100000}"/>
    <cellStyle name="PERCENTAGE 2 2 3 8" xfId="6281" xr:uid="{00000000-0005-0000-0000-00006B100000}"/>
    <cellStyle name="PERCENTAGE 2 2 4" xfId="5801" xr:uid="{00000000-0005-0000-0000-00006C100000}"/>
    <cellStyle name="PERCENTAGE 2 2 5" xfId="5509" xr:uid="{00000000-0005-0000-0000-00006D100000}"/>
    <cellStyle name="PERCENTAGE 2 2 6" xfId="6005" xr:uid="{00000000-0005-0000-0000-00006E100000}"/>
    <cellStyle name="PERCENTAGE 2 2 7" xfId="6071" xr:uid="{00000000-0005-0000-0000-00006F100000}"/>
    <cellStyle name="PERCENTAGE 2 2 8" xfId="5740" xr:uid="{00000000-0005-0000-0000-000070100000}"/>
    <cellStyle name="PERCENTAGE 2 2 9" xfId="5876" xr:uid="{00000000-0005-0000-0000-000071100000}"/>
    <cellStyle name="PERCENTAGE 2 3" xfId="2270" xr:uid="{00000000-0005-0000-0000-000072100000}"/>
    <cellStyle name="PERCENTAGE 2 3 2" xfId="5779" xr:uid="{00000000-0005-0000-0000-000073100000}"/>
    <cellStyle name="PERCENTAGE 2 3 3" xfId="6104" xr:uid="{00000000-0005-0000-0000-000074100000}"/>
    <cellStyle name="PERCENTAGE 2 3 4" xfId="5680" xr:uid="{00000000-0005-0000-0000-000075100000}"/>
    <cellStyle name="PERCENTAGE 2 3 5" xfId="5588" xr:uid="{00000000-0005-0000-0000-000076100000}"/>
    <cellStyle name="PERCENTAGE 2 3 6" xfId="5868" xr:uid="{00000000-0005-0000-0000-000077100000}"/>
    <cellStyle name="PERCENTAGE 2 3 7" xfId="6085" xr:uid="{00000000-0005-0000-0000-000078100000}"/>
    <cellStyle name="PERCENTAGE 2 3 8" xfId="6228" xr:uid="{00000000-0005-0000-0000-000079100000}"/>
    <cellStyle name="PERCENTAGE 2 4" xfId="5762" xr:uid="{00000000-0005-0000-0000-00007A100000}"/>
    <cellStyle name="PERCENTAGE 2 5" xfId="5926" xr:uid="{00000000-0005-0000-0000-00007B100000}"/>
    <cellStyle name="PERCENTAGE 2 6" xfId="6132" xr:uid="{00000000-0005-0000-0000-00007C100000}"/>
    <cellStyle name="PERCENTAGE 2 7" xfId="5653" xr:uid="{00000000-0005-0000-0000-00007D100000}"/>
    <cellStyle name="PERCENTAGE 2 8" xfId="5651" xr:uid="{00000000-0005-0000-0000-00007E100000}"/>
    <cellStyle name="PERCENTAGE 2 9" xfId="6126" xr:uid="{00000000-0005-0000-0000-00007F100000}"/>
    <cellStyle name="PERCENTAGE 3" xfId="2342" xr:uid="{00000000-0005-0000-0000-000080100000}"/>
    <cellStyle name="PERCENTAGE 3 2" xfId="2392" xr:uid="{00000000-0005-0000-0000-000081100000}"/>
    <cellStyle name="PERCENTAGE 3 2 2" xfId="5832" xr:uid="{00000000-0005-0000-0000-000082100000}"/>
    <cellStyle name="PERCENTAGE 3 2 3" xfId="6098" xr:uid="{00000000-0005-0000-0000-000083100000}"/>
    <cellStyle name="PERCENTAGE 3 2 4" xfId="6140" xr:uid="{00000000-0005-0000-0000-000084100000}"/>
    <cellStyle name="PERCENTAGE 3 2 5" xfId="6160" xr:uid="{00000000-0005-0000-0000-000085100000}"/>
    <cellStyle name="PERCENTAGE 3 2 6" xfId="6032" xr:uid="{00000000-0005-0000-0000-000086100000}"/>
    <cellStyle name="PERCENTAGE 3 2 7" xfId="6194" xr:uid="{00000000-0005-0000-0000-000087100000}"/>
    <cellStyle name="PERCENTAGE 3 2 8" xfId="6277" xr:uid="{00000000-0005-0000-0000-000088100000}"/>
    <cellStyle name="PERCENTAGE 3 3" xfId="5796" xr:uid="{00000000-0005-0000-0000-000089100000}"/>
    <cellStyle name="PERCENTAGE 3 4" xfId="5724" xr:uid="{00000000-0005-0000-0000-00008A100000}"/>
    <cellStyle name="PERCENTAGE 3 5" xfId="5706" xr:uid="{00000000-0005-0000-0000-00008B100000}"/>
    <cellStyle name="PERCENTAGE 3 6" xfId="5903" xr:uid="{00000000-0005-0000-0000-00008C100000}"/>
    <cellStyle name="PERCENTAGE 3 7" xfId="6050" xr:uid="{00000000-0005-0000-0000-00008D100000}"/>
    <cellStyle name="PERCENTAGE 3 8" xfId="6083" xr:uid="{00000000-0005-0000-0000-00008E100000}"/>
    <cellStyle name="PERCENTAGE 3 9" xfId="6241" xr:uid="{00000000-0005-0000-0000-00008F100000}"/>
    <cellStyle name="PERCENTAGE 4" xfId="3627" xr:uid="{00000000-0005-0000-0000-000090100000}"/>
    <cellStyle name="PERCENTAGE 4 2" xfId="5953" xr:uid="{00000000-0005-0000-0000-000091100000}"/>
    <cellStyle name="PERCENTAGE 4 3" xfId="6038" xr:uid="{00000000-0005-0000-0000-000092100000}"/>
    <cellStyle name="PERCENTAGE 4 4" xfId="6052" xr:uid="{00000000-0005-0000-0000-000093100000}"/>
    <cellStyle name="PERCENTAGE 4 5" xfId="6120" xr:uid="{00000000-0005-0000-0000-000094100000}"/>
    <cellStyle name="PERCENTAGE 4 6" xfId="5587" xr:uid="{00000000-0005-0000-0000-000095100000}"/>
    <cellStyle name="PERCENTAGE 4 7" xfId="5904" xr:uid="{00000000-0005-0000-0000-000096100000}"/>
    <cellStyle name="PERCENTAGE 4 8" xfId="6308" xr:uid="{00000000-0005-0000-0000-000097100000}"/>
    <cellStyle name="Percentual" xfId="856" xr:uid="{00000000-0005-0000-0000-000098100000}"/>
    <cellStyle name="Ponto" xfId="857" xr:uid="{00000000-0005-0000-0000-000099100000}"/>
    <cellStyle name="Popis" xfId="858" xr:uid="{00000000-0005-0000-0000-00009A100000}"/>
    <cellStyle name="Popis 2" xfId="2159" xr:uid="{00000000-0005-0000-0000-00009B100000}"/>
    <cellStyle name="Popis 3" xfId="3628" xr:uid="{00000000-0005-0000-0000-00009C100000}"/>
    <cellStyle name="Porcentagem" xfId="2" builtinId="5"/>
    <cellStyle name="Porcentagem 10" xfId="143" xr:uid="{00000000-0005-0000-0000-00009E100000}"/>
    <cellStyle name="Porcentagem 2" xfId="144" xr:uid="{00000000-0005-0000-0000-00009F100000}"/>
    <cellStyle name="Porcentagem 2 10" xfId="145" xr:uid="{00000000-0005-0000-0000-0000A0100000}"/>
    <cellStyle name="Porcentagem 2 11" xfId="219" xr:uid="{00000000-0005-0000-0000-0000A1100000}"/>
    <cellStyle name="Porcentagem 2 12" xfId="220" xr:uid="{00000000-0005-0000-0000-0000A2100000}"/>
    <cellStyle name="Porcentagem 2 13" xfId="1153" xr:uid="{00000000-0005-0000-0000-0000A3100000}"/>
    <cellStyle name="Porcentagem 2 14" xfId="3629" xr:uid="{00000000-0005-0000-0000-0000A4100000}"/>
    <cellStyle name="Porcentagem 2 2" xfId="146" xr:uid="{00000000-0005-0000-0000-0000A5100000}"/>
    <cellStyle name="Porcentagem 2 2 2" xfId="315" xr:uid="{00000000-0005-0000-0000-0000A6100000}"/>
    <cellStyle name="Porcentagem 2 3" xfId="147" xr:uid="{00000000-0005-0000-0000-0000A7100000}"/>
    <cellStyle name="Porcentagem 2 4" xfId="148" xr:uid="{00000000-0005-0000-0000-0000A8100000}"/>
    <cellStyle name="Porcentagem 2 5" xfId="149" xr:uid="{00000000-0005-0000-0000-0000A9100000}"/>
    <cellStyle name="Porcentagem 2 6" xfId="150" xr:uid="{00000000-0005-0000-0000-0000AA100000}"/>
    <cellStyle name="Porcentagem 2 7" xfId="151" xr:uid="{00000000-0005-0000-0000-0000AB100000}"/>
    <cellStyle name="Porcentagem 2 8" xfId="152" xr:uid="{00000000-0005-0000-0000-0000AC100000}"/>
    <cellStyle name="Porcentagem 2 9" xfId="153" xr:uid="{00000000-0005-0000-0000-0000AD100000}"/>
    <cellStyle name="Porcentagem 3" xfId="154" xr:uid="{00000000-0005-0000-0000-0000AE100000}"/>
    <cellStyle name="Porcentagem 3 2" xfId="859" xr:uid="{00000000-0005-0000-0000-0000AF100000}"/>
    <cellStyle name="Porcentagem 3 3" xfId="1154" xr:uid="{00000000-0005-0000-0000-0000B0100000}"/>
    <cellStyle name="Porcentagem 4" xfId="226" xr:uid="{00000000-0005-0000-0000-0000B1100000}"/>
    <cellStyle name="Porcentagem 4 2" xfId="155" xr:uid="{00000000-0005-0000-0000-0000B2100000}"/>
    <cellStyle name="Porcentagem 5" xfId="156" xr:uid="{00000000-0005-0000-0000-0000B3100000}"/>
    <cellStyle name="Porcentagem 5 2" xfId="3630" xr:uid="{00000000-0005-0000-0000-0000B4100000}"/>
    <cellStyle name="Porcentagem 6" xfId="229" xr:uid="{00000000-0005-0000-0000-0000B5100000}"/>
    <cellStyle name="Porcentagem 6 2" xfId="3631" xr:uid="{00000000-0005-0000-0000-0000B6100000}"/>
    <cellStyle name="Porcentagem 7" xfId="231" xr:uid="{00000000-0005-0000-0000-0000B7100000}"/>
    <cellStyle name="Porcentaje" xfId="860" xr:uid="{00000000-0005-0000-0000-0000B8100000}"/>
    <cellStyle name="Porcentaje 2" xfId="2160" xr:uid="{00000000-0005-0000-0000-0000B9100000}"/>
    <cellStyle name="Porcentaje 3" xfId="3632" xr:uid="{00000000-0005-0000-0000-0000BA100000}"/>
    <cellStyle name="PrePop Currency (0)" xfId="861" xr:uid="{00000000-0005-0000-0000-0000BB100000}"/>
    <cellStyle name="PrePop Currency (0) 2" xfId="2161" xr:uid="{00000000-0005-0000-0000-0000BC100000}"/>
    <cellStyle name="PrePop Currency (0) 3" xfId="3633" xr:uid="{00000000-0005-0000-0000-0000BD100000}"/>
    <cellStyle name="PrePop Currency (2)" xfId="862" xr:uid="{00000000-0005-0000-0000-0000BE100000}"/>
    <cellStyle name="PrePop Currency (2) 2" xfId="2162" xr:uid="{00000000-0005-0000-0000-0000BF100000}"/>
    <cellStyle name="PrePop Currency (2) 3" xfId="3634" xr:uid="{00000000-0005-0000-0000-0000C0100000}"/>
    <cellStyle name="PrePop Units (0)" xfId="863" xr:uid="{00000000-0005-0000-0000-0000C1100000}"/>
    <cellStyle name="PrePop Units (0) 2" xfId="2163" xr:uid="{00000000-0005-0000-0000-0000C2100000}"/>
    <cellStyle name="PrePop Units (0) 3" xfId="3635" xr:uid="{00000000-0005-0000-0000-0000C3100000}"/>
    <cellStyle name="PrePop Units (1)" xfId="864" xr:uid="{00000000-0005-0000-0000-0000C4100000}"/>
    <cellStyle name="PrePop Units (1) 2" xfId="2164" xr:uid="{00000000-0005-0000-0000-0000C5100000}"/>
    <cellStyle name="PrePop Units (1) 3" xfId="3636" xr:uid="{00000000-0005-0000-0000-0000C6100000}"/>
    <cellStyle name="PrePop Units (2)" xfId="865" xr:uid="{00000000-0005-0000-0000-0000C7100000}"/>
    <cellStyle name="PrePop Units (2) 2" xfId="2165" xr:uid="{00000000-0005-0000-0000-0000C8100000}"/>
    <cellStyle name="PrePop Units (2) 3" xfId="3637" xr:uid="{00000000-0005-0000-0000-0000C9100000}"/>
    <cellStyle name="Price_Body" xfId="866" xr:uid="{00000000-0005-0000-0000-0000CA100000}"/>
    <cellStyle name="PSChar" xfId="867" xr:uid="{00000000-0005-0000-0000-0000CB100000}"/>
    <cellStyle name="PSChar 2" xfId="2166" xr:uid="{00000000-0005-0000-0000-0000CC100000}"/>
    <cellStyle name="PSChar 3" xfId="3638" xr:uid="{00000000-0005-0000-0000-0000CD100000}"/>
    <cellStyle name="PSDate" xfId="868" xr:uid="{00000000-0005-0000-0000-0000CE100000}"/>
    <cellStyle name="PSDec" xfId="869" xr:uid="{00000000-0005-0000-0000-0000CF100000}"/>
    <cellStyle name="PSHeading" xfId="870" xr:uid="{00000000-0005-0000-0000-0000D0100000}"/>
    <cellStyle name="PSHeading 2" xfId="2167" xr:uid="{00000000-0005-0000-0000-0000D1100000}"/>
    <cellStyle name="PSHeading 2 2" xfId="3641" xr:uid="{00000000-0005-0000-0000-0000D2100000}"/>
    <cellStyle name="PSHeading 2 2 2" xfId="3642" xr:uid="{00000000-0005-0000-0000-0000D3100000}"/>
    <cellStyle name="PSHeading 2 2 2 2" xfId="4778" xr:uid="{00000000-0005-0000-0000-0000D4100000}"/>
    <cellStyle name="PSHeading 2 2_Plan2" xfId="3643" xr:uid="{00000000-0005-0000-0000-0000D5100000}"/>
    <cellStyle name="PSHeading 2 3" xfId="3644" xr:uid="{00000000-0005-0000-0000-0000D6100000}"/>
    <cellStyle name="PSHeading 2 3 2" xfId="3645" xr:uid="{00000000-0005-0000-0000-0000D7100000}"/>
    <cellStyle name="PSHeading 2 4" xfId="3646" xr:uid="{00000000-0005-0000-0000-0000D8100000}"/>
    <cellStyle name="PSHeading 2 5" xfId="3647" xr:uid="{00000000-0005-0000-0000-0000D9100000}"/>
    <cellStyle name="PSHeading 2 6" xfId="3648" xr:uid="{00000000-0005-0000-0000-0000DA100000}"/>
    <cellStyle name="PSHeading 2 6 2" xfId="4779" xr:uid="{00000000-0005-0000-0000-0000DB100000}"/>
    <cellStyle name="PSHeading 2 7" xfId="3640" xr:uid="{00000000-0005-0000-0000-0000DC100000}"/>
    <cellStyle name="PSHeading 2_Plan2" xfId="3649" xr:uid="{00000000-0005-0000-0000-0000DD100000}"/>
    <cellStyle name="PSHeading 3" xfId="3650" xr:uid="{00000000-0005-0000-0000-0000DE100000}"/>
    <cellStyle name="PSHeading 3 2" xfId="3651" xr:uid="{00000000-0005-0000-0000-0000DF100000}"/>
    <cellStyle name="PSHeading 3 2 2" xfId="3652" xr:uid="{00000000-0005-0000-0000-0000E0100000}"/>
    <cellStyle name="PSHeading 3 2 2 2" xfId="4780" xr:uid="{00000000-0005-0000-0000-0000E1100000}"/>
    <cellStyle name="PSHeading 3 2_Plan2" xfId="3653" xr:uid="{00000000-0005-0000-0000-0000E2100000}"/>
    <cellStyle name="PSHeading 3 3" xfId="3654" xr:uid="{00000000-0005-0000-0000-0000E3100000}"/>
    <cellStyle name="PSHeading 3 3 2" xfId="3655" xr:uid="{00000000-0005-0000-0000-0000E4100000}"/>
    <cellStyle name="PSHeading 3 4" xfId="3656" xr:uid="{00000000-0005-0000-0000-0000E5100000}"/>
    <cellStyle name="PSHeading 3 5" xfId="3657" xr:uid="{00000000-0005-0000-0000-0000E6100000}"/>
    <cellStyle name="PSHeading 3 6" xfId="3658" xr:uid="{00000000-0005-0000-0000-0000E7100000}"/>
    <cellStyle name="PSHeading 3 6 2" xfId="4781" xr:uid="{00000000-0005-0000-0000-0000E8100000}"/>
    <cellStyle name="PSHeading 3_Plan2" xfId="3659" xr:uid="{00000000-0005-0000-0000-0000E9100000}"/>
    <cellStyle name="PSHeading 4" xfId="3660" xr:uid="{00000000-0005-0000-0000-0000EA100000}"/>
    <cellStyle name="PSHeading 5" xfId="3661" xr:uid="{00000000-0005-0000-0000-0000EB100000}"/>
    <cellStyle name="PSHeading 6" xfId="3639" xr:uid="{00000000-0005-0000-0000-0000EC100000}"/>
    <cellStyle name="PSInt" xfId="871" xr:uid="{00000000-0005-0000-0000-0000ED100000}"/>
    <cellStyle name="PSSpacer" xfId="872" xr:uid="{00000000-0005-0000-0000-0000EE100000}"/>
    <cellStyle name="PSSpacer 2" xfId="2168" xr:uid="{00000000-0005-0000-0000-0000EF100000}"/>
    <cellStyle name="PSSpacer 3" xfId="3662" xr:uid="{00000000-0005-0000-0000-0000F0100000}"/>
    <cellStyle name="Punto0" xfId="873" xr:uid="{00000000-0005-0000-0000-0000F1100000}"/>
    <cellStyle name="Red Text" xfId="874" xr:uid="{00000000-0005-0000-0000-0000F2100000}"/>
    <cellStyle name="Red Text 2" xfId="2169" xr:uid="{00000000-0005-0000-0000-0000F3100000}"/>
    <cellStyle name="Red Text 2 2" xfId="3664" xr:uid="{00000000-0005-0000-0000-0000F4100000}"/>
    <cellStyle name="Red Text 3" xfId="3665" xr:uid="{00000000-0005-0000-0000-0000F5100000}"/>
    <cellStyle name="Red Text 4" xfId="3666" xr:uid="{00000000-0005-0000-0000-0000F6100000}"/>
    <cellStyle name="Red Text 5" xfId="3663" xr:uid="{00000000-0005-0000-0000-0000F7100000}"/>
    <cellStyle name="Report Heading 0" xfId="875" xr:uid="{00000000-0005-0000-0000-0000F8100000}"/>
    <cellStyle name="RevList" xfId="876" xr:uid="{00000000-0005-0000-0000-0000F9100000}"/>
    <cellStyle name="RM" xfId="877" xr:uid="{00000000-0005-0000-0000-0000FA100000}"/>
    <cellStyle name="Saída 2" xfId="316" xr:uid="{00000000-0005-0000-0000-0000FB100000}"/>
    <cellStyle name="Saída 2 10" xfId="3667" xr:uid="{00000000-0005-0000-0000-0000FC100000}"/>
    <cellStyle name="Saída 2 2" xfId="878" xr:uid="{00000000-0005-0000-0000-0000FD100000}"/>
    <cellStyle name="Saída 2 2 2" xfId="2171" xr:uid="{00000000-0005-0000-0000-0000FE100000}"/>
    <cellStyle name="Saída 2 2 2 2" xfId="3670" xr:uid="{00000000-0005-0000-0000-0000FF100000}"/>
    <cellStyle name="Saída 2 2 2 2 2" xfId="4782" xr:uid="{00000000-0005-0000-0000-000000110000}"/>
    <cellStyle name="Saída 2 2 2 3" xfId="3671" xr:uid="{00000000-0005-0000-0000-000001110000}"/>
    <cellStyle name="Saída 2 2 2 3 2" xfId="4783" xr:uid="{00000000-0005-0000-0000-000002110000}"/>
    <cellStyle name="Saída 2 2 2 4" xfId="3672" xr:uid="{00000000-0005-0000-0000-000003110000}"/>
    <cellStyle name="Saída 2 2 2 4 2" xfId="4784" xr:uid="{00000000-0005-0000-0000-000004110000}"/>
    <cellStyle name="Saída 2 2 2 5" xfId="3673" xr:uid="{00000000-0005-0000-0000-000005110000}"/>
    <cellStyle name="Saída 2 2 2 6" xfId="3669" xr:uid="{00000000-0005-0000-0000-000006110000}"/>
    <cellStyle name="Saída 2 2 3" xfId="3674" xr:uid="{00000000-0005-0000-0000-000007110000}"/>
    <cellStyle name="Saída 2 2 3 2" xfId="4785" xr:uid="{00000000-0005-0000-0000-000008110000}"/>
    <cellStyle name="Saída 2 2 4" xfId="3675" xr:uid="{00000000-0005-0000-0000-000009110000}"/>
    <cellStyle name="Saída 2 2 4 2" xfId="4786" xr:uid="{00000000-0005-0000-0000-00000A110000}"/>
    <cellStyle name="Saída 2 2 5" xfId="3676" xr:uid="{00000000-0005-0000-0000-00000B110000}"/>
    <cellStyle name="Saída 2 2 5 2" xfId="4787" xr:uid="{00000000-0005-0000-0000-00000C110000}"/>
    <cellStyle name="Saída 2 2 6" xfId="3677" xr:uid="{00000000-0005-0000-0000-00000D110000}"/>
    <cellStyle name="Saída 2 2 7" xfId="3668" xr:uid="{00000000-0005-0000-0000-00000E110000}"/>
    <cellStyle name="Saída 2 3" xfId="1752" xr:uid="{00000000-0005-0000-0000-00000F110000}"/>
    <cellStyle name="Saída 2 3 2" xfId="3678" xr:uid="{00000000-0005-0000-0000-000010110000}"/>
    <cellStyle name="Saída 2 4" xfId="3679" xr:uid="{00000000-0005-0000-0000-000011110000}"/>
    <cellStyle name="Saída 2 4 2" xfId="3680" xr:uid="{00000000-0005-0000-0000-000012110000}"/>
    <cellStyle name="Saída 2 4 3" xfId="4788" xr:uid="{00000000-0005-0000-0000-000013110000}"/>
    <cellStyle name="Saída 2 4_Plan2" xfId="3681" xr:uid="{00000000-0005-0000-0000-000014110000}"/>
    <cellStyle name="Saída 2 5" xfId="3682" xr:uid="{00000000-0005-0000-0000-000015110000}"/>
    <cellStyle name="Saída 2 6" xfId="3683" xr:uid="{00000000-0005-0000-0000-000016110000}"/>
    <cellStyle name="Saída 2 6 2" xfId="4789" xr:uid="{00000000-0005-0000-0000-000017110000}"/>
    <cellStyle name="Saída 2 7" xfId="3684" xr:uid="{00000000-0005-0000-0000-000018110000}"/>
    <cellStyle name="Saída 2 7 2" xfId="4790" xr:uid="{00000000-0005-0000-0000-000019110000}"/>
    <cellStyle name="Saída 2 8" xfId="3685" xr:uid="{00000000-0005-0000-0000-00001A110000}"/>
    <cellStyle name="Saída 2 8 2" xfId="4791" xr:uid="{00000000-0005-0000-0000-00001B110000}"/>
    <cellStyle name="Saída 2 9" xfId="3686" xr:uid="{00000000-0005-0000-0000-00001C110000}"/>
    <cellStyle name="Saída 2_Plan2" xfId="3687" xr:uid="{00000000-0005-0000-0000-00001D110000}"/>
    <cellStyle name="Saída 3" xfId="879" xr:uid="{00000000-0005-0000-0000-00001E110000}"/>
    <cellStyle name="Saída 3 2" xfId="2172" xr:uid="{00000000-0005-0000-0000-00001F110000}"/>
    <cellStyle name="Saída 3 3" xfId="3688" xr:uid="{00000000-0005-0000-0000-000020110000}"/>
    <cellStyle name="Saída 3_Income statement" xfId="1454" xr:uid="{00000000-0005-0000-0000-000021110000}"/>
    <cellStyle name="Saída 4" xfId="880" xr:uid="{00000000-0005-0000-0000-000022110000}"/>
    <cellStyle name="Saída 4 2" xfId="2173" xr:uid="{00000000-0005-0000-0000-000023110000}"/>
    <cellStyle name="Saída 4 3" xfId="3689" xr:uid="{00000000-0005-0000-0000-000024110000}"/>
    <cellStyle name="Saída 4_Income statement" xfId="1455" xr:uid="{00000000-0005-0000-0000-000025110000}"/>
    <cellStyle name="Saída 5" xfId="881" xr:uid="{00000000-0005-0000-0000-000026110000}"/>
    <cellStyle name="Saída 5 2" xfId="2174" xr:uid="{00000000-0005-0000-0000-000027110000}"/>
    <cellStyle name="Saída 5 3" xfId="3690" xr:uid="{00000000-0005-0000-0000-000028110000}"/>
    <cellStyle name="Saída 5_Income statement" xfId="1456" xr:uid="{00000000-0005-0000-0000-000029110000}"/>
    <cellStyle name="Saída 6" xfId="882" xr:uid="{00000000-0005-0000-0000-00002A110000}"/>
    <cellStyle name="Saída 6 2" xfId="2175" xr:uid="{00000000-0005-0000-0000-00002B110000}"/>
    <cellStyle name="Saída 6 3" xfId="3691" xr:uid="{00000000-0005-0000-0000-00002C110000}"/>
    <cellStyle name="Saída 6_Income statement" xfId="1457" xr:uid="{00000000-0005-0000-0000-00002D110000}"/>
    <cellStyle name="Saída 7" xfId="1520" xr:uid="{00000000-0005-0000-0000-00002E110000}"/>
    <cellStyle name="Saída 7 2" xfId="5072" xr:uid="{00000000-0005-0000-0000-00002F110000}"/>
    <cellStyle name="Saída 8" xfId="4192" xr:uid="{00000000-0005-0000-0000-000030110000}"/>
    <cellStyle name="SAPBEXaggData" xfId="883" xr:uid="{00000000-0005-0000-0000-000031110000}"/>
    <cellStyle name="SAPBEXaggData 2" xfId="3693" xr:uid="{00000000-0005-0000-0000-000032110000}"/>
    <cellStyle name="SAPBEXaggData 2 2" xfId="3694" xr:uid="{00000000-0005-0000-0000-000033110000}"/>
    <cellStyle name="SAPBEXaggData 2 2 2" xfId="4792" xr:uid="{00000000-0005-0000-0000-000034110000}"/>
    <cellStyle name="SAPBEXaggData 2 3" xfId="3695" xr:uid="{00000000-0005-0000-0000-000035110000}"/>
    <cellStyle name="SAPBEXaggData 2 3 2" xfId="4793" xr:uid="{00000000-0005-0000-0000-000036110000}"/>
    <cellStyle name="SAPBEXaggData 2 4" xfId="3696" xr:uid="{00000000-0005-0000-0000-000037110000}"/>
    <cellStyle name="SAPBEXaggData 2 4 2" xfId="4794" xr:uid="{00000000-0005-0000-0000-000038110000}"/>
    <cellStyle name="SAPBEXaggData 2 5" xfId="3697" xr:uid="{00000000-0005-0000-0000-000039110000}"/>
    <cellStyle name="SAPBEXaggData 3" xfId="3698" xr:uid="{00000000-0005-0000-0000-00003A110000}"/>
    <cellStyle name="SAPBEXaggData 3 2" xfId="4795" xr:uid="{00000000-0005-0000-0000-00003B110000}"/>
    <cellStyle name="SAPBEXaggData 4" xfId="3699" xr:uid="{00000000-0005-0000-0000-00003C110000}"/>
    <cellStyle name="SAPBEXaggData 4 2" xfId="4796" xr:uid="{00000000-0005-0000-0000-00003D110000}"/>
    <cellStyle name="SAPBEXaggData 5" xfId="3700" xr:uid="{00000000-0005-0000-0000-00003E110000}"/>
    <cellStyle name="SAPBEXaggData 5 2" xfId="4797" xr:uid="{00000000-0005-0000-0000-00003F110000}"/>
    <cellStyle name="SAPBEXaggData 6" xfId="3701" xr:uid="{00000000-0005-0000-0000-000040110000}"/>
    <cellStyle name="SAPBEXaggDataEmph" xfId="884" xr:uid="{00000000-0005-0000-0000-000041110000}"/>
    <cellStyle name="SAPBEXaggDataEmph 2" xfId="3702" xr:uid="{00000000-0005-0000-0000-000042110000}"/>
    <cellStyle name="SAPBEXaggDataEmph 2 2" xfId="3703" xr:uid="{00000000-0005-0000-0000-000043110000}"/>
    <cellStyle name="SAPBEXaggDataEmph 2 2 2" xfId="4798" xr:uid="{00000000-0005-0000-0000-000044110000}"/>
    <cellStyle name="SAPBEXaggDataEmph 2 3" xfId="3704" xr:uid="{00000000-0005-0000-0000-000045110000}"/>
    <cellStyle name="SAPBEXaggDataEmph 2 3 2" xfId="4799" xr:uid="{00000000-0005-0000-0000-000046110000}"/>
    <cellStyle name="SAPBEXaggDataEmph 2 4" xfId="3705" xr:uid="{00000000-0005-0000-0000-000047110000}"/>
    <cellStyle name="SAPBEXaggDataEmph 2 4 2" xfId="4800" xr:uid="{00000000-0005-0000-0000-000048110000}"/>
    <cellStyle name="SAPBEXaggDataEmph 2 5" xfId="3706" xr:uid="{00000000-0005-0000-0000-000049110000}"/>
    <cellStyle name="SAPBEXaggDataEmph 3" xfId="3707" xr:uid="{00000000-0005-0000-0000-00004A110000}"/>
    <cellStyle name="SAPBEXaggDataEmph 3 2" xfId="4801" xr:uid="{00000000-0005-0000-0000-00004B110000}"/>
    <cellStyle name="SAPBEXaggDataEmph 4" xfId="3708" xr:uid="{00000000-0005-0000-0000-00004C110000}"/>
    <cellStyle name="SAPBEXaggDataEmph 4 2" xfId="4802" xr:uid="{00000000-0005-0000-0000-00004D110000}"/>
    <cellStyle name="SAPBEXaggDataEmph 5" xfId="3709" xr:uid="{00000000-0005-0000-0000-00004E110000}"/>
    <cellStyle name="SAPBEXaggDataEmph 5 2" xfId="4803" xr:uid="{00000000-0005-0000-0000-00004F110000}"/>
    <cellStyle name="SAPBEXaggDataEmph 6" xfId="3710" xr:uid="{00000000-0005-0000-0000-000050110000}"/>
    <cellStyle name="SAPBEXaggExc1" xfId="885" xr:uid="{00000000-0005-0000-0000-000051110000}"/>
    <cellStyle name="SAPBEXaggExc1Emph" xfId="886" xr:uid="{00000000-0005-0000-0000-000052110000}"/>
    <cellStyle name="SAPBEXaggExc2" xfId="887" xr:uid="{00000000-0005-0000-0000-000053110000}"/>
    <cellStyle name="SAPBEXaggExc2Emph" xfId="888" xr:uid="{00000000-0005-0000-0000-000054110000}"/>
    <cellStyle name="SAPBEXaggItem" xfId="889" xr:uid="{00000000-0005-0000-0000-000055110000}"/>
    <cellStyle name="SAPBEXaggItem 2" xfId="3711" xr:uid="{00000000-0005-0000-0000-000056110000}"/>
    <cellStyle name="SAPBEXaggItem 2 2" xfId="3712" xr:uid="{00000000-0005-0000-0000-000057110000}"/>
    <cellStyle name="SAPBEXaggItem 2 2 2" xfId="4804" xr:uid="{00000000-0005-0000-0000-000058110000}"/>
    <cellStyle name="SAPBEXaggItem 2 3" xfId="3713" xr:uid="{00000000-0005-0000-0000-000059110000}"/>
    <cellStyle name="SAPBEXaggItem 2 3 2" xfId="4805" xr:uid="{00000000-0005-0000-0000-00005A110000}"/>
    <cellStyle name="SAPBEXaggItem 2 4" xfId="3714" xr:uid="{00000000-0005-0000-0000-00005B110000}"/>
    <cellStyle name="SAPBEXaggItem 2 4 2" xfId="4806" xr:uid="{00000000-0005-0000-0000-00005C110000}"/>
    <cellStyle name="SAPBEXaggItem 2 5" xfId="3715" xr:uid="{00000000-0005-0000-0000-00005D110000}"/>
    <cellStyle name="SAPBEXaggItem 3" xfId="3716" xr:uid="{00000000-0005-0000-0000-00005E110000}"/>
    <cellStyle name="SAPBEXaggItem 3 2" xfId="4807" xr:uid="{00000000-0005-0000-0000-00005F110000}"/>
    <cellStyle name="SAPBEXaggItem 4" xfId="3717" xr:uid="{00000000-0005-0000-0000-000060110000}"/>
    <cellStyle name="SAPBEXaggItem 4 2" xfId="4808" xr:uid="{00000000-0005-0000-0000-000061110000}"/>
    <cellStyle name="SAPBEXaggItem 5" xfId="3718" xr:uid="{00000000-0005-0000-0000-000062110000}"/>
    <cellStyle name="SAPBEXaggItem 5 2" xfId="4809" xr:uid="{00000000-0005-0000-0000-000063110000}"/>
    <cellStyle name="SAPBEXaggItem 6" xfId="3719" xr:uid="{00000000-0005-0000-0000-000064110000}"/>
    <cellStyle name="SAPBEXaggItemX" xfId="890" xr:uid="{00000000-0005-0000-0000-000065110000}"/>
    <cellStyle name="SAPBEXaggItemX 2" xfId="2176" xr:uid="{00000000-0005-0000-0000-000066110000}"/>
    <cellStyle name="SAPBEXaggItemX 2 2" xfId="3722" xr:uid="{00000000-0005-0000-0000-000067110000}"/>
    <cellStyle name="SAPBEXaggItemX 2 2 2" xfId="4810" xr:uid="{00000000-0005-0000-0000-000068110000}"/>
    <cellStyle name="SAPBEXaggItemX 2 3" xfId="3723" xr:uid="{00000000-0005-0000-0000-000069110000}"/>
    <cellStyle name="SAPBEXaggItemX 2 3 2" xfId="4811" xr:uid="{00000000-0005-0000-0000-00006A110000}"/>
    <cellStyle name="SAPBEXaggItemX 2 4" xfId="3724" xr:uid="{00000000-0005-0000-0000-00006B110000}"/>
    <cellStyle name="SAPBEXaggItemX 2 4 2" xfId="4812" xr:uid="{00000000-0005-0000-0000-00006C110000}"/>
    <cellStyle name="SAPBEXaggItemX 2 5" xfId="3725" xr:uid="{00000000-0005-0000-0000-00006D110000}"/>
    <cellStyle name="SAPBEXaggItemX 2 6" xfId="3721" xr:uid="{00000000-0005-0000-0000-00006E110000}"/>
    <cellStyle name="SAPBEXaggItemX 3" xfId="3726" xr:uid="{00000000-0005-0000-0000-00006F110000}"/>
    <cellStyle name="SAPBEXaggItemX 3 2" xfId="4813" xr:uid="{00000000-0005-0000-0000-000070110000}"/>
    <cellStyle name="SAPBEXaggItemX 4" xfId="3727" xr:uid="{00000000-0005-0000-0000-000071110000}"/>
    <cellStyle name="SAPBEXaggItemX 4 2" xfId="4814" xr:uid="{00000000-0005-0000-0000-000072110000}"/>
    <cellStyle name="SAPBEXaggItemX 5" xfId="3728" xr:uid="{00000000-0005-0000-0000-000073110000}"/>
    <cellStyle name="SAPBEXaggItemX 5 2" xfId="4815" xr:uid="{00000000-0005-0000-0000-000074110000}"/>
    <cellStyle name="SAPBEXaggItemX 6" xfId="3729" xr:uid="{00000000-0005-0000-0000-000075110000}"/>
    <cellStyle name="SAPBEXaggItemX 7" xfId="3720" xr:uid="{00000000-0005-0000-0000-000076110000}"/>
    <cellStyle name="SAPBEXaggItemX_Income statement" xfId="1458" xr:uid="{00000000-0005-0000-0000-000077110000}"/>
    <cellStyle name="SAPBEXchaText" xfId="891" xr:uid="{00000000-0005-0000-0000-000078110000}"/>
    <cellStyle name="SAPBEXchaText 2" xfId="3730" xr:uid="{00000000-0005-0000-0000-000079110000}"/>
    <cellStyle name="SAPBEXchaText 2 2" xfId="3731" xr:uid="{00000000-0005-0000-0000-00007A110000}"/>
    <cellStyle name="SAPBEXchaText 2 2 2" xfId="3732" xr:uid="{00000000-0005-0000-0000-00007B110000}"/>
    <cellStyle name="SAPBEXchaText 2 2_Plan2" xfId="3733" xr:uid="{00000000-0005-0000-0000-00007C110000}"/>
    <cellStyle name="SAPBEXchaText 2 3" xfId="3734" xr:uid="{00000000-0005-0000-0000-00007D110000}"/>
    <cellStyle name="SAPBEXchaText 2_Plan2" xfId="3735" xr:uid="{00000000-0005-0000-0000-00007E110000}"/>
    <cellStyle name="SAPBEXchaText 3" xfId="3736" xr:uid="{00000000-0005-0000-0000-00007F110000}"/>
    <cellStyle name="SAPBEXchaText 3 2" xfId="3737" xr:uid="{00000000-0005-0000-0000-000080110000}"/>
    <cellStyle name="SAPBEXchaText 3 2 2" xfId="3738" xr:uid="{00000000-0005-0000-0000-000081110000}"/>
    <cellStyle name="SAPBEXchaText 3 2_Plan2" xfId="3739" xr:uid="{00000000-0005-0000-0000-000082110000}"/>
    <cellStyle name="SAPBEXchaText 3 3" xfId="3740" xr:uid="{00000000-0005-0000-0000-000083110000}"/>
    <cellStyle name="SAPBEXchaText 3_Plan2" xfId="3741" xr:uid="{00000000-0005-0000-0000-000084110000}"/>
    <cellStyle name="SAPBEXchaText 4" xfId="3742" xr:uid="{00000000-0005-0000-0000-000085110000}"/>
    <cellStyle name="SAPBEXchaText_Plan2" xfId="3743" xr:uid="{00000000-0005-0000-0000-000086110000}"/>
    <cellStyle name="SAPBEXexcBad7" xfId="892" xr:uid="{00000000-0005-0000-0000-000087110000}"/>
    <cellStyle name="SAPBEXexcBad7 2" xfId="3744" xr:uid="{00000000-0005-0000-0000-000088110000}"/>
    <cellStyle name="SAPBEXexcBad7 2 2" xfId="3745" xr:uid="{00000000-0005-0000-0000-000089110000}"/>
    <cellStyle name="SAPBEXexcBad7 2 2 2" xfId="4816" xr:uid="{00000000-0005-0000-0000-00008A110000}"/>
    <cellStyle name="SAPBEXexcBad7 2 3" xfId="3746" xr:uid="{00000000-0005-0000-0000-00008B110000}"/>
    <cellStyle name="SAPBEXexcBad7 2 3 2" xfId="4817" xr:uid="{00000000-0005-0000-0000-00008C110000}"/>
    <cellStyle name="SAPBEXexcBad7 2 4" xfId="3747" xr:uid="{00000000-0005-0000-0000-00008D110000}"/>
    <cellStyle name="SAPBEXexcBad7 2 4 2" xfId="4818" xr:uid="{00000000-0005-0000-0000-00008E110000}"/>
    <cellStyle name="SAPBEXexcBad7 2 5" xfId="3748" xr:uid="{00000000-0005-0000-0000-00008F110000}"/>
    <cellStyle name="SAPBEXexcBad7 3" xfId="3749" xr:uid="{00000000-0005-0000-0000-000090110000}"/>
    <cellStyle name="SAPBEXexcBad7 3 2" xfId="4819" xr:uid="{00000000-0005-0000-0000-000091110000}"/>
    <cellStyle name="SAPBEXexcBad7 4" xfId="3750" xr:uid="{00000000-0005-0000-0000-000092110000}"/>
    <cellStyle name="SAPBEXexcBad7 4 2" xfId="4820" xr:uid="{00000000-0005-0000-0000-000093110000}"/>
    <cellStyle name="SAPBEXexcBad7 5" xfId="3751" xr:uid="{00000000-0005-0000-0000-000094110000}"/>
    <cellStyle name="SAPBEXexcBad7 5 2" xfId="4821" xr:uid="{00000000-0005-0000-0000-000095110000}"/>
    <cellStyle name="SAPBEXexcBad7 6" xfId="3752" xr:uid="{00000000-0005-0000-0000-000096110000}"/>
    <cellStyle name="SAPBEXexcBad8" xfId="893" xr:uid="{00000000-0005-0000-0000-000097110000}"/>
    <cellStyle name="SAPBEXexcBad8 2" xfId="3753" xr:uid="{00000000-0005-0000-0000-000098110000}"/>
    <cellStyle name="SAPBEXexcBad8 2 2" xfId="3754" xr:uid="{00000000-0005-0000-0000-000099110000}"/>
    <cellStyle name="SAPBEXexcBad8 2 2 2" xfId="4822" xr:uid="{00000000-0005-0000-0000-00009A110000}"/>
    <cellStyle name="SAPBEXexcBad8 2 3" xfId="3755" xr:uid="{00000000-0005-0000-0000-00009B110000}"/>
    <cellStyle name="SAPBEXexcBad8 2 3 2" xfId="4823" xr:uid="{00000000-0005-0000-0000-00009C110000}"/>
    <cellStyle name="SAPBEXexcBad8 2 4" xfId="3756" xr:uid="{00000000-0005-0000-0000-00009D110000}"/>
    <cellStyle name="SAPBEXexcBad8 2 4 2" xfId="4824" xr:uid="{00000000-0005-0000-0000-00009E110000}"/>
    <cellStyle name="SAPBEXexcBad8 2 5" xfId="3757" xr:uid="{00000000-0005-0000-0000-00009F110000}"/>
    <cellStyle name="SAPBEXexcBad8 3" xfId="3758" xr:uid="{00000000-0005-0000-0000-0000A0110000}"/>
    <cellStyle name="SAPBEXexcBad8 3 2" xfId="4825" xr:uid="{00000000-0005-0000-0000-0000A1110000}"/>
    <cellStyle name="SAPBEXexcBad8 4" xfId="3759" xr:uid="{00000000-0005-0000-0000-0000A2110000}"/>
    <cellStyle name="SAPBEXexcBad8 4 2" xfId="4826" xr:uid="{00000000-0005-0000-0000-0000A3110000}"/>
    <cellStyle name="SAPBEXexcBad8 5" xfId="3760" xr:uid="{00000000-0005-0000-0000-0000A4110000}"/>
    <cellStyle name="SAPBEXexcBad8 5 2" xfId="4827" xr:uid="{00000000-0005-0000-0000-0000A5110000}"/>
    <cellStyle name="SAPBEXexcBad8 6" xfId="3761" xr:uid="{00000000-0005-0000-0000-0000A6110000}"/>
    <cellStyle name="SAPBEXexcBad9" xfId="894" xr:uid="{00000000-0005-0000-0000-0000A7110000}"/>
    <cellStyle name="SAPBEXexcBad9 2" xfId="3762" xr:uid="{00000000-0005-0000-0000-0000A8110000}"/>
    <cellStyle name="SAPBEXexcBad9 2 2" xfId="3763" xr:uid="{00000000-0005-0000-0000-0000A9110000}"/>
    <cellStyle name="SAPBEXexcBad9 2 2 2" xfId="4828" xr:uid="{00000000-0005-0000-0000-0000AA110000}"/>
    <cellStyle name="SAPBEXexcBad9 2 3" xfId="3764" xr:uid="{00000000-0005-0000-0000-0000AB110000}"/>
    <cellStyle name="SAPBEXexcBad9 2 3 2" xfId="4829" xr:uid="{00000000-0005-0000-0000-0000AC110000}"/>
    <cellStyle name="SAPBEXexcBad9 2 4" xfId="3765" xr:uid="{00000000-0005-0000-0000-0000AD110000}"/>
    <cellStyle name="SAPBEXexcBad9 2 4 2" xfId="4830" xr:uid="{00000000-0005-0000-0000-0000AE110000}"/>
    <cellStyle name="SAPBEXexcBad9 2 5" xfId="3766" xr:uid="{00000000-0005-0000-0000-0000AF110000}"/>
    <cellStyle name="SAPBEXexcBad9 3" xfId="3767" xr:uid="{00000000-0005-0000-0000-0000B0110000}"/>
    <cellStyle name="SAPBEXexcBad9 3 2" xfId="4831" xr:uid="{00000000-0005-0000-0000-0000B1110000}"/>
    <cellStyle name="SAPBEXexcBad9 4" xfId="3768" xr:uid="{00000000-0005-0000-0000-0000B2110000}"/>
    <cellStyle name="SAPBEXexcBad9 4 2" xfId="4832" xr:uid="{00000000-0005-0000-0000-0000B3110000}"/>
    <cellStyle name="SAPBEXexcBad9 5" xfId="3769" xr:uid="{00000000-0005-0000-0000-0000B4110000}"/>
    <cellStyle name="SAPBEXexcBad9 5 2" xfId="4833" xr:uid="{00000000-0005-0000-0000-0000B5110000}"/>
    <cellStyle name="SAPBEXexcBad9 6" xfId="3770" xr:uid="{00000000-0005-0000-0000-0000B6110000}"/>
    <cellStyle name="SAPBEXexcCritical4" xfId="895" xr:uid="{00000000-0005-0000-0000-0000B7110000}"/>
    <cellStyle name="SAPBEXexcCritical4 2" xfId="3771" xr:uid="{00000000-0005-0000-0000-0000B8110000}"/>
    <cellStyle name="SAPBEXexcCritical4 2 2" xfId="3772" xr:uid="{00000000-0005-0000-0000-0000B9110000}"/>
    <cellStyle name="SAPBEXexcCritical4 2 2 2" xfId="4834" xr:uid="{00000000-0005-0000-0000-0000BA110000}"/>
    <cellStyle name="SAPBEXexcCritical4 2 3" xfId="3773" xr:uid="{00000000-0005-0000-0000-0000BB110000}"/>
    <cellStyle name="SAPBEXexcCritical4 2 3 2" xfId="4835" xr:uid="{00000000-0005-0000-0000-0000BC110000}"/>
    <cellStyle name="SAPBEXexcCritical4 2 4" xfId="3774" xr:uid="{00000000-0005-0000-0000-0000BD110000}"/>
    <cellStyle name="SAPBEXexcCritical4 2 4 2" xfId="4836" xr:uid="{00000000-0005-0000-0000-0000BE110000}"/>
    <cellStyle name="SAPBEXexcCritical4 2 5" xfId="3775" xr:uid="{00000000-0005-0000-0000-0000BF110000}"/>
    <cellStyle name="SAPBEXexcCritical4 3" xfId="3776" xr:uid="{00000000-0005-0000-0000-0000C0110000}"/>
    <cellStyle name="SAPBEXexcCritical4 3 2" xfId="4837" xr:uid="{00000000-0005-0000-0000-0000C1110000}"/>
    <cellStyle name="SAPBEXexcCritical4 4" xfId="3777" xr:uid="{00000000-0005-0000-0000-0000C2110000}"/>
    <cellStyle name="SAPBEXexcCritical4 4 2" xfId="4838" xr:uid="{00000000-0005-0000-0000-0000C3110000}"/>
    <cellStyle name="SAPBEXexcCritical4 5" xfId="3778" xr:uid="{00000000-0005-0000-0000-0000C4110000}"/>
    <cellStyle name="SAPBEXexcCritical4 5 2" xfId="4839" xr:uid="{00000000-0005-0000-0000-0000C5110000}"/>
    <cellStyle name="SAPBEXexcCritical4 6" xfId="3779" xr:uid="{00000000-0005-0000-0000-0000C6110000}"/>
    <cellStyle name="SAPBEXexcCritical5" xfId="896" xr:uid="{00000000-0005-0000-0000-0000C7110000}"/>
    <cellStyle name="SAPBEXexcCritical5 2" xfId="3780" xr:uid="{00000000-0005-0000-0000-0000C8110000}"/>
    <cellStyle name="SAPBEXexcCritical5 2 2" xfId="3781" xr:uid="{00000000-0005-0000-0000-0000C9110000}"/>
    <cellStyle name="SAPBEXexcCritical5 2 2 2" xfId="4840" xr:uid="{00000000-0005-0000-0000-0000CA110000}"/>
    <cellStyle name="SAPBEXexcCritical5 2 3" xfId="3782" xr:uid="{00000000-0005-0000-0000-0000CB110000}"/>
    <cellStyle name="SAPBEXexcCritical5 2 3 2" xfId="4841" xr:uid="{00000000-0005-0000-0000-0000CC110000}"/>
    <cellStyle name="SAPBEXexcCritical5 2 4" xfId="3783" xr:uid="{00000000-0005-0000-0000-0000CD110000}"/>
    <cellStyle name="SAPBEXexcCritical5 2 4 2" xfId="4842" xr:uid="{00000000-0005-0000-0000-0000CE110000}"/>
    <cellStyle name="SAPBEXexcCritical5 2 5" xfId="3784" xr:uid="{00000000-0005-0000-0000-0000CF110000}"/>
    <cellStyle name="SAPBEXexcCritical5 3" xfId="3785" xr:uid="{00000000-0005-0000-0000-0000D0110000}"/>
    <cellStyle name="SAPBEXexcCritical5 3 2" xfId="4843" xr:uid="{00000000-0005-0000-0000-0000D1110000}"/>
    <cellStyle name="SAPBEXexcCritical5 4" xfId="3786" xr:uid="{00000000-0005-0000-0000-0000D2110000}"/>
    <cellStyle name="SAPBEXexcCritical5 4 2" xfId="4844" xr:uid="{00000000-0005-0000-0000-0000D3110000}"/>
    <cellStyle name="SAPBEXexcCritical5 5" xfId="3787" xr:uid="{00000000-0005-0000-0000-0000D4110000}"/>
    <cellStyle name="SAPBEXexcCritical5 5 2" xfId="4845" xr:uid="{00000000-0005-0000-0000-0000D5110000}"/>
    <cellStyle name="SAPBEXexcCritical5 6" xfId="3788" xr:uid="{00000000-0005-0000-0000-0000D6110000}"/>
    <cellStyle name="SAPBEXexcCritical6" xfId="897" xr:uid="{00000000-0005-0000-0000-0000D7110000}"/>
    <cellStyle name="SAPBEXexcCritical6 2" xfId="3789" xr:uid="{00000000-0005-0000-0000-0000D8110000}"/>
    <cellStyle name="SAPBEXexcCritical6 2 2" xfId="3790" xr:uid="{00000000-0005-0000-0000-0000D9110000}"/>
    <cellStyle name="SAPBEXexcCritical6 2 2 2" xfId="4846" xr:uid="{00000000-0005-0000-0000-0000DA110000}"/>
    <cellStyle name="SAPBEXexcCritical6 2 3" xfId="3791" xr:uid="{00000000-0005-0000-0000-0000DB110000}"/>
    <cellStyle name="SAPBEXexcCritical6 2 3 2" xfId="4847" xr:uid="{00000000-0005-0000-0000-0000DC110000}"/>
    <cellStyle name="SAPBEXexcCritical6 2 4" xfId="3792" xr:uid="{00000000-0005-0000-0000-0000DD110000}"/>
    <cellStyle name="SAPBEXexcCritical6 2 4 2" xfId="4848" xr:uid="{00000000-0005-0000-0000-0000DE110000}"/>
    <cellStyle name="SAPBEXexcCritical6 2 5" xfId="3793" xr:uid="{00000000-0005-0000-0000-0000DF110000}"/>
    <cellStyle name="SAPBEXexcCritical6 3" xfId="3794" xr:uid="{00000000-0005-0000-0000-0000E0110000}"/>
    <cellStyle name="SAPBEXexcCritical6 3 2" xfId="4849" xr:uid="{00000000-0005-0000-0000-0000E1110000}"/>
    <cellStyle name="SAPBEXexcCritical6 4" xfId="3795" xr:uid="{00000000-0005-0000-0000-0000E2110000}"/>
    <cellStyle name="SAPBEXexcCritical6 4 2" xfId="4850" xr:uid="{00000000-0005-0000-0000-0000E3110000}"/>
    <cellStyle name="SAPBEXexcCritical6 5" xfId="3796" xr:uid="{00000000-0005-0000-0000-0000E4110000}"/>
    <cellStyle name="SAPBEXexcCritical6 5 2" xfId="4851" xr:uid="{00000000-0005-0000-0000-0000E5110000}"/>
    <cellStyle name="SAPBEXexcCritical6 6" xfId="3797" xr:uid="{00000000-0005-0000-0000-0000E6110000}"/>
    <cellStyle name="SAPBEXexcGood1" xfId="898" xr:uid="{00000000-0005-0000-0000-0000E7110000}"/>
    <cellStyle name="SAPBEXexcGood1 2" xfId="3798" xr:uid="{00000000-0005-0000-0000-0000E8110000}"/>
    <cellStyle name="SAPBEXexcGood1 2 2" xfId="3799" xr:uid="{00000000-0005-0000-0000-0000E9110000}"/>
    <cellStyle name="SAPBEXexcGood1 2 2 2" xfId="4852" xr:uid="{00000000-0005-0000-0000-0000EA110000}"/>
    <cellStyle name="SAPBEXexcGood1 2 3" xfId="3800" xr:uid="{00000000-0005-0000-0000-0000EB110000}"/>
    <cellStyle name="SAPBEXexcGood1 2 3 2" xfId="4853" xr:uid="{00000000-0005-0000-0000-0000EC110000}"/>
    <cellStyle name="SAPBEXexcGood1 2 4" xfId="3801" xr:uid="{00000000-0005-0000-0000-0000ED110000}"/>
    <cellStyle name="SAPBEXexcGood1 2 4 2" xfId="4854" xr:uid="{00000000-0005-0000-0000-0000EE110000}"/>
    <cellStyle name="SAPBEXexcGood1 2 5" xfId="3802" xr:uid="{00000000-0005-0000-0000-0000EF110000}"/>
    <cellStyle name="SAPBEXexcGood1 3" xfId="3803" xr:uid="{00000000-0005-0000-0000-0000F0110000}"/>
    <cellStyle name="SAPBEXexcGood1 3 2" xfId="4855" xr:uid="{00000000-0005-0000-0000-0000F1110000}"/>
    <cellStyle name="SAPBEXexcGood1 4" xfId="3804" xr:uid="{00000000-0005-0000-0000-0000F2110000}"/>
    <cellStyle name="SAPBEXexcGood1 4 2" xfId="4856" xr:uid="{00000000-0005-0000-0000-0000F3110000}"/>
    <cellStyle name="SAPBEXexcGood1 5" xfId="3805" xr:uid="{00000000-0005-0000-0000-0000F4110000}"/>
    <cellStyle name="SAPBEXexcGood1 5 2" xfId="4857" xr:uid="{00000000-0005-0000-0000-0000F5110000}"/>
    <cellStyle name="SAPBEXexcGood1 6" xfId="3806" xr:uid="{00000000-0005-0000-0000-0000F6110000}"/>
    <cellStyle name="SAPBEXexcGood2" xfId="899" xr:uid="{00000000-0005-0000-0000-0000F7110000}"/>
    <cellStyle name="SAPBEXexcGood2 2" xfId="3807" xr:uid="{00000000-0005-0000-0000-0000F8110000}"/>
    <cellStyle name="SAPBEXexcGood2 2 2" xfId="3808" xr:uid="{00000000-0005-0000-0000-0000F9110000}"/>
    <cellStyle name="SAPBEXexcGood2 2 2 2" xfId="4858" xr:uid="{00000000-0005-0000-0000-0000FA110000}"/>
    <cellStyle name="SAPBEXexcGood2 2 3" xfId="3809" xr:uid="{00000000-0005-0000-0000-0000FB110000}"/>
    <cellStyle name="SAPBEXexcGood2 2 3 2" xfId="4859" xr:uid="{00000000-0005-0000-0000-0000FC110000}"/>
    <cellStyle name="SAPBEXexcGood2 2 4" xfId="3810" xr:uid="{00000000-0005-0000-0000-0000FD110000}"/>
    <cellStyle name="SAPBEXexcGood2 2 4 2" xfId="4860" xr:uid="{00000000-0005-0000-0000-0000FE110000}"/>
    <cellStyle name="SAPBEXexcGood2 2 5" xfId="3811" xr:uid="{00000000-0005-0000-0000-0000FF110000}"/>
    <cellStyle name="SAPBEXexcGood2 3" xfId="3812" xr:uid="{00000000-0005-0000-0000-000000120000}"/>
    <cellStyle name="SAPBEXexcGood2 3 2" xfId="4861" xr:uid="{00000000-0005-0000-0000-000001120000}"/>
    <cellStyle name="SAPBEXexcGood2 4" xfId="3813" xr:uid="{00000000-0005-0000-0000-000002120000}"/>
    <cellStyle name="SAPBEXexcGood2 4 2" xfId="4862" xr:uid="{00000000-0005-0000-0000-000003120000}"/>
    <cellStyle name="SAPBEXexcGood2 5" xfId="3814" xr:uid="{00000000-0005-0000-0000-000004120000}"/>
    <cellStyle name="SAPBEXexcGood2 5 2" xfId="4863" xr:uid="{00000000-0005-0000-0000-000005120000}"/>
    <cellStyle name="SAPBEXexcGood2 6" xfId="3815" xr:uid="{00000000-0005-0000-0000-000006120000}"/>
    <cellStyle name="SAPBEXexcGood3" xfId="900" xr:uid="{00000000-0005-0000-0000-000007120000}"/>
    <cellStyle name="SAPBEXexcGood3 2" xfId="3816" xr:uid="{00000000-0005-0000-0000-000008120000}"/>
    <cellStyle name="SAPBEXexcGood3 2 2" xfId="3817" xr:uid="{00000000-0005-0000-0000-000009120000}"/>
    <cellStyle name="SAPBEXexcGood3 2 2 2" xfId="4864" xr:uid="{00000000-0005-0000-0000-00000A120000}"/>
    <cellStyle name="SAPBEXexcGood3 2 3" xfId="3818" xr:uid="{00000000-0005-0000-0000-00000B120000}"/>
    <cellStyle name="SAPBEXexcGood3 2 3 2" xfId="4865" xr:uid="{00000000-0005-0000-0000-00000C120000}"/>
    <cellStyle name="SAPBEXexcGood3 2 4" xfId="3819" xr:uid="{00000000-0005-0000-0000-00000D120000}"/>
    <cellStyle name="SAPBEXexcGood3 2 4 2" xfId="4866" xr:uid="{00000000-0005-0000-0000-00000E120000}"/>
    <cellStyle name="SAPBEXexcGood3 2 5" xfId="3820" xr:uid="{00000000-0005-0000-0000-00000F120000}"/>
    <cellStyle name="SAPBEXexcGood3 3" xfId="3821" xr:uid="{00000000-0005-0000-0000-000010120000}"/>
    <cellStyle name="SAPBEXexcGood3 3 2" xfId="4867" xr:uid="{00000000-0005-0000-0000-000011120000}"/>
    <cellStyle name="SAPBEXexcGood3 4" xfId="3822" xr:uid="{00000000-0005-0000-0000-000012120000}"/>
    <cellStyle name="SAPBEXexcGood3 4 2" xfId="4868" xr:uid="{00000000-0005-0000-0000-000013120000}"/>
    <cellStyle name="SAPBEXexcGood3 5" xfId="3823" xr:uid="{00000000-0005-0000-0000-000014120000}"/>
    <cellStyle name="SAPBEXexcGood3 5 2" xfId="4869" xr:uid="{00000000-0005-0000-0000-000015120000}"/>
    <cellStyle name="SAPBEXexcGood3 6" xfId="3824" xr:uid="{00000000-0005-0000-0000-000016120000}"/>
    <cellStyle name="SAPBEXfilterDrill" xfId="901" xr:uid="{00000000-0005-0000-0000-000017120000}"/>
    <cellStyle name="SAPBEXfilterDrill 10" xfId="6211" xr:uid="{00000000-0005-0000-0000-000018120000}"/>
    <cellStyle name="SAPBEXfilterDrill 2" xfId="2178" xr:uid="{00000000-0005-0000-0000-000019120000}"/>
    <cellStyle name="SAPBEXfilterDrill 2 10" xfId="5896" xr:uid="{00000000-0005-0000-0000-00001A120000}"/>
    <cellStyle name="SAPBEXfilterDrill 2 11" xfId="6222" xr:uid="{00000000-0005-0000-0000-00001B120000}"/>
    <cellStyle name="SAPBEXfilterDrill 2 2" xfId="2355" xr:uid="{00000000-0005-0000-0000-00001C120000}"/>
    <cellStyle name="SAPBEXfilterDrill 2 2 10" xfId="6247" xr:uid="{00000000-0005-0000-0000-00001D120000}"/>
    <cellStyle name="SAPBEXfilterDrill 2 2 2" xfId="2380" xr:uid="{00000000-0005-0000-0000-00001E120000}"/>
    <cellStyle name="SAPBEXfilterDrill 2 2 2 2" xfId="2415" xr:uid="{00000000-0005-0000-0000-00001F120000}"/>
    <cellStyle name="SAPBEXfilterDrill 2 2 2 2 2" xfId="5855" xr:uid="{00000000-0005-0000-0000-000020120000}"/>
    <cellStyle name="SAPBEXfilterDrill 2 2 2 2 3" xfId="5600" xr:uid="{00000000-0005-0000-0000-000021120000}"/>
    <cellStyle name="SAPBEXfilterDrill 2 2 2 2 4" xfId="6152" xr:uid="{00000000-0005-0000-0000-000022120000}"/>
    <cellStyle name="SAPBEXfilterDrill 2 2 2 2 5" xfId="6171" xr:uid="{00000000-0005-0000-0000-000023120000}"/>
    <cellStyle name="SAPBEXfilterDrill 2 2 2 2 6" xfId="6187" xr:uid="{00000000-0005-0000-0000-000024120000}"/>
    <cellStyle name="SAPBEXfilterDrill 2 2 2 2 7" xfId="6203" xr:uid="{00000000-0005-0000-0000-000025120000}"/>
    <cellStyle name="SAPBEXfilterDrill 2 2 2 2 8" xfId="6300" xr:uid="{00000000-0005-0000-0000-000026120000}"/>
    <cellStyle name="SAPBEXfilterDrill 2 2 2 3" xfId="5820" xr:uid="{00000000-0005-0000-0000-000027120000}"/>
    <cellStyle name="SAPBEXfilterDrill 2 2 2 4" xfId="5756" xr:uid="{00000000-0005-0000-0000-000028120000}"/>
    <cellStyle name="SAPBEXfilterDrill 2 2 2 5" xfId="6146" xr:uid="{00000000-0005-0000-0000-000029120000}"/>
    <cellStyle name="SAPBEXfilterDrill 2 2 2 6" xfId="6166" xr:uid="{00000000-0005-0000-0000-00002A120000}"/>
    <cellStyle name="SAPBEXfilterDrill 2 2 2 7" xfId="6183" xr:uid="{00000000-0005-0000-0000-00002B120000}"/>
    <cellStyle name="SAPBEXfilterDrill 2 2 2 8" xfId="6199" xr:uid="{00000000-0005-0000-0000-00002C120000}"/>
    <cellStyle name="SAPBEXfilterDrill 2 2 2 9" xfId="6265" xr:uid="{00000000-0005-0000-0000-00002D120000}"/>
    <cellStyle name="SAPBEXfilterDrill 2 2 3" xfId="2397" xr:uid="{00000000-0005-0000-0000-00002E120000}"/>
    <cellStyle name="SAPBEXfilterDrill 2 2 3 2" xfId="5837" xr:uid="{00000000-0005-0000-0000-00002F120000}"/>
    <cellStyle name="SAPBEXfilterDrill 2 2 3 3" xfId="5686" xr:uid="{00000000-0005-0000-0000-000030120000}"/>
    <cellStyle name="SAPBEXfilterDrill 2 2 3 4" xfId="5939" xr:uid="{00000000-0005-0000-0000-000031120000}"/>
    <cellStyle name="SAPBEXfilterDrill 2 2 3 5" xfId="5870" xr:uid="{00000000-0005-0000-0000-000032120000}"/>
    <cellStyle name="SAPBEXfilterDrill 2 2 3 6" xfId="5749" xr:uid="{00000000-0005-0000-0000-000033120000}"/>
    <cellStyle name="SAPBEXfilterDrill 2 2 3 7" xfId="6040" xr:uid="{00000000-0005-0000-0000-000034120000}"/>
    <cellStyle name="SAPBEXfilterDrill 2 2 3 8" xfId="6282" xr:uid="{00000000-0005-0000-0000-000035120000}"/>
    <cellStyle name="SAPBEXfilterDrill 2 2 4" xfId="5802" xr:uid="{00000000-0005-0000-0000-000036120000}"/>
    <cellStyle name="SAPBEXfilterDrill 2 2 5" xfId="5691" xr:uid="{00000000-0005-0000-0000-000037120000}"/>
    <cellStyle name="SAPBEXfilterDrill 2 2 6" xfId="5949" xr:uid="{00000000-0005-0000-0000-000038120000}"/>
    <cellStyle name="SAPBEXfilterDrill 2 2 7" xfId="5968" xr:uid="{00000000-0005-0000-0000-000039120000}"/>
    <cellStyle name="SAPBEXfilterDrill 2 2 8" xfId="5569" xr:uid="{00000000-0005-0000-0000-00003A120000}"/>
    <cellStyle name="SAPBEXfilterDrill 2 2 9" xfId="5932" xr:uid="{00000000-0005-0000-0000-00003B120000}"/>
    <cellStyle name="SAPBEXfilterDrill 2 3" xfId="2370" xr:uid="{00000000-0005-0000-0000-00003C120000}"/>
    <cellStyle name="SAPBEXfilterDrill 2 3 2" xfId="2405" xr:uid="{00000000-0005-0000-0000-00003D120000}"/>
    <cellStyle name="SAPBEXfilterDrill 2 3 2 2" xfId="5845" xr:uid="{00000000-0005-0000-0000-00003E120000}"/>
    <cellStyle name="SAPBEXfilterDrill 2 3 2 3" xfId="5919" xr:uid="{00000000-0005-0000-0000-00003F120000}"/>
    <cellStyle name="SAPBEXfilterDrill 2 3 2 4" xfId="5732" xr:uid="{00000000-0005-0000-0000-000040120000}"/>
    <cellStyle name="SAPBEXfilterDrill 2 3 2 5" xfId="6041" xr:uid="{00000000-0005-0000-0000-000041120000}"/>
    <cellStyle name="SAPBEXfilterDrill 2 3 2 6" xfId="5738" xr:uid="{00000000-0005-0000-0000-000042120000}"/>
    <cellStyle name="SAPBEXfilterDrill 2 3 2 7" xfId="6119" xr:uid="{00000000-0005-0000-0000-000043120000}"/>
    <cellStyle name="SAPBEXfilterDrill 2 3 2 8" xfId="6290" xr:uid="{00000000-0005-0000-0000-000044120000}"/>
    <cellStyle name="SAPBEXfilterDrill 2 3 3" xfId="5810" xr:uid="{00000000-0005-0000-0000-000045120000}"/>
    <cellStyle name="SAPBEXfilterDrill 2 3 4" xfId="5499" xr:uid="{00000000-0005-0000-0000-000046120000}"/>
    <cellStyle name="SAPBEXfilterDrill 2 3 5" xfId="6006" xr:uid="{00000000-0005-0000-0000-000047120000}"/>
    <cellStyle name="SAPBEXfilterDrill 2 3 6" xfId="5880" xr:uid="{00000000-0005-0000-0000-000048120000}"/>
    <cellStyle name="SAPBEXfilterDrill 2 3 7" xfId="5589" xr:uid="{00000000-0005-0000-0000-000049120000}"/>
    <cellStyle name="SAPBEXfilterDrill 2 3 8" xfId="5941" xr:uid="{00000000-0005-0000-0000-00004A120000}"/>
    <cellStyle name="SAPBEXfilterDrill 2 3 9" xfId="6255" xr:uid="{00000000-0005-0000-0000-00004B120000}"/>
    <cellStyle name="SAPBEXfilterDrill 2 4" xfId="2334" xr:uid="{00000000-0005-0000-0000-00004C120000}"/>
    <cellStyle name="SAPBEXfilterDrill 2 4 2" xfId="5793" xr:uid="{00000000-0005-0000-0000-00004D120000}"/>
    <cellStyle name="SAPBEXfilterDrill 2 4 3" xfId="5731" xr:uid="{00000000-0005-0000-0000-00004E120000}"/>
    <cellStyle name="SAPBEXfilterDrill 2 4 4" xfId="5947" xr:uid="{00000000-0005-0000-0000-00004F120000}"/>
    <cellStyle name="SAPBEXfilterDrill 2 4 5" xfId="6037" xr:uid="{00000000-0005-0000-0000-000050120000}"/>
    <cellStyle name="SAPBEXfilterDrill 2 4 6" xfId="6051" xr:uid="{00000000-0005-0000-0000-000051120000}"/>
    <cellStyle name="SAPBEXfilterDrill 2 4 7" xfId="5913" xr:uid="{00000000-0005-0000-0000-000052120000}"/>
    <cellStyle name="SAPBEXfilterDrill 2 4 8" xfId="6238" xr:uid="{00000000-0005-0000-0000-000053120000}"/>
    <cellStyle name="SAPBEXfilterDrill 2 5" xfId="5767" xr:uid="{00000000-0005-0000-0000-000054120000}"/>
    <cellStyle name="SAPBEXfilterDrill 2 6" xfId="5696" xr:uid="{00000000-0005-0000-0000-000055120000}"/>
    <cellStyle name="SAPBEXfilterDrill 2 7" xfId="5907" xr:uid="{00000000-0005-0000-0000-000056120000}"/>
    <cellStyle name="SAPBEXfilterDrill 2 8" xfId="5560" xr:uid="{00000000-0005-0000-0000-000057120000}"/>
    <cellStyle name="SAPBEXfilterDrill 2 9" xfId="5898" xr:uid="{00000000-0005-0000-0000-000058120000}"/>
    <cellStyle name="SAPBEXfilterDrill 3" xfId="2341" xr:uid="{00000000-0005-0000-0000-000059120000}"/>
    <cellStyle name="SAPBEXfilterDrill 3 2" xfId="2391" xr:uid="{00000000-0005-0000-0000-00005A120000}"/>
    <cellStyle name="SAPBEXfilterDrill 3 2 2" xfId="5831" xr:uid="{00000000-0005-0000-0000-00005B120000}"/>
    <cellStyle name="SAPBEXfilterDrill 3 2 3" xfId="6116" xr:uid="{00000000-0005-0000-0000-00005C120000}"/>
    <cellStyle name="SAPBEXfilterDrill 3 2 4" xfId="6127" xr:uid="{00000000-0005-0000-0000-00005D120000}"/>
    <cellStyle name="SAPBEXfilterDrill 3 2 5" xfId="6065" xr:uid="{00000000-0005-0000-0000-00005E120000}"/>
    <cellStyle name="SAPBEXfilterDrill 3 2 6" xfId="5883" xr:uid="{00000000-0005-0000-0000-00005F120000}"/>
    <cellStyle name="SAPBEXfilterDrill 3 2 7" xfId="5874" xr:uid="{00000000-0005-0000-0000-000060120000}"/>
    <cellStyle name="SAPBEXfilterDrill 3 2 8" xfId="6276" xr:uid="{00000000-0005-0000-0000-000061120000}"/>
    <cellStyle name="SAPBEXfilterDrill 3 3" xfId="5795" xr:uid="{00000000-0005-0000-0000-000062120000}"/>
    <cellStyle name="SAPBEXfilterDrill 3 4" xfId="5694" xr:uid="{00000000-0005-0000-0000-000063120000}"/>
    <cellStyle name="SAPBEXfilterDrill 3 5" xfId="5948" xr:uid="{00000000-0005-0000-0000-000064120000}"/>
    <cellStyle name="SAPBEXfilterDrill 3 6" xfId="5473" xr:uid="{00000000-0005-0000-0000-000065120000}"/>
    <cellStyle name="SAPBEXfilterDrill 3 7" xfId="6131" xr:uid="{00000000-0005-0000-0000-000066120000}"/>
    <cellStyle name="SAPBEXfilterDrill 3 8" xfId="5496" xr:uid="{00000000-0005-0000-0000-000067120000}"/>
    <cellStyle name="SAPBEXfilterDrill 3 9" xfId="6240" xr:uid="{00000000-0005-0000-0000-000068120000}"/>
    <cellStyle name="SAPBEXfilterDrill 4" xfId="5611" xr:uid="{00000000-0005-0000-0000-000069120000}"/>
    <cellStyle name="SAPBEXfilterDrill 5" xfId="6075" xr:uid="{00000000-0005-0000-0000-00006A120000}"/>
    <cellStyle name="SAPBEXfilterDrill 6" xfId="5736" xr:uid="{00000000-0005-0000-0000-00006B120000}"/>
    <cellStyle name="SAPBEXfilterDrill 7" xfId="5597" xr:uid="{00000000-0005-0000-0000-00006C120000}"/>
    <cellStyle name="SAPBEXfilterDrill 8" xfId="5744" xr:uid="{00000000-0005-0000-0000-00006D120000}"/>
    <cellStyle name="SAPBEXfilterDrill 9" xfId="5655" xr:uid="{00000000-0005-0000-0000-00006E120000}"/>
    <cellStyle name="SAPBEXfilterDrill_Income statement" xfId="1459" xr:uid="{00000000-0005-0000-0000-00006F120000}"/>
    <cellStyle name="SAPBEXfilterItem" xfId="902" xr:uid="{00000000-0005-0000-0000-000070120000}"/>
    <cellStyle name="SAPBEXfilterText" xfId="903" xr:uid="{00000000-0005-0000-0000-000071120000}"/>
    <cellStyle name="SAPBEXformats" xfId="904" xr:uid="{00000000-0005-0000-0000-000072120000}"/>
    <cellStyle name="SAPBEXformats 2" xfId="3825" xr:uid="{00000000-0005-0000-0000-000073120000}"/>
    <cellStyle name="SAPBEXformats 2 2" xfId="3826" xr:uid="{00000000-0005-0000-0000-000074120000}"/>
    <cellStyle name="SAPBEXformats 2 2 2" xfId="4870" xr:uid="{00000000-0005-0000-0000-000075120000}"/>
    <cellStyle name="SAPBEXformats 2 3" xfId="3827" xr:uid="{00000000-0005-0000-0000-000076120000}"/>
    <cellStyle name="SAPBEXformats 2 3 2" xfId="4871" xr:uid="{00000000-0005-0000-0000-000077120000}"/>
    <cellStyle name="SAPBEXformats 2 4" xfId="3828" xr:uid="{00000000-0005-0000-0000-000078120000}"/>
    <cellStyle name="SAPBEXformats 2 4 2" xfId="4872" xr:uid="{00000000-0005-0000-0000-000079120000}"/>
    <cellStyle name="SAPBEXformats 2 5" xfId="3829" xr:uid="{00000000-0005-0000-0000-00007A120000}"/>
    <cellStyle name="SAPBEXformats 3" xfId="3830" xr:uid="{00000000-0005-0000-0000-00007B120000}"/>
    <cellStyle name="SAPBEXformats 3 2" xfId="4873" xr:uid="{00000000-0005-0000-0000-00007C120000}"/>
    <cellStyle name="SAPBEXformats 4" xfId="3831" xr:uid="{00000000-0005-0000-0000-00007D120000}"/>
    <cellStyle name="SAPBEXformats 4 2" xfId="4874" xr:uid="{00000000-0005-0000-0000-00007E120000}"/>
    <cellStyle name="SAPBEXformats 5" xfId="3832" xr:uid="{00000000-0005-0000-0000-00007F120000}"/>
    <cellStyle name="SAPBEXformats 5 2" xfId="4875" xr:uid="{00000000-0005-0000-0000-000080120000}"/>
    <cellStyle name="SAPBEXformats 6" xfId="3833" xr:uid="{00000000-0005-0000-0000-000081120000}"/>
    <cellStyle name="SAPBEXheaderData" xfId="905" xr:uid="{00000000-0005-0000-0000-000082120000}"/>
    <cellStyle name="SAPBEXheaderItem" xfId="906" xr:uid="{00000000-0005-0000-0000-000083120000}"/>
    <cellStyle name="SAPBEXheaderText" xfId="907" xr:uid="{00000000-0005-0000-0000-000084120000}"/>
    <cellStyle name="SAPBEXHLevel0" xfId="908" xr:uid="{00000000-0005-0000-0000-000085120000}"/>
    <cellStyle name="SAPBEXHLevel0 2" xfId="2179" xr:uid="{00000000-0005-0000-0000-000086120000}"/>
    <cellStyle name="SAPBEXHLevel0 2 2" xfId="3836" xr:uid="{00000000-0005-0000-0000-000087120000}"/>
    <cellStyle name="SAPBEXHLevel0 2 2 2" xfId="4876" xr:uid="{00000000-0005-0000-0000-000088120000}"/>
    <cellStyle name="SAPBEXHLevel0 2 3" xfId="3837" xr:uid="{00000000-0005-0000-0000-000089120000}"/>
    <cellStyle name="SAPBEXHLevel0 2 3 2" xfId="4877" xr:uid="{00000000-0005-0000-0000-00008A120000}"/>
    <cellStyle name="SAPBEXHLevel0 2 4" xfId="3838" xr:uid="{00000000-0005-0000-0000-00008B120000}"/>
    <cellStyle name="SAPBEXHLevel0 2 4 2" xfId="4878" xr:uid="{00000000-0005-0000-0000-00008C120000}"/>
    <cellStyle name="SAPBEXHLevel0 2 5" xfId="3839" xr:uid="{00000000-0005-0000-0000-00008D120000}"/>
    <cellStyle name="SAPBEXHLevel0 2 6" xfId="3835" xr:uid="{00000000-0005-0000-0000-00008E120000}"/>
    <cellStyle name="SAPBEXHLevel0 3" xfId="3840" xr:uid="{00000000-0005-0000-0000-00008F120000}"/>
    <cellStyle name="SAPBEXHLevel0 3 2" xfId="4879" xr:uid="{00000000-0005-0000-0000-000090120000}"/>
    <cellStyle name="SAPBEXHLevel0 4" xfId="3841" xr:uid="{00000000-0005-0000-0000-000091120000}"/>
    <cellStyle name="SAPBEXHLevel0 4 2" xfId="4880" xr:uid="{00000000-0005-0000-0000-000092120000}"/>
    <cellStyle name="SAPBEXHLevel0 5" xfId="3842" xr:uid="{00000000-0005-0000-0000-000093120000}"/>
    <cellStyle name="SAPBEXHLevel0 5 2" xfId="4881" xr:uid="{00000000-0005-0000-0000-000094120000}"/>
    <cellStyle name="SAPBEXHLevel0 6" xfId="3843" xr:uid="{00000000-0005-0000-0000-000095120000}"/>
    <cellStyle name="SAPBEXHLevel0 7" xfId="3834" xr:uid="{00000000-0005-0000-0000-000096120000}"/>
    <cellStyle name="SAPBEXHLevel0_Income statement" xfId="1460" xr:uid="{00000000-0005-0000-0000-000097120000}"/>
    <cellStyle name="SAPBEXHLevel0X" xfId="909" xr:uid="{00000000-0005-0000-0000-000098120000}"/>
    <cellStyle name="SAPBEXHLevel0X 2" xfId="2180" xr:uid="{00000000-0005-0000-0000-000099120000}"/>
    <cellStyle name="SAPBEXHLevel0X 2 2" xfId="3846" xr:uid="{00000000-0005-0000-0000-00009A120000}"/>
    <cellStyle name="SAPBEXHLevel0X 2 2 2" xfId="4882" xr:uid="{00000000-0005-0000-0000-00009B120000}"/>
    <cellStyle name="SAPBEXHLevel0X 2 3" xfId="3847" xr:uid="{00000000-0005-0000-0000-00009C120000}"/>
    <cellStyle name="SAPBEXHLevel0X 2 3 2" xfId="4883" xr:uid="{00000000-0005-0000-0000-00009D120000}"/>
    <cellStyle name="SAPBEXHLevel0X 2 4" xfId="3848" xr:uid="{00000000-0005-0000-0000-00009E120000}"/>
    <cellStyle name="SAPBEXHLevel0X 2 4 2" xfId="4884" xr:uid="{00000000-0005-0000-0000-00009F120000}"/>
    <cellStyle name="SAPBEXHLevel0X 2 5" xfId="3849" xr:uid="{00000000-0005-0000-0000-0000A0120000}"/>
    <cellStyle name="SAPBEXHLevel0X 2 6" xfId="3845" xr:uid="{00000000-0005-0000-0000-0000A1120000}"/>
    <cellStyle name="SAPBEXHLevel0X 3" xfId="3850" xr:uid="{00000000-0005-0000-0000-0000A2120000}"/>
    <cellStyle name="SAPBEXHLevel0X 3 2" xfId="4885" xr:uid="{00000000-0005-0000-0000-0000A3120000}"/>
    <cellStyle name="SAPBEXHLevel0X 4" xfId="3851" xr:uid="{00000000-0005-0000-0000-0000A4120000}"/>
    <cellStyle name="SAPBEXHLevel0X 4 2" xfId="4886" xr:uid="{00000000-0005-0000-0000-0000A5120000}"/>
    <cellStyle name="SAPBEXHLevel0X 5" xfId="3852" xr:uid="{00000000-0005-0000-0000-0000A6120000}"/>
    <cellStyle name="SAPBEXHLevel0X 5 2" xfId="4887" xr:uid="{00000000-0005-0000-0000-0000A7120000}"/>
    <cellStyle name="SAPBEXHLevel0X 6" xfId="3853" xr:uid="{00000000-0005-0000-0000-0000A8120000}"/>
    <cellStyle name="SAPBEXHLevel0X 7" xfId="3844" xr:uid="{00000000-0005-0000-0000-0000A9120000}"/>
    <cellStyle name="SAPBEXHLevel0X_Income statement" xfId="1461" xr:uid="{00000000-0005-0000-0000-0000AA120000}"/>
    <cellStyle name="SAPBEXHLevel1" xfId="910" xr:uid="{00000000-0005-0000-0000-0000AB120000}"/>
    <cellStyle name="SAPBEXHLevel1 2" xfId="2181" xr:uid="{00000000-0005-0000-0000-0000AC120000}"/>
    <cellStyle name="SAPBEXHLevel1 2 2" xfId="3856" xr:uid="{00000000-0005-0000-0000-0000AD120000}"/>
    <cellStyle name="SAPBEXHLevel1 2 2 2" xfId="4888" xr:uid="{00000000-0005-0000-0000-0000AE120000}"/>
    <cellStyle name="SAPBEXHLevel1 2 3" xfId="3857" xr:uid="{00000000-0005-0000-0000-0000AF120000}"/>
    <cellStyle name="SAPBEXHLevel1 2 3 2" xfId="4889" xr:uid="{00000000-0005-0000-0000-0000B0120000}"/>
    <cellStyle name="SAPBEXHLevel1 2 4" xfId="3858" xr:uid="{00000000-0005-0000-0000-0000B1120000}"/>
    <cellStyle name="SAPBEXHLevel1 2 4 2" xfId="4890" xr:uid="{00000000-0005-0000-0000-0000B2120000}"/>
    <cellStyle name="SAPBEXHLevel1 2 5" xfId="3859" xr:uid="{00000000-0005-0000-0000-0000B3120000}"/>
    <cellStyle name="SAPBEXHLevel1 2 6" xfId="3855" xr:uid="{00000000-0005-0000-0000-0000B4120000}"/>
    <cellStyle name="SAPBEXHLevel1 3" xfId="3860" xr:uid="{00000000-0005-0000-0000-0000B5120000}"/>
    <cellStyle name="SAPBEXHLevel1 3 2" xfId="4891" xr:uid="{00000000-0005-0000-0000-0000B6120000}"/>
    <cellStyle name="SAPBEXHLevel1 4" xfId="3861" xr:uid="{00000000-0005-0000-0000-0000B7120000}"/>
    <cellStyle name="SAPBEXHLevel1 4 2" xfId="4892" xr:uid="{00000000-0005-0000-0000-0000B8120000}"/>
    <cellStyle name="SAPBEXHLevel1 5" xfId="3862" xr:uid="{00000000-0005-0000-0000-0000B9120000}"/>
    <cellStyle name="SAPBEXHLevel1 5 2" xfId="4893" xr:uid="{00000000-0005-0000-0000-0000BA120000}"/>
    <cellStyle name="SAPBEXHLevel1 6" xfId="3863" xr:uid="{00000000-0005-0000-0000-0000BB120000}"/>
    <cellStyle name="SAPBEXHLevel1 7" xfId="3854" xr:uid="{00000000-0005-0000-0000-0000BC120000}"/>
    <cellStyle name="SAPBEXHLevel1_Income statement" xfId="1462" xr:uid="{00000000-0005-0000-0000-0000BD120000}"/>
    <cellStyle name="SAPBEXHLevel1X" xfId="911" xr:uid="{00000000-0005-0000-0000-0000BE120000}"/>
    <cellStyle name="SAPBEXHLevel1X 2" xfId="2182" xr:uid="{00000000-0005-0000-0000-0000BF120000}"/>
    <cellStyle name="SAPBEXHLevel1X 2 2" xfId="3866" xr:uid="{00000000-0005-0000-0000-0000C0120000}"/>
    <cellStyle name="SAPBEXHLevel1X 2 2 2" xfId="4894" xr:uid="{00000000-0005-0000-0000-0000C1120000}"/>
    <cellStyle name="SAPBEXHLevel1X 2 3" xfId="3867" xr:uid="{00000000-0005-0000-0000-0000C2120000}"/>
    <cellStyle name="SAPBEXHLevel1X 2 3 2" xfId="4895" xr:uid="{00000000-0005-0000-0000-0000C3120000}"/>
    <cellStyle name="SAPBEXHLevel1X 2 4" xfId="3868" xr:uid="{00000000-0005-0000-0000-0000C4120000}"/>
    <cellStyle name="SAPBEXHLevel1X 2 4 2" xfId="4896" xr:uid="{00000000-0005-0000-0000-0000C5120000}"/>
    <cellStyle name="SAPBEXHLevel1X 2 5" xfId="3869" xr:uid="{00000000-0005-0000-0000-0000C6120000}"/>
    <cellStyle name="SAPBEXHLevel1X 2 6" xfId="3865" xr:uid="{00000000-0005-0000-0000-0000C7120000}"/>
    <cellStyle name="SAPBEXHLevel1X 3" xfId="3870" xr:uid="{00000000-0005-0000-0000-0000C8120000}"/>
    <cellStyle name="SAPBEXHLevel1X 3 2" xfId="4897" xr:uid="{00000000-0005-0000-0000-0000C9120000}"/>
    <cellStyle name="SAPBEXHLevel1X 4" xfId="3871" xr:uid="{00000000-0005-0000-0000-0000CA120000}"/>
    <cellStyle name="SAPBEXHLevel1X 4 2" xfId="4898" xr:uid="{00000000-0005-0000-0000-0000CB120000}"/>
    <cellStyle name="SAPBEXHLevel1X 5" xfId="3872" xr:uid="{00000000-0005-0000-0000-0000CC120000}"/>
    <cellStyle name="SAPBEXHLevel1X 5 2" xfId="4899" xr:uid="{00000000-0005-0000-0000-0000CD120000}"/>
    <cellStyle name="SAPBEXHLevel1X 6" xfId="3873" xr:uid="{00000000-0005-0000-0000-0000CE120000}"/>
    <cellStyle name="SAPBEXHLevel1X 7" xfId="3864" xr:uid="{00000000-0005-0000-0000-0000CF120000}"/>
    <cellStyle name="SAPBEXHLevel1X_Income statement" xfId="1463" xr:uid="{00000000-0005-0000-0000-0000D0120000}"/>
    <cellStyle name="SAPBEXHLevel2" xfId="912" xr:uid="{00000000-0005-0000-0000-0000D1120000}"/>
    <cellStyle name="SAPBEXHLevel2 2" xfId="2183" xr:uid="{00000000-0005-0000-0000-0000D2120000}"/>
    <cellStyle name="SAPBEXHLevel2 2 2" xfId="3876" xr:uid="{00000000-0005-0000-0000-0000D3120000}"/>
    <cellStyle name="SAPBEXHLevel2 2 2 2" xfId="4900" xr:uid="{00000000-0005-0000-0000-0000D4120000}"/>
    <cellStyle name="SAPBEXHLevel2 2 3" xfId="3877" xr:uid="{00000000-0005-0000-0000-0000D5120000}"/>
    <cellStyle name="SAPBEXHLevel2 2 3 2" xfId="4901" xr:uid="{00000000-0005-0000-0000-0000D6120000}"/>
    <cellStyle name="SAPBEXHLevel2 2 4" xfId="3878" xr:uid="{00000000-0005-0000-0000-0000D7120000}"/>
    <cellStyle name="SAPBEXHLevel2 2 4 2" xfId="4902" xr:uid="{00000000-0005-0000-0000-0000D8120000}"/>
    <cellStyle name="SAPBEXHLevel2 2 5" xfId="3879" xr:uid="{00000000-0005-0000-0000-0000D9120000}"/>
    <cellStyle name="SAPBEXHLevel2 2 6" xfId="3875" xr:uid="{00000000-0005-0000-0000-0000DA120000}"/>
    <cellStyle name="SAPBEXHLevel2 3" xfId="3880" xr:uid="{00000000-0005-0000-0000-0000DB120000}"/>
    <cellStyle name="SAPBEXHLevel2 3 2" xfId="4903" xr:uid="{00000000-0005-0000-0000-0000DC120000}"/>
    <cellStyle name="SAPBEXHLevel2 4" xfId="3881" xr:uid="{00000000-0005-0000-0000-0000DD120000}"/>
    <cellStyle name="SAPBEXHLevel2 4 2" xfId="4904" xr:uid="{00000000-0005-0000-0000-0000DE120000}"/>
    <cellStyle name="SAPBEXHLevel2 5" xfId="3882" xr:uid="{00000000-0005-0000-0000-0000DF120000}"/>
    <cellStyle name="SAPBEXHLevel2 5 2" xfId="4905" xr:uid="{00000000-0005-0000-0000-0000E0120000}"/>
    <cellStyle name="SAPBEXHLevel2 6" xfId="3883" xr:uid="{00000000-0005-0000-0000-0000E1120000}"/>
    <cellStyle name="SAPBEXHLevel2 7" xfId="3874" xr:uid="{00000000-0005-0000-0000-0000E2120000}"/>
    <cellStyle name="SAPBEXHLevel2_Income statement" xfId="1464" xr:uid="{00000000-0005-0000-0000-0000E3120000}"/>
    <cellStyle name="SAPBEXHLevel2X" xfId="913" xr:uid="{00000000-0005-0000-0000-0000E4120000}"/>
    <cellStyle name="SAPBEXHLevel2X 2" xfId="2184" xr:uid="{00000000-0005-0000-0000-0000E5120000}"/>
    <cellStyle name="SAPBEXHLevel2X 2 2" xfId="3886" xr:uid="{00000000-0005-0000-0000-0000E6120000}"/>
    <cellStyle name="SAPBEXHLevel2X 2 2 2" xfId="4906" xr:uid="{00000000-0005-0000-0000-0000E7120000}"/>
    <cellStyle name="SAPBEXHLevel2X 2 3" xfId="3887" xr:uid="{00000000-0005-0000-0000-0000E8120000}"/>
    <cellStyle name="SAPBEXHLevel2X 2 3 2" xfId="4907" xr:uid="{00000000-0005-0000-0000-0000E9120000}"/>
    <cellStyle name="SAPBEXHLevel2X 2 4" xfId="3888" xr:uid="{00000000-0005-0000-0000-0000EA120000}"/>
    <cellStyle name="SAPBEXHLevel2X 2 4 2" xfId="4908" xr:uid="{00000000-0005-0000-0000-0000EB120000}"/>
    <cellStyle name="SAPBEXHLevel2X 2 5" xfId="3889" xr:uid="{00000000-0005-0000-0000-0000EC120000}"/>
    <cellStyle name="SAPBEXHLevel2X 2 6" xfId="3885" xr:uid="{00000000-0005-0000-0000-0000ED120000}"/>
    <cellStyle name="SAPBEXHLevel2X 3" xfId="3890" xr:uid="{00000000-0005-0000-0000-0000EE120000}"/>
    <cellStyle name="SAPBEXHLevel2X 3 2" xfId="4909" xr:uid="{00000000-0005-0000-0000-0000EF120000}"/>
    <cellStyle name="SAPBEXHLevel2X 4" xfId="3891" xr:uid="{00000000-0005-0000-0000-0000F0120000}"/>
    <cellStyle name="SAPBEXHLevel2X 4 2" xfId="4910" xr:uid="{00000000-0005-0000-0000-0000F1120000}"/>
    <cellStyle name="SAPBEXHLevel2X 5" xfId="3892" xr:uid="{00000000-0005-0000-0000-0000F2120000}"/>
    <cellStyle name="SAPBEXHLevel2X 5 2" xfId="4911" xr:uid="{00000000-0005-0000-0000-0000F3120000}"/>
    <cellStyle name="SAPBEXHLevel2X 6" xfId="3893" xr:uid="{00000000-0005-0000-0000-0000F4120000}"/>
    <cellStyle name="SAPBEXHLevel2X 7" xfId="3884" xr:uid="{00000000-0005-0000-0000-0000F5120000}"/>
    <cellStyle name="SAPBEXHLevel2X_Income statement" xfId="1465" xr:uid="{00000000-0005-0000-0000-0000F6120000}"/>
    <cellStyle name="SAPBEXHLevel3" xfId="914" xr:uid="{00000000-0005-0000-0000-0000F7120000}"/>
    <cellStyle name="SAPBEXHLevel3 2" xfId="2185" xr:uid="{00000000-0005-0000-0000-0000F8120000}"/>
    <cellStyle name="SAPBEXHLevel3 2 2" xfId="3896" xr:uid="{00000000-0005-0000-0000-0000F9120000}"/>
    <cellStyle name="SAPBEXHLevel3 2 2 2" xfId="4912" xr:uid="{00000000-0005-0000-0000-0000FA120000}"/>
    <cellStyle name="SAPBEXHLevel3 2 3" xfId="3897" xr:uid="{00000000-0005-0000-0000-0000FB120000}"/>
    <cellStyle name="SAPBEXHLevel3 2 3 2" xfId="4913" xr:uid="{00000000-0005-0000-0000-0000FC120000}"/>
    <cellStyle name="SAPBEXHLevel3 2 4" xfId="3898" xr:uid="{00000000-0005-0000-0000-0000FD120000}"/>
    <cellStyle name="SAPBEXHLevel3 2 4 2" xfId="4914" xr:uid="{00000000-0005-0000-0000-0000FE120000}"/>
    <cellStyle name="SAPBEXHLevel3 2 5" xfId="3899" xr:uid="{00000000-0005-0000-0000-0000FF120000}"/>
    <cellStyle name="SAPBEXHLevel3 2 6" xfId="3895" xr:uid="{00000000-0005-0000-0000-000000130000}"/>
    <cellStyle name="SAPBEXHLevel3 3" xfId="3900" xr:uid="{00000000-0005-0000-0000-000001130000}"/>
    <cellStyle name="SAPBEXHLevel3 3 2" xfId="4915" xr:uid="{00000000-0005-0000-0000-000002130000}"/>
    <cellStyle name="SAPBEXHLevel3 4" xfId="3901" xr:uid="{00000000-0005-0000-0000-000003130000}"/>
    <cellStyle name="SAPBEXHLevel3 4 2" xfId="4916" xr:uid="{00000000-0005-0000-0000-000004130000}"/>
    <cellStyle name="SAPBEXHLevel3 5" xfId="3902" xr:uid="{00000000-0005-0000-0000-000005130000}"/>
    <cellStyle name="SAPBEXHLevel3 5 2" xfId="4917" xr:uid="{00000000-0005-0000-0000-000006130000}"/>
    <cellStyle name="SAPBEXHLevel3 6" xfId="3903" xr:uid="{00000000-0005-0000-0000-000007130000}"/>
    <cellStyle name="SAPBEXHLevel3 7" xfId="3894" xr:uid="{00000000-0005-0000-0000-000008130000}"/>
    <cellStyle name="SAPBEXHLevel3_Income statement" xfId="1466" xr:uid="{00000000-0005-0000-0000-000009130000}"/>
    <cellStyle name="SAPBEXHLevel3X" xfId="915" xr:uid="{00000000-0005-0000-0000-00000A130000}"/>
    <cellStyle name="SAPBEXHLevel3X 2" xfId="2186" xr:uid="{00000000-0005-0000-0000-00000B130000}"/>
    <cellStyle name="SAPBEXHLevel3X 2 2" xfId="3906" xr:uid="{00000000-0005-0000-0000-00000C130000}"/>
    <cellStyle name="SAPBEXHLevel3X 2 2 2" xfId="4918" xr:uid="{00000000-0005-0000-0000-00000D130000}"/>
    <cellStyle name="SAPBEXHLevel3X 2 3" xfId="3907" xr:uid="{00000000-0005-0000-0000-00000E130000}"/>
    <cellStyle name="SAPBEXHLevel3X 2 3 2" xfId="4919" xr:uid="{00000000-0005-0000-0000-00000F130000}"/>
    <cellStyle name="SAPBEXHLevel3X 2 4" xfId="3908" xr:uid="{00000000-0005-0000-0000-000010130000}"/>
    <cellStyle name="SAPBEXHLevel3X 2 4 2" xfId="4920" xr:uid="{00000000-0005-0000-0000-000011130000}"/>
    <cellStyle name="SAPBEXHLevel3X 2 5" xfId="3909" xr:uid="{00000000-0005-0000-0000-000012130000}"/>
    <cellStyle name="SAPBEXHLevel3X 2 6" xfId="3905" xr:uid="{00000000-0005-0000-0000-000013130000}"/>
    <cellStyle name="SAPBEXHLevel3X 3" xfId="3910" xr:uid="{00000000-0005-0000-0000-000014130000}"/>
    <cellStyle name="SAPBEXHLevel3X 3 2" xfId="4921" xr:uid="{00000000-0005-0000-0000-000015130000}"/>
    <cellStyle name="SAPBEXHLevel3X 4" xfId="3911" xr:uid="{00000000-0005-0000-0000-000016130000}"/>
    <cellStyle name="SAPBEXHLevel3X 4 2" xfId="4922" xr:uid="{00000000-0005-0000-0000-000017130000}"/>
    <cellStyle name="SAPBEXHLevel3X 5" xfId="3912" xr:uid="{00000000-0005-0000-0000-000018130000}"/>
    <cellStyle name="SAPBEXHLevel3X 5 2" xfId="4923" xr:uid="{00000000-0005-0000-0000-000019130000}"/>
    <cellStyle name="SAPBEXHLevel3X 6" xfId="3913" xr:uid="{00000000-0005-0000-0000-00001A130000}"/>
    <cellStyle name="SAPBEXHLevel3X 7" xfId="3904" xr:uid="{00000000-0005-0000-0000-00001B130000}"/>
    <cellStyle name="SAPBEXHLevel3X_Income statement" xfId="1467" xr:uid="{00000000-0005-0000-0000-00001C130000}"/>
    <cellStyle name="SAPBEXresData" xfId="916" xr:uid="{00000000-0005-0000-0000-00001D130000}"/>
    <cellStyle name="SAPBEXresData 2" xfId="3915" xr:uid="{00000000-0005-0000-0000-00001E130000}"/>
    <cellStyle name="SAPBEXresData 2 2" xfId="3916" xr:uid="{00000000-0005-0000-0000-00001F130000}"/>
    <cellStyle name="SAPBEXresData 2 2 2" xfId="4924" xr:uid="{00000000-0005-0000-0000-000020130000}"/>
    <cellStyle name="SAPBEXresData 2 3" xfId="3917" xr:uid="{00000000-0005-0000-0000-000021130000}"/>
    <cellStyle name="SAPBEXresData 2 3 2" xfId="4925" xr:uid="{00000000-0005-0000-0000-000022130000}"/>
    <cellStyle name="SAPBEXresData 2 4" xfId="3918" xr:uid="{00000000-0005-0000-0000-000023130000}"/>
    <cellStyle name="SAPBEXresData 2 4 2" xfId="4926" xr:uid="{00000000-0005-0000-0000-000024130000}"/>
    <cellStyle name="SAPBEXresData 2 5" xfId="3919" xr:uid="{00000000-0005-0000-0000-000025130000}"/>
    <cellStyle name="SAPBEXresData 3" xfId="3920" xr:uid="{00000000-0005-0000-0000-000026130000}"/>
    <cellStyle name="SAPBEXresData 3 2" xfId="4927" xr:uid="{00000000-0005-0000-0000-000027130000}"/>
    <cellStyle name="SAPBEXresData 4" xfId="3921" xr:uid="{00000000-0005-0000-0000-000028130000}"/>
    <cellStyle name="SAPBEXresData 4 2" xfId="4928" xr:uid="{00000000-0005-0000-0000-000029130000}"/>
    <cellStyle name="SAPBEXresData 5" xfId="3922" xr:uid="{00000000-0005-0000-0000-00002A130000}"/>
    <cellStyle name="SAPBEXresData 5 2" xfId="4929" xr:uid="{00000000-0005-0000-0000-00002B130000}"/>
    <cellStyle name="SAPBEXresData 6" xfId="3923" xr:uid="{00000000-0005-0000-0000-00002C130000}"/>
    <cellStyle name="SAPBEXresDataEmph" xfId="917" xr:uid="{00000000-0005-0000-0000-00002D130000}"/>
    <cellStyle name="SAPBEXresDataEmph 2" xfId="3924" xr:uid="{00000000-0005-0000-0000-00002E130000}"/>
    <cellStyle name="SAPBEXresDataEmph 2 2" xfId="3925" xr:uid="{00000000-0005-0000-0000-00002F130000}"/>
    <cellStyle name="SAPBEXresDataEmph 2 2 2" xfId="4930" xr:uid="{00000000-0005-0000-0000-000030130000}"/>
    <cellStyle name="SAPBEXresDataEmph 2 3" xfId="3926" xr:uid="{00000000-0005-0000-0000-000031130000}"/>
    <cellStyle name="SAPBEXresDataEmph 2 3 2" xfId="4931" xr:uid="{00000000-0005-0000-0000-000032130000}"/>
    <cellStyle name="SAPBEXresDataEmph 2 4" xfId="3927" xr:uid="{00000000-0005-0000-0000-000033130000}"/>
    <cellStyle name="SAPBEXresDataEmph 2 4 2" xfId="4932" xr:uid="{00000000-0005-0000-0000-000034130000}"/>
    <cellStyle name="SAPBEXresDataEmph 2 5" xfId="3928" xr:uid="{00000000-0005-0000-0000-000035130000}"/>
    <cellStyle name="SAPBEXresDataEmph 3" xfId="3929" xr:uid="{00000000-0005-0000-0000-000036130000}"/>
    <cellStyle name="SAPBEXresDataEmph 3 2" xfId="4933" xr:uid="{00000000-0005-0000-0000-000037130000}"/>
    <cellStyle name="SAPBEXresDataEmph 4" xfId="3930" xr:uid="{00000000-0005-0000-0000-000038130000}"/>
    <cellStyle name="SAPBEXresDataEmph 4 2" xfId="4934" xr:uid="{00000000-0005-0000-0000-000039130000}"/>
    <cellStyle name="SAPBEXresDataEmph 5" xfId="3931" xr:uid="{00000000-0005-0000-0000-00003A130000}"/>
    <cellStyle name="SAPBEXresDataEmph 5 2" xfId="4935" xr:uid="{00000000-0005-0000-0000-00003B130000}"/>
    <cellStyle name="SAPBEXresDataEmph 6" xfId="3932" xr:uid="{00000000-0005-0000-0000-00003C130000}"/>
    <cellStyle name="SAPBEXresExc1" xfId="918" xr:uid="{00000000-0005-0000-0000-00003D130000}"/>
    <cellStyle name="SAPBEXresExc1Emph" xfId="919" xr:uid="{00000000-0005-0000-0000-00003E130000}"/>
    <cellStyle name="SAPBEXresExc2" xfId="920" xr:uid="{00000000-0005-0000-0000-00003F130000}"/>
    <cellStyle name="SAPBEXresExc2Emph" xfId="921" xr:uid="{00000000-0005-0000-0000-000040130000}"/>
    <cellStyle name="SAPBEXresItem" xfId="922" xr:uid="{00000000-0005-0000-0000-000041130000}"/>
    <cellStyle name="SAPBEXresItem 2" xfId="3934" xr:uid="{00000000-0005-0000-0000-000042130000}"/>
    <cellStyle name="SAPBEXresItem 2 2" xfId="3935" xr:uid="{00000000-0005-0000-0000-000043130000}"/>
    <cellStyle name="SAPBEXresItem 2 2 2" xfId="4936" xr:uid="{00000000-0005-0000-0000-000044130000}"/>
    <cellStyle name="SAPBEXresItem 2 3" xfId="3936" xr:uid="{00000000-0005-0000-0000-000045130000}"/>
    <cellStyle name="SAPBEXresItem 2 3 2" xfId="4937" xr:uid="{00000000-0005-0000-0000-000046130000}"/>
    <cellStyle name="SAPBEXresItem 2 4" xfId="3937" xr:uid="{00000000-0005-0000-0000-000047130000}"/>
    <cellStyle name="SAPBEXresItem 2 4 2" xfId="4938" xr:uid="{00000000-0005-0000-0000-000048130000}"/>
    <cellStyle name="SAPBEXresItem 2 5" xfId="3938" xr:uid="{00000000-0005-0000-0000-000049130000}"/>
    <cellStyle name="SAPBEXresItem 3" xfId="3939" xr:uid="{00000000-0005-0000-0000-00004A130000}"/>
    <cellStyle name="SAPBEXresItem 3 2" xfId="4939" xr:uid="{00000000-0005-0000-0000-00004B130000}"/>
    <cellStyle name="SAPBEXresItem 4" xfId="3940" xr:uid="{00000000-0005-0000-0000-00004C130000}"/>
    <cellStyle name="SAPBEXresItem 4 2" xfId="4940" xr:uid="{00000000-0005-0000-0000-00004D130000}"/>
    <cellStyle name="SAPBEXresItem 5" xfId="3941" xr:uid="{00000000-0005-0000-0000-00004E130000}"/>
    <cellStyle name="SAPBEXresItem 5 2" xfId="4941" xr:uid="{00000000-0005-0000-0000-00004F130000}"/>
    <cellStyle name="SAPBEXresItem 6" xfId="3942" xr:uid="{00000000-0005-0000-0000-000050130000}"/>
    <cellStyle name="SAPBEXresItemX" xfId="923" xr:uid="{00000000-0005-0000-0000-000051130000}"/>
    <cellStyle name="SAPBEXresItemX 2" xfId="2187" xr:uid="{00000000-0005-0000-0000-000052130000}"/>
    <cellStyle name="SAPBEXresItemX 2 2" xfId="3945" xr:uid="{00000000-0005-0000-0000-000053130000}"/>
    <cellStyle name="SAPBEXresItemX 2 2 2" xfId="4942" xr:uid="{00000000-0005-0000-0000-000054130000}"/>
    <cellStyle name="SAPBEXresItemX 2 3" xfId="3946" xr:uid="{00000000-0005-0000-0000-000055130000}"/>
    <cellStyle name="SAPBEXresItemX 2 3 2" xfId="4943" xr:uid="{00000000-0005-0000-0000-000056130000}"/>
    <cellStyle name="SAPBEXresItemX 2 4" xfId="3947" xr:uid="{00000000-0005-0000-0000-000057130000}"/>
    <cellStyle name="SAPBEXresItemX 2 4 2" xfId="4944" xr:uid="{00000000-0005-0000-0000-000058130000}"/>
    <cellStyle name="SAPBEXresItemX 2 5" xfId="3948" xr:uid="{00000000-0005-0000-0000-000059130000}"/>
    <cellStyle name="SAPBEXresItemX 2 6" xfId="3944" xr:uid="{00000000-0005-0000-0000-00005A130000}"/>
    <cellStyle name="SAPBEXresItemX 3" xfId="3949" xr:uid="{00000000-0005-0000-0000-00005B130000}"/>
    <cellStyle name="SAPBEXresItemX 3 2" xfId="4945" xr:uid="{00000000-0005-0000-0000-00005C130000}"/>
    <cellStyle name="SAPBEXresItemX 4" xfId="3950" xr:uid="{00000000-0005-0000-0000-00005D130000}"/>
    <cellStyle name="SAPBEXresItemX 4 2" xfId="4946" xr:uid="{00000000-0005-0000-0000-00005E130000}"/>
    <cellStyle name="SAPBEXresItemX 5" xfId="3951" xr:uid="{00000000-0005-0000-0000-00005F130000}"/>
    <cellStyle name="SAPBEXresItemX 5 2" xfId="4947" xr:uid="{00000000-0005-0000-0000-000060130000}"/>
    <cellStyle name="SAPBEXresItemX 6" xfId="3952" xr:uid="{00000000-0005-0000-0000-000061130000}"/>
    <cellStyle name="SAPBEXresItemX 7" xfId="3943" xr:uid="{00000000-0005-0000-0000-000062130000}"/>
    <cellStyle name="SAPBEXresItemX_Income statement" xfId="1468" xr:uid="{00000000-0005-0000-0000-000063130000}"/>
    <cellStyle name="SAPBEXstdData" xfId="924" xr:uid="{00000000-0005-0000-0000-000064130000}"/>
    <cellStyle name="SAPBEXstdData 2" xfId="3953" xr:uid="{00000000-0005-0000-0000-000065130000}"/>
    <cellStyle name="SAPBEXstdData 2 2" xfId="3954" xr:uid="{00000000-0005-0000-0000-000066130000}"/>
    <cellStyle name="SAPBEXstdData 2 2 2" xfId="4948" xr:uid="{00000000-0005-0000-0000-000067130000}"/>
    <cellStyle name="SAPBEXstdData 2 3" xfId="3955" xr:uid="{00000000-0005-0000-0000-000068130000}"/>
    <cellStyle name="SAPBEXstdData 2 3 2" xfId="4949" xr:uid="{00000000-0005-0000-0000-000069130000}"/>
    <cellStyle name="SAPBEXstdData 2 4" xfId="3956" xr:uid="{00000000-0005-0000-0000-00006A130000}"/>
    <cellStyle name="SAPBEXstdData 2 4 2" xfId="4950" xr:uid="{00000000-0005-0000-0000-00006B130000}"/>
    <cellStyle name="SAPBEXstdData 2 5" xfId="3957" xr:uid="{00000000-0005-0000-0000-00006C130000}"/>
    <cellStyle name="SAPBEXstdData 3" xfId="3958" xr:uid="{00000000-0005-0000-0000-00006D130000}"/>
    <cellStyle name="SAPBEXstdData 3 2" xfId="4951" xr:uid="{00000000-0005-0000-0000-00006E130000}"/>
    <cellStyle name="SAPBEXstdData 4" xfId="3959" xr:uid="{00000000-0005-0000-0000-00006F130000}"/>
    <cellStyle name="SAPBEXstdData 4 2" xfId="4952" xr:uid="{00000000-0005-0000-0000-000070130000}"/>
    <cellStyle name="SAPBEXstdData 5" xfId="3960" xr:uid="{00000000-0005-0000-0000-000071130000}"/>
    <cellStyle name="SAPBEXstdData 5 2" xfId="4953" xr:uid="{00000000-0005-0000-0000-000072130000}"/>
    <cellStyle name="SAPBEXstdData 6" xfId="3961" xr:uid="{00000000-0005-0000-0000-000073130000}"/>
    <cellStyle name="SAPBEXstdDataEmph" xfId="925" xr:uid="{00000000-0005-0000-0000-000074130000}"/>
    <cellStyle name="SAPBEXstdDataEmph 2" xfId="3962" xr:uid="{00000000-0005-0000-0000-000075130000}"/>
    <cellStyle name="SAPBEXstdDataEmph 2 2" xfId="3963" xr:uid="{00000000-0005-0000-0000-000076130000}"/>
    <cellStyle name="SAPBEXstdDataEmph 2 2 2" xfId="4954" xr:uid="{00000000-0005-0000-0000-000077130000}"/>
    <cellStyle name="SAPBEXstdDataEmph 2 3" xfId="3964" xr:uid="{00000000-0005-0000-0000-000078130000}"/>
    <cellStyle name="SAPBEXstdDataEmph 2 3 2" xfId="4955" xr:uid="{00000000-0005-0000-0000-000079130000}"/>
    <cellStyle name="SAPBEXstdDataEmph 2 4" xfId="3965" xr:uid="{00000000-0005-0000-0000-00007A130000}"/>
    <cellStyle name="SAPBEXstdDataEmph 2 4 2" xfId="4956" xr:uid="{00000000-0005-0000-0000-00007B130000}"/>
    <cellStyle name="SAPBEXstdDataEmph 2 5" xfId="3966" xr:uid="{00000000-0005-0000-0000-00007C130000}"/>
    <cellStyle name="SAPBEXstdDataEmph 3" xfId="3967" xr:uid="{00000000-0005-0000-0000-00007D130000}"/>
    <cellStyle name="SAPBEXstdDataEmph 3 2" xfId="4957" xr:uid="{00000000-0005-0000-0000-00007E130000}"/>
    <cellStyle name="SAPBEXstdDataEmph 4" xfId="3968" xr:uid="{00000000-0005-0000-0000-00007F130000}"/>
    <cellStyle name="SAPBEXstdDataEmph 4 2" xfId="4958" xr:uid="{00000000-0005-0000-0000-000080130000}"/>
    <cellStyle name="SAPBEXstdDataEmph 5" xfId="3969" xr:uid="{00000000-0005-0000-0000-000081130000}"/>
    <cellStyle name="SAPBEXstdDataEmph 5 2" xfId="4959" xr:uid="{00000000-0005-0000-0000-000082130000}"/>
    <cellStyle name="SAPBEXstdDataEmph 6" xfId="3970" xr:uid="{00000000-0005-0000-0000-000083130000}"/>
    <cellStyle name="SAPBEXstdExc1" xfId="926" xr:uid="{00000000-0005-0000-0000-000084130000}"/>
    <cellStyle name="SAPBEXstdExc1Emph" xfId="927" xr:uid="{00000000-0005-0000-0000-000085130000}"/>
    <cellStyle name="SAPBEXstdExc2" xfId="928" xr:uid="{00000000-0005-0000-0000-000086130000}"/>
    <cellStyle name="SAPBEXstdExc2Emph" xfId="929" xr:uid="{00000000-0005-0000-0000-000087130000}"/>
    <cellStyle name="SAPBEXstdItem" xfId="930" xr:uid="{00000000-0005-0000-0000-000088130000}"/>
    <cellStyle name="SAPBEXstdItem 2" xfId="3971" xr:uid="{00000000-0005-0000-0000-000089130000}"/>
    <cellStyle name="SAPBEXstdItem 2 2" xfId="3972" xr:uid="{00000000-0005-0000-0000-00008A130000}"/>
    <cellStyle name="SAPBEXstdItem 2 2 2" xfId="4960" xr:uid="{00000000-0005-0000-0000-00008B130000}"/>
    <cellStyle name="SAPBEXstdItem 2 3" xfId="3973" xr:uid="{00000000-0005-0000-0000-00008C130000}"/>
    <cellStyle name="SAPBEXstdItem 2 3 2" xfId="4961" xr:uid="{00000000-0005-0000-0000-00008D130000}"/>
    <cellStyle name="SAPBEXstdItem 2 4" xfId="3974" xr:uid="{00000000-0005-0000-0000-00008E130000}"/>
    <cellStyle name="SAPBEXstdItem 2 4 2" xfId="4962" xr:uid="{00000000-0005-0000-0000-00008F130000}"/>
    <cellStyle name="SAPBEXstdItem 2 5" xfId="3975" xr:uid="{00000000-0005-0000-0000-000090130000}"/>
    <cellStyle name="SAPBEXstdItem 3" xfId="3976" xr:uid="{00000000-0005-0000-0000-000091130000}"/>
    <cellStyle name="SAPBEXstdItem 3 2" xfId="4963" xr:uid="{00000000-0005-0000-0000-000092130000}"/>
    <cellStyle name="SAPBEXstdItem 4" xfId="3977" xr:uid="{00000000-0005-0000-0000-000093130000}"/>
    <cellStyle name="SAPBEXstdItem 4 2" xfId="4964" xr:uid="{00000000-0005-0000-0000-000094130000}"/>
    <cellStyle name="SAPBEXstdItem 5" xfId="3978" xr:uid="{00000000-0005-0000-0000-000095130000}"/>
    <cellStyle name="SAPBEXstdItem 5 2" xfId="4965" xr:uid="{00000000-0005-0000-0000-000096130000}"/>
    <cellStyle name="SAPBEXstdItem 6" xfId="3979" xr:uid="{00000000-0005-0000-0000-000097130000}"/>
    <cellStyle name="SAPBEXstdItemX" xfId="931" xr:uid="{00000000-0005-0000-0000-000098130000}"/>
    <cellStyle name="SAPBEXstdItemX 2" xfId="2189" xr:uid="{00000000-0005-0000-0000-000099130000}"/>
    <cellStyle name="SAPBEXstdItemX 2 2" xfId="3982" xr:uid="{00000000-0005-0000-0000-00009A130000}"/>
    <cellStyle name="SAPBEXstdItemX 2 2 2" xfId="4966" xr:uid="{00000000-0005-0000-0000-00009B130000}"/>
    <cellStyle name="SAPBEXstdItemX 2 3" xfId="3983" xr:uid="{00000000-0005-0000-0000-00009C130000}"/>
    <cellStyle name="SAPBEXstdItemX 2 3 2" xfId="4967" xr:uid="{00000000-0005-0000-0000-00009D130000}"/>
    <cellStyle name="SAPBEXstdItemX 2 4" xfId="3984" xr:uid="{00000000-0005-0000-0000-00009E130000}"/>
    <cellStyle name="SAPBEXstdItemX 2 4 2" xfId="4968" xr:uid="{00000000-0005-0000-0000-00009F130000}"/>
    <cellStyle name="SAPBEXstdItemX 2 5" xfId="3985" xr:uid="{00000000-0005-0000-0000-0000A0130000}"/>
    <cellStyle name="SAPBEXstdItemX 2 6" xfId="3981" xr:uid="{00000000-0005-0000-0000-0000A1130000}"/>
    <cellStyle name="SAPBEXstdItemX 3" xfId="3986" xr:uid="{00000000-0005-0000-0000-0000A2130000}"/>
    <cellStyle name="SAPBEXstdItemX 3 2" xfId="4969" xr:uid="{00000000-0005-0000-0000-0000A3130000}"/>
    <cellStyle name="SAPBEXstdItemX 4" xfId="3987" xr:uid="{00000000-0005-0000-0000-0000A4130000}"/>
    <cellStyle name="SAPBEXstdItemX 4 2" xfId="4970" xr:uid="{00000000-0005-0000-0000-0000A5130000}"/>
    <cellStyle name="SAPBEXstdItemX 5" xfId="3988" xr:uid="{00000000-0005-0000-0000-0000A6130000}"/>
    <cellStyle name="SAPBEXstdItemX 5 2" xfId="4971" xr:uid="{00000000-0005-0000-0000-0000A7130000}"/>
    <cellStyle name="SAPBEXstdItemX 6" xfId="3989" xr:uid="{00000000-0005-0000-0000-0000A8130000}"/>
    <cellStyle name="SAPBEXstdItemX 7" xfId="3980" xr:uid="{00000000-0005-0000-0000-0000A9130000}"/>
    <cellStyle name="SAPBEXstdItemX_Income statement" xfId="1469" xr:uid="{00000000-0005-0000-0000-0000AA130000}"/>
    <cellStyle name="SAPBEXsubData" xfId="932" xr:uid="{00000000-0005-0000-0000-0000AB130000}"/>
    <cellStyle name="SAPBEXsubData 10" xfId="6212" xr:uid="{00000000-0005-0000-0000-0000AC130000}"/>
    <cellStyle name="SAPBEXsubData 2" xfId="2190" xr:uid="{00000000-0005-0000-0000-0000AD130000}"/>
    <cellStyle name="SAPBEXsubData 2 10" xfId="5963" xr:uid="{00000000-0005-0000-0000-0000AE130000}"/>
    <cellStyle name="SAPBEXsubData 2 11" xfId="6223" xr:uid="{00000000-0005-0000-0000-0000AF130000}"/>
    <cellStyle name="SAPBEXsubData 2 2" xfId="2357" xr:uid="{00000000-0005-0000-0000-0000B0130000}"/>
    <cellStyle name="SAPBEXsubData 2 2 10" xfId="6248" xr:uid="{00000000-0005-0000-0000-0000B1130000}"/>
    <cellStyle name="SAPBEXsubData 2 2 2" xfId="2381" xr:uid="{00000000-0005-0000-0000-0000B2130000}"/>
    <cellStyle name="SAPBEXsubData 2 2 2 2" xfId="2416" xr:uid="{00000000-0005-0000-0000-0000B3130000}"/>
    <cellStyle name="SAPBEXsubData 2 2 2 2 2" xfId="5856" xr:uid="{00000000-0005-0000-0000-0000B4130000}"/>
    <cellStyle name="SAPBEXsubData 2 2 2 2 3" xfId="5915" xr:uid="{00000000-0005-0000-0000-0000B5130000}"/>
    <cellStyle name="SAPBEXsubData 2 2 2 2 4" xfId="6130" xr:uid="{00000000-0005-0000-0000-0000B6130000}"/>
    <cellStyle name="SAPBEXsubData 2 2 2 2 5" xfId="5936" xr:uid="{00000000-0005-0000-0000-0000B7130000}"/>
    <cellStyle name="SAPBEXsubData 2 2 2 2 6" xfId="5882" xr:uid="{00000000-0005-0000-0000-0000B8130000}"/>
    <cellStyle name="SAPBEXsubData 2 2 2 2 7" xfId="5976" xr:uid="{00000000-0005-0000-0000-0000B9130000}"/>
    <cellStyle name="SAPBEXsubData 2 2 2 2 8" xfId="6301" xr:uid="{00000000-0005-0000-0000-0000BA130000}"/>
    <cellStyle name="SAPBEXsubData 2 2 2 3" xfId="5821" xr:uid="{00000000-0005-0000-0000-0000BB130000}"/>
    <cellStyle name="SAPBEXsubData 2 2 2 4" xfId="5603" xr:uid="{00000000-0005-0000-0000-0000BC130000}"/>
    <cellStyle name="SAPBEXsubData 2 2 2 5" xfId="6150" xr:uid="{00000000-0005-0000-0000-0000BD130000}"/>
    <cellStyle name="SAPBEXsubData 2 2 2 6" xfId="6169" xr:uid="{00000000-0005-0000-0000-0000BE130000}"/>
    <cellStyle name="SAPBEXsubData 2 2 2 7" xfId="6185" xr:uid="{00000000-0005-0000-0000-0000BF130000}"/>
    <cellStyle name="SAPBEXsubData 2 2 2 8" xfId="6201" xr:uid="{00000000-0005-0000-0000-0000C0130000}"/>
    <cellStyle name="SAPBEXsubData 2 2 2 9" xfId="6266" xr:uid="{00000000-0005-0000-0000-0000C1130000}"/>
    <cellStyle name="SAPBEXsubData 2 2 3" xfId="2398" xr:uid="{00000000-0005-0000-0000-0000C2130000}"/>
    <cellStyle name="SAPBEXsubData 2 2 3 2" xfId="5838" xr:uid="{00000000-0005-0000-0000-0000C3130000}"/>
    <cellStyle name="SAPBEXsubData 2 2 3 3" xfId="5720" xr:uid="{00000000-0005-0000-0000-0000C4130000}"/>
    <cellStyle name="SAPBEXsubData 2 2 3 4" xfId="5777" xr:uid="{00000000-0005-0000-0000-0000C5130000}"/>
    <cellStyle name="SAPBEXsubData 2 2 3 5" xfId="6027" xr:uid="{00000000-0005-0000-0000-0000C6130000}"/>
    <cellStyle name="SAPBEXsubData 2 2 3 6" xfId="5739" xr:uid="{00000000-0005-0000-0000-0000C7130000}"/>
    <cellStyle name="SAPBEXsubData 2 2 3 7" xfId="6072" xr:uid="{00000000-0005-0000-0000-0000C8130000}"/>
    <cellStyle name="SAPBEXsubData 2 2 3 8" xfId="6283" xr:uid="{00000000-0005-0000-0000-0000C9130000}"/>
    <cellStyle name="SAPBEXsubData 2 2 4" xfId="5803" xr:uid="{00000000-0005-0000-0000-0000CA130000}"/>
    <cellStyle name="SAPBEXsubData 2 2 5" xfId="5501" xr:uid="{00000000-0005-0000-0000-0000CB130000}"/>
    <cellStyle name="SAPBEXsubData 2 2 6" xfId="6004" xr:uid="{00000000-0005-0000-0000-0000CC130000}"/>
    <cellStyle name="SAPBEXsubData 2 2 7" xfId="5726" xr:uid="{00000000-0005-0000-0000-0000CD130000}"/>
    <cellStyle name="SAPBEXsubData 2 2 8" xfId="6003" xr:uid="{00000000-0005-0000-0000-0000CE130000}"/>
    <cellStyle name="SAPBEXsubData 2 2 9" xfId="5881" xr:uid="{00000000-0005-0000-0000-0000CF130000}"/>
    <cellStyle name="SAPBEXsubData 2 3" xfId="2371" xr:uid="{00000000-0005-0000-0000-0000D0130000}"/>
    <cellStyle name="SAPBEXsubData 2 3 2" xfId="2406" xr:uid="{00000000-0005-0000-0000-0000D1130000}"/>
    <cellStyle name="SAPBEXsubData 2 3 2 2" xfId="5846" xr:uid="{00000000-0005-0000-0000-0000D2130000}"/>
    <cellStyle name="SAPBEXsubData 2 3 2 3" xfId="5710" xr:uid="{00000000-0005-0000-0000-0000D3130000}"/>
    <cellStyle name="SAPBEXsubData 2 3 2 4" xfId="6086" xr:uid="{00000000-0005-0000-0000-0000D4130000}"/>
    <cellStyle name="SAPBEXsubData 2 3 2 5" xfId="6026" xr:uid="{00000000-0005-0000-0000-0000D5130000}"/>
    <cellStyle name="SAPBEXsubData 2 3 2 6" xfId="5942" xr:uid="{00000000-0005-0000-0000-0000D6130000}"/>
    <cellStyle name="SAPBEXsubData 2 3 2 7" xfId="5912" xr:uid="{00000000-0005-0000-0000-0000D7130000}"/>
    <cellStyle name="SAPBEXsubData 2 3 2 8" xfId="6291" xr:uid="{00000000-0005-0000-0000-0000D8130000}"/>
    <cellStyle name="SAPBEXsubData 2 3 3" xfId="5811" xr:uid="{00000000-0005-0000-0000-0000D9130000}"/>
    <cellStyle name="SAPBEXsubData 2 3 4" xfId="5480" xr:uid="{00000000-0005-0000-0000-0000DA130000}"/>
    <cellStyle name="SAPBEXsubData 2 3 5" xfId="6062" xr:uid="{00000000-0005-0000-0000-0000DB130000}"/>
    <cellStyle name="SAPBEXsubData 2 3 6" xfId="5969" xr:uid="{00000000-0005-0000-0000-0000DC130000}"/>
    <cellStyle name="SAPBEXsubData 2 3 7" xfId="5574" xr:uid="{00000000-0005-0000-0000-0000DD130000}"/>
    <cellStyle name="SAPBEXsubData 2 3 8" xfId="6058" xr:uid="{00000000-0005-0000-0000-0000DE130000}"/>
    <cellStyle name="SAPBEXsubData 2 3 9" xfId="6256" xr:uid="{00000000-0005-0000-0000-0000DF130000}"/>
    <cellStyle name="SAPBEXsubData 2 4" xfId="2304" xr:uid="{00000000-0005-0000-0000-0000E0130000}"/>
    <cellStyle name="SAPBEXsubData 2 4 2" xfId="5784" xr:uid="{00000000-0005-0000-0000-0000E1130000}"/>
    <cellStyle name="SAPBEXsubData 2 4 3" xfId="5695" xr:uid="{00000000-0005-0000-0000-0000E2130000}"/>
    <cellStyle name="SAPBEXsubData 2 4 4" xfId="5460" xr:uid="{00000000-0005-0000-0000-0000E3130000}"/>
    <cellStyle name="SAPBEXsubData 2 4 5" xfId="6077" xr:uid="{00000000-0005-0000-0000-0000E4130000}"/>
    <cellStyle name="SAPBEXsubData 2 4 6" xfId="5885" xr:uid="{00000000-0005-0000-0000-0000E5130000}"/>
    <cellStyle name="SAPBEXsubData 2 4 7" xfId="5716" xr:uid="{00000000-0005-0000-0000-0000E6130000}"/>
    <cellStyle name="SAPBEXsubData 2 4 8" xfId="6232" xr:uid="{00000000-0005-0000-0000-0000E7130000}"/>
    <cellStyle name="SAPBEXsubData 2 5" xfId="5768" xr:uid="{00000000-0005-0000-0000-0000E8130000}"/>
    <cellStyle name="SAPBEXsubData 2 6" xfId="6110" xr:uid="{00000000-0005-0000-0000-0000E9130000}"/>
    <cellStyle name="SAPBEXsubData 2 7" xfId="5908" xr:uid="{00000000-0005-0000-0000-0000EA130000}"/>
    <cellStyle name="SAPBEXsubData 2 8" xfId="5974" xr:uid="{00000000-0005-0000-0000-0000EB130000}"/>
    <cellStyle name="SAPBEXsubData 2 9" xfId="5679" xr:uid="{00000000-0005-0000-0000-0000EC130000}"/>
    <cellStyle name="SAPBEXsubData 3" xfId="2093" xr:uid="{00000000-0005-0000-0000-0000ED130000}"/>
    <cellStyle name="SAPBEXsubData 3 2" xfId="2303" xr:uid="{00000000-0005-0000-0000-0000EE130000}"/>
    <cellStyle name="SAPBEXsubData 3 2 2" xfId="5783" xr:uid="{00000000-0005-0000-0000-0000EF130000}"/>
    <cellStyle name="SAPBEXsubData 3 2 3" xfId="5713" xr:uid="{00000000-0005-0000-0000-0000F0130000}"/>
    <cellStyle name="SAPBEXsubData 3 2 4" xfId="5683" xr:uid="{00000000-0005-0000-0000-0000F1130000}"/>
    <cellStyle name="SAPBEXsubData 3 2 5" xfId="5585" xr:uid="{00000000-0005-0000-0000-0000F2130000}"/>
    <cellStyle name="SAPBEXsubData 3 2 6" xfId="5972" xr:uid="{00000000-0005-0000-0000-0000F3130000}"/>
    <cellStyle name="SAPBEXsubData 3 2 7" xfId="5586" xr:uid="{00000000-0005-0000-0000-0000F4130000}"/>
    <cellStyle name="SAPBEXsubData 3 2 8" xfId="6231" xr:uid="{00000000-0005-0000-0000-0000F5130000}"/>
    <cellStyle name="SAPBEXsubData 3 3" xfId="5750" xr:uid="{00000000-0005-0000-0000-0000F6130000}"/>
    <cellStyle name="SAPBEXsubData 3 4" xfId="5929" xr:uid="{00000000-0005-0000-0000-0000F7130000}"/>
    <cellStyle name="SAPBEXsubData 3 5" xfId="6008" xr:uid="{00000000-0005-0000-0000-0000F8130000}"/>
    <cellStyle name="SAPBEXsubData 3 6" xfId="6029" xr:uid="{00000000-0005-0000-0000-0000F9130000}"/>
    <cellStyle name="SAPBEXsubData 3 7" xfId="6156" xr:uid="{00000000-0005-0000-0000-0000FA130000}"/>
    <cellStyle name="SAPBEXsubData 3 8" xfId="5693" xr:uid="{00000000-0005-0000-0000-0000FB130000}"/>
    <cellStyle name="SAPBEXsubData 3 9" xfId="6219" xr:uid="{00000000-0005-0000-0000-0000FC130000}"/>
    <cellStyle name="SAPBEXsubData 4" xfId="5614" xr:uid="{00000000-0005-0000-0000-0000FD130000}"/>
    <cellStyle name="SAPBEXsubData 5" xfId="6074" xr:uid="{00000000-0005-0000-0000-0000FE130000}"/>
    <cellStyle name="SAPBEXsubData 6" xfId="6060" xr:uid="{00000000-0005-0000-0000-0000FF130000}"/>
    <cellStyle name="SAPBEXsubData 7" xfId="5970" xr:uid="{00000000-0005-0000-0000-000000140000}"/>
    <cellStyle name="SAPBEXsubData 8" xfId="5866" xr:uid="{00000000-0005-0000-0000-000001140000}"/>
    <cellStyle name="SAPBEXsubData 9" xfId="5673" xr:uid="{00000000-0005-0000-0000-000002140000}"/>
    <cellStyle name="SAPBEXsubData_Income statement" xfId="1470" xr:uid="{00000000-0005-0000-0000-000003140000}"/>
    <cellStyle name="SAPBEXsubDataEmph" xfId="933" xr:uid="{00000000-0005-0000-0000-000004140000}"/>
    <cellStyle name="SAPBEXsubDataEmph 10" xfId="6213" xr:uid="{00000000-0005-0000-0000-000005140000}"/>
    <cellStyle name="SAPBEXsubDataEmph 2" xfId="2191" xr:uid="{00000000-0005-0000-0000-000006140000}"/>
    <cellStyle name="SAPBEXsubDataEmph 2 10" xfId="5975" xr:uid="{00000000-0005-0000-0000-000007140000}"/>
    <cellStyle name="SAPBEXsubDataEmph 2 11" xfId="6224" xr:uid="{00000000-0005-0000-0000-000008140000}"/>
    <cellStyle name="SAPBEXsubDataEmph 2 2" xfId="2358" xr:uid="{00000000-0005-0000-0000-000009140000}"/>
    <cellStyle name="SAPBEXsubDataEmph 2 2 10" xfId="6249" xr:uid="{00000000-0005-0000-0000-00000A140000}"/>
    <cellStyle name="SAPBEXsubDataEmph 2 2 2" xfId="2382" xr:uid="{00000000-0005-0000-0000-00000B140000}"/>
    <cellStyle name="SAPBEXsubDataEmph 2 2 2 2" xfId="2417" xr:uid="{00000000-0005-0000-0000-00000C140000}"/>
    <cellStyle name="SAPBEXsubDataEmph 2 2 2 2 2" xfId="5857" xr:uid="{00000000-0005-0000-0000-00000D140000}"/>
    <cellStyle name="SAPBEXsubDataEmph 2 2 2 2 3" xfId="5752" xr:uid="{00000000-0005-0000-0000-00000E140000}"/>
    <cellStyle name="SAPBEXsubDataEmph 2 2 2 2 4" xfId="6135" xr:uid="{00000000-0005-0000-0000-00000F140000}"/>
    <cellStyle name="SAPBEXsubDataEmph 2 2 2 2 5" xfId="5958" xr:uid="{00000000-0005-0000-0000-000010140000}"/>
    <cellStyle name="SAPBEXsubDataEmph 2 2 2 2 6" xfId="6033" xr:uid="{00000000-0005-0000-0000-000011140000}"/>
    <cellStyle name="SAPBEXsubDataEmph 2 2 2 2 7" xfId="6053" xr:uid="{00000000-0005-0000-0000-000012140000}"/>
    <cellStyle name="SAPBEXsubDataEmph 2 2 2 2 8" xfId="6302" xr:uid="{00000000-0005-0000-0000-000013140000}"/>
    <cellStyle name="SAPBEXsubDataEmph 2 2 2 3" xfId="5822" xr:uid="{00000000-0005-0000-0000-000014140000}"/>
    <cellStyle name="SAPBEXsubDataEmph 2 2 2 4" xfId="5688" xr:uid="{00000000-0005-0000-0000-000015140000}"/>
    <cellStyle name="SAPBEXsubDataEmph 2 2 2 5" xfId="5743" xr:uid="{00000000-0005-0000-0000-000016140000}"/>
    <cellStyle name="SAPBEXsubDataEmph 2 2 2 6" xfId="5746" xr:uid="{00000000-0005-0000-0000-000017140000}"/>
    <cellStyle name="SAPBEXsubDataEmph 2 2 2 7" xfId="5609" xr:uid="{00000000-0005-0000-0000-000018140000}"/>
    <cellStyle name="SAPBEXsubDataEmph 2 2 2 8" xfId="6089" xr:uid="{00000000-0005-0000-0000-000019140000}"/>
    <cellStyle name="SAPBEXsubDataEmph 2 2 2 9" xfId="6267" xr:uid="{00000000-0005-0000-0000-00001A140000}"/>
    <cellStyle name="SAPBEXsubDataEmph 2 2 3" xfId="2399" xr:uid="{00000000-0005-0000-0000-00001B140000}"/>
    <cellStyle name="SAPBEXsubDataEmph 2 2 3 2" xfId="5839" xr:uid="{00000000-0005-0000-0000-00001C140000}"/>
    <cellStyle name="SAPBEXsubDataEmph 2 2 3 3" xfId="5498" xr:uid="{00000000-0005-0000-0000-00001D140000}"/>
    <cellStyle name="SAPBEXsubDataEmph 2 2 3 4" xfId="5511" xr:uid="{00000000-0005-0000-0000-00001E140000}"/>
    <cellStyle name="SAPBEXsubDataEmph 2 2 3 5" xfId="5902" xr:uid="{00000000-0005-0000-0000-00001F140000}"/>
    <cellStyle name="SAPBEXsubDataEmph 2 2 3 6" xfId="5462" xr:uid="{00000000-0005-0000-0000-000020140000}"/>
    <cellStyle name="SAPBEXsubDataEmph 2 2 3 7" xfId="5674" xr:uid="{00000000-0005-0000-0000-000021140000}"/>
    <cellStyle name="SAPBEXsubDataEmph 2 2 3 8" xfId="6284" xr:uid="{00000000-0005-0000-0000-000022140000}"/>
    <cellStyle name="SAPBEXsubDataEmph 2 2 4" xfId="5804" xr:uid="{00000000-0005-0000-0000-000023140000}"/>
    <cellStyle name="SAPBEXsubDataEmph 2 2 5" xfId="5690" xr:uid="{00000000-0005-0000-0000-000024140000}"/>
    <cellStyle name="SAPBEXsubDataEmph 2 2 6" xfId="5649" xr:uid="{00000000-0005-0000-0000-000025140000}"/>
    <cellStyle name="SAPBEXsubDataEmph 2 2 7" xfId="6070" xr:uid="{00000000-0005-0000-0000-000026140000}"/>
    <cellStyle name="SAPBEXsubDataEmph 2 2 8" xfId="5967" xr:uid="{00000000-0005-0000-0000-000027140000}"/>
    <cellStyle name="SAPBEXsubDataEmph 2 2 9" xfId="5513" xr:uid="{00000000-0005-0000-0000-000028140000}"/>
    <cellStyle name="SAPBEXsubDataEmph 2 3" xfId="2372" xr:uid="{00000000-0005-0000-0000-000029140000}"/>
    <cellStyle name="SAPBEXsubDataEmph 2 3 2" xfId="2407" xr:uid="{00000000-0005-0000-0000-00002A140000}"/>
    <cellStyle name="SAPBEXsubDataEmph 2 3 2 2" xfId="5847" xr:uid="{00000000-0005-0000-0000-00002B140000}"/>
    <cellStyle name="SAPBEXsubDataEmph 2 3 2 3" xfId="5478" xr:uid="{00000000-0005-0000-0000-00002C140000}"/>
    <cellStyle name="SAPBEXsubDataEmph 2 3 2 4" xfId="6122" xr:uid="{00000000-0005-0000-0000-00002D140000}"/>
    <cellStyle name="SAPBEXsubDataEmph 2 3 2 5" xfId="5643" xr:uid="{00000000-0005-0000-0000-00002E140000}"/>
    <cellStyle name="SAPBEXsubDataEmph 2 3 2 6" xfId="5791" xr:uid="{00000000-0005-0000-0000-00002F140000}"/>
    <cellStyle name="SAPBEXsubDataEmph 2 3 2 7" xfId="5780" xr:uid="{00000000-0005-0000-0000-000030140000}"/>
    <cellStyle name="SAPBEXsubDataEmph 2 3 2 8" xfId="6292" xr:uid="{00000000-0005-0000-0000-000031140000}"/>
    <cellStyle name="SAPBEXsubDataEmph 2 3 3" xfId="5812" xr:uid="{00000000-0005-0000-0000-000032140000}"/>
    <cellStyle name="SAPBEXsubDataEmph 2 3 4" xfId="5467" xr:uid="{00000000-0005-0000-0000-000033140000}"/>
    <cellStyle name="SAPBEXsubDataEmph 2 3 5" xfId="5759" xr:uid="{00000000-0005-0000-0000-000034140000}"/>
    <cellStyle name="SAPBEXsubDataEmph 2 3 6" xfId="6046" xr:uid="{00000000-0005-0000-0000-000035140000}"/>
    <cellStyle name="SAPBEXsubDataEmph 2 3 7" xfId="6079" xr:uid="{00000000-0005-0000-0000-000036140000}"/>
    <cellStyle name="SAPBEXsubDataEmph 2 3 8" xfId="5927" xr:uid="{00000000-0005-0000-0000-000037140000}"/>
    <cellStyle name="SAPBEXsubDataEmph 2 3 9" xfId="6257" xr:uid="{00000000-0005-0000-0000-000038140000}"/>
    <cellStyle name="SAPBEXsubDataEmph 2 4" xfId="2323" xr:uid="{00000000-0005-0000-0000-000039140000}"/>
    <cellStyle name="SAPBEXsubDataEmph 2 4 2" xfId="5789" xr:uid="{00000000-0005-0000-0000-00003A140000}"/>
    <cellStyle name="SAPBEXsubDataEmph 2 4 3" xfId="5483" xr:uid="{00000000-0005-0000-0000-00003B140000}"/>
    <cellStyle name="SAPBEXsubDataEmph 2 4 4" xfId="5761" xr:uid="{00000000-0005-0000-0000-00003C140000}"/>
    <cellStyle name="SAPBEXsubDataEmph 2 4 5" xfId="6007" xr:uid="{00000000-0005-0000-0000-00003D140000}"/>
    <cellStyle name="SAPBEXsubDataEmph 2 4 6" xfId="5704" xr:uid="{00000000-0005-0000-0000-00003E140000}"/>
    <cellStyle name="SAPBEXsubDataEmph 2 4 7" xfId="5605" xr:uid="{00000000-0005-0000-0000-00003F140000}"/>
    <cellStyle name="SAPBEXsubDataEmph 2 4 8" xfId="6236" xr:uid="{00000000-0005-0000-0000-000040140000}"/>
    <cellStyle name="SAPBEXsubDataEmph 2 5" xfId="5769" xr:uid="{00000000-0005-0000-0000-000041140000}"/>
    <cellStyle name="SAPBEXsubDataEmph 2 6" xfId="6117" xr:uid="{00000000-0005-0000-0000-000042140000}"/>
    <cellStyle name="SAPBEXsubDataEmph 2 7" xfId="5906" xr:uid="{00000000-0005-0000-0000-000043140000}"/>
    <cellStyle name="SAPBEXsubDataEmph 2 8" xfId="5697" xr:uid="{00000000-0005-0000-0000-000044140000}"/>
    <cellStyle name="SAPBEXsubDataEmph 2 9" xfId="6036" xr:uid="{00000000-0005-0000-0000-000045140000}"/>
    <cellStyle name="SAPBEXsubDataEmph 3" xfId="2340" xr:uid="{00000000-0005-0000-0000-000046140000}"/>
    <cellStyle name="SAPBEXsubDataEmph 3 2" xfId="2390" xr:uid="{00000000-0005-0000-0000-000047140000}"/>
    <cellStyle name="SAPBEXsubDataEmph 3 2 2" xfId="5830" xr:uid="{00000000-0005-0000-0000-000048140000}"/>
    <cellStyle name="SAPBEXsubDataEmph 3 2 3" xfId="5684" xr:uid="{00000000-0005-0000-0000-000049140000}"/>
    <cellStyle name="SAPBEXsubDataEmph 3 2 4" xfId="6137" xr:uid="{00000000-0005-0000-0000-00004A140000}"/>
    <cellStyle name="SAPBEXsubDataEmph 3 2 5" xfId="5959" xr:uid="{00000000-0005-0000-0000-00004B140000}"/>
    <cellStyle name="SAPBEXsubDataEmph 3 2 6" xfId="6034" xr:uid="{00000000-0005-0000-0000-00004C140000}"/>
    <cellStyle name="SAPBEXsubDataEmph 3 2 7" xfId="5596" xr:uid="{00000000-0005-0000-0000-00004D140000}"/>
    <cellStyle name="SAPBEXsubDataEmph 3 2 8" xfId="6275" xr:uid="{00000000-0005-0000-0000-00004E140000}"/>
    <cellStyle name="SAPBEXsubDataEmph 3 3" xfId="5794" xr:uid="{00000000-0005-0000-0000-00004F140000}"/>
    <cellStyle name="SAPBEXsubDataEmph 3 4" xfId="5503" xr:uid="{00000000-0005-0000-0000-000050140000}"/>
    <cellStyle name="SAPBEXsubDataEmph 3 5" xfId="6011" xr:uid="{00000000-0005-0000-0000-000051140000}"/>
    <cellStyle name="SAPBEXsubDataEmph 3 6" xfId="5863" xr:uid="{00000000-0005-0000-0000-000052140000}"/>
    <cellStyle name="SAPBEXsubDataEmph 3 7" xfId="5956" xr:uid="{00000000-0005-0000-0000-000053140000}"/>
    <cellStyle name="SAPBEXsubDataEmph 3 8" xfId="5924" xr:uid="{00000000-0005-0000-0000-000054140000}"/>
    <cellStyle name="SAPBEXsubDataEmph 3 9" xfId="6239" xr:uid="{00000000-0005-0000-0000-000055140000}"/>
    <cellStyle name="SAPBEXsubDataEmph 4" xfId="5615" xr:uid="{00000000-0005-0000-0000-000056140000}"/>
    <cellStyle name="SAPBEXsubDataEmph 5" xfId="5966" xr:uid="{00000000-0005-0000-0000-000057140000}"/>
    <cellStyle name="SAPBEXsubDataEmph 6" xfId="5894" xr:uid="{00000000-0005-0000-0000-000058140000}"/>
    <cellStyle name="SAPBEXsubDataEmph 7" xfId="6056" xr:uid="{00000000-0005-0000-0000-000059140000}"/>
    <cellStyle name="SAPBEXsubDataEmph 8" xfId="5878" xr:uid="{00000000-0005-0000-0000-00005A140000}"/>
    <cellStyle name="SAPBEXsubDataEmph 9" xfId="5488" xr:uid="{00000000-0005-0000-0000-00005B140000}"/>
    <cellStyle name="SAPBEXsubDataEmph_Income statement" xfId="1471" xr:uid="{00000000-0005-0000-0000-00005C140000}"/>
    <cellStyle name="SAPBEXsubExc1" xfId="934" xr:uid="{00000000-0005-0000-0000-00005D140000}"/>
    <cellStyle name="SAPBEXsubExc1 10" xfId="6214" xr:uid="{00000000-0005-0000-0000-00005E140000}"/>
    <cellStyle name="SAPBEXsubExc1 2" xfId="2192" xr:uid="{00000000-0005-0000-0000-00005F140000}"/>
    <cellStyle name="SAPBEXsubExc1 2 10" xfId="5672" xr:uid="{00000000-0005-0000-0000-000060140000}"/>
    <cellStyle name="SAPBEXsubExc1 2 11" xfId="6225" xr:uid="{00000000-0005-0000-0000-000061140000}"/>
    <cellStyle name="SAPBEXsubExc1 2 2" xfId="2359" xr:uid="{00000000-0005-0000-0000-000062140000}"/>
    <cellStyle name="SAPBEXsubExc1 2 2 10" xfId="6250" xr:uid="{00000000-0005-0000-0000-000063140000}"/>
    <cellStyle name="SAPBEXsubExc1 2 2 2" xfId="2383" xr:uid="{00000000-0005-0000-0000-000064140000}"/>
    <cellStyle name="SAPBEXsubExc1 2 2 2 2" xfId="2418" xr:uid="{00000000-0005-0000-0000-000065140000}"/>
    <cellStyle name="SAPBEXsubExc1 2 2 2 2 2" xfId="5858" xr:uid="{00000000-0005-0000-0000-000066140000}"/>
    <cellStyle name="SAPBEXsubExc1 2 2 2 2 3" xfId="5599" xr:uid="{00000000-0005-0000-0000-000067140000}"/>
    <cellStyle name="SAPBEXsubExc1 2 2 2 2 4" xfId="6129" xr:uid="{00000000-0005-0000-0000-000068140000}"/>
    <cellStyle name="SAPBEXsubExc1 2 2 2 2 5" xfId="5645" xr:uid="{00000000-0005-0000-0000-000069140000}"/>
    <cellStyle name="SAPBEXsubExc1 2 2 2 2 6" xfId="6063" xr:uid="{00000000-0005-0000-0000-00006A140000}"/>
    <cellStyle name="SAPBEXsubExc1 2 2 2 2 7" xfId="5978" xr:uid="{00000000-0005-0000-0000-00006B140000}"/>
    <cellStyle name="SAPBEXsubExc1 2 2 2 2 8" xfId="6303" xr:uid="{00000000-0005-0000-0000-00006C140000}"/>
    <cellStyle name="SAPBEXsubExc1 2 2 2 3" xfId="5823" xr:uid="{00000000-0005-0000-0000-00006D140000}"/>
    <cellStyle name="SAPBEXsubExc1 2 2 2 4" xfId="5922" xr:uid="{00000000-0005-0000-0000-00006E140000}"/>
    <cellStyle name="SAPBEXsubExc1 2 2 2 5" xfId="5491" xr:uid="{00000000-0005-0000-0000-00006F140000}"/>
    <cellStyle name="SAPBEXsubExc1 2 2 2 6" xfId="5570" xr:uid="{00000000-0005-0000-0000-000070140000}"/>
    <cellStyle name="SAPBEXsubExc1 2 2 2 7" xfId="5764" xr:uid="{00000000-0005-0000-0000-000071140000}"/>
    <cellStyle name="SAPBEXsubExc1 2 2 2 8" xfId="5934" xr:uid="{00000000-0005-0000-0000-000072140000}"/>
    <cellStyle name="SAPBEXsubExc1 2 2 2 9" xfId="6268" xr:uid="{00000000-0005-0000-0000-000073140000}"/>
    <cellStyle name="SAPBEXsubExc1 2 2 3" xfId="2400" xr:uid="{00000000-0005-0000-0000-000074140000}"/>
    <cellStyle name="SAPBEXsubExc1 2 2 3 2" xfId="5840" xr:uid="{00000000-0005-0000-0000-000075140000}"/>
    <cellStyle name="SAPBEXsubExc1 2 2 3 3" xfId="5685" xr:uid="{00000000-0005-0000-0000-000076140000}"/>
    <cellStyle name="SAPBEXsubExc1 2 2 3 4" xfId="6013" xr:uid="{00000000-0005-0000-0000-000077140000}"/>
    <cellStyle name="SAPBEXsubExc1 2 2 3 5" xfId="5961" xr:uid="{00000000-0005-0000-0000-000078140000}"/>
    <cellStyle name="SAPBEXsubExc1 2 2 3 6" xfId="5676" xr:uid="{00000000-0005-0000-0000-000079140000}"/>
    <cellStyle name="SAPBEXsubExc1 2 2 3 7" xfId="6108" xr:uid="{00000000-0005-0000-0000-00007A140000}"/>
    <cellStyle name="SAPBEXsubExc1 2 2 3 8" xfId="6285" xr:uid="{00000000-0005-0000-0000-00007B140000}"/>
    <cellStyle name="SAPBEXsubExc1 2 2 4" xfId="5805" xr:uid="{00000000-0005-0000-0000-00007C140000}"/>
    <cellStyle name="SAPBEXsubExc1 2 2 5" xfId="5723" xr:uid="{00000000-0005-0000-0000-00007D140000}"/>
    <cellStyle name="SAPBEXsubExc1 2 2 6" xfId="6139" xr:uid="{00000000-0005-0000-0000-00007E140000}"/>
    <cellStyle name="SAPBEXsubExc1 2 2 7" xfId="6067" xr:uid="{00000000-0005-0000-0000-00007F140000}"/>
    <cellStyle name="SAPBEXsubExc1 2 2 8" xfId="6031" xr:uid="{00000000-0005-0000-0000-000080140000}"/>
    <cellStyle name="SAPBEXsubExc1 2 2 9" xfId="5911" xr:uid="{00000000-0005-0000-0000-000081140000}"/>
    <cellStyle name="SAPBEXsubExc1 2 3" xfId="2373" xr:uid="{00000000-0005-0000-0000-000082140000}"/>
    <cellStyle name="SAPBEXsubExc1 2 3 2" xfId="2408" xr:uid="{00000000-0005-0000-0000-000083140000}"/>
    <cellStyle name="SAPBEXsubExc1 2 3 2 2" xfId="5848" xr:uid="{00000000-0005-0000-0000-000084140000}"/>
    <cellStyle name="SAPBEXsubExc1 2 3 2 3" xfId="5465" xr:uid="{00000000-0005-0000-0000-000085140000}"/>
    <cellStyle name="SAPBEXsubExc1 2 3 2 4" xfId="5699" xr:uid="{00000000-0005-0000-0000-000086140000}"/>
    <cellStyle name="SAPBEXsubExc1 2 3 2 5" xfId="5604" xr:uid="{00000000-0005-0000-0000-000087140000}"/>
    <cellStyle name="SAPBEXsubExc1 2 3 2 6" xfId="5647" xr:uid="{00000000-0005-0000-0000-000088140000}"/>
    <cellStyle name="SAPBEXsubExc1 2 3 2 7" xfId="5943" xr:uid="{00000000-0005-0000-0000-000089140000}"/>
    <cellStyle name="SAPBEXsubExc1 2 3 2 8" xfId="6293" xr:uid="{00000000-0005-0000-0000-00008A140000}"/>
    <cellStyle name="SAPBEXsubExc1 2 3 3" xfId="5813" xr:uid="{00000000-0005-0000-0000-00008B140000}"/>
    <cellStyle name="SAPBEXsubExc1 2 3 4" xfId="6097" xr:uid="{00000000-0005-0000-0000-00008C140000}"/>
    <cellStyle name="SAPBEXsubExc1 2 3 5" xfId="5648" xr:uid="{00000000-0005-0000-0000-00008D140000}"/>
    <cellStyle name="SAPBEXsubExc1 2 3 6" xfId="6059" xr:uid="{00000000-0005-0000-0000-00008E140000}"/>
    <cellStyle name="SAPBEXsubExc1 2 3 7" xfId="6039" xr:uid="{00000000-0005-0000-0000-00008F140000}"/>
    <cellStyle name="SAPBEXsubExc1 2 3 8" xfId="5873" xr:uid="{00000000-0005-0000-0000-000090140000}"/>
    <cellStyle name="SAPBEXsubExc1 2 3 9" xfId="6258" xr:uid="{00000000-0005-0000-0000-000091140000}"/>
    <cellStyle name="SAPBEXsubExc1 2 4" xfId="2305" xr:uid="{00000000-0005-0000-0000-000092140000}"/>
    <cellStyle name="SAPBEXsubExc1 2 4 2" xfId="5785" xr:uid="{00000000-0005-0000-0000-000093140000}"/>
    <cellStyle name="SAPBEXsubExc1 2 4 3" xfId="5725" xr:uid="{00000000-0005-0000-0000-000094140000}"/>
    <cellStyle name="SAPBEXsubExc1 2 4 4" xfId="6145" xr:uid="{00000000-0005-0000-0000-000095140000}"/>
    <cellStyle name="SAPBEXsubExc1 2 4 5" xfId="6164" xr:uid="{00000000-0005-0000-0000-000096140000}"/>
    <cellStyle name="SAPBEXsubExc1 2 4 6" xfId="6182" xr:uid="{00000000-0005-0000-0000-000097140000}"/>
    <cellStyle name="SAPBEXsubExc1 2 4 7" xfId="6198" xr:uid="{00000000-0005-0000-0000-000098140000}"/>
    <cellStyle name="SAPBEXsubExc1 2 4 8" xfId="6233" xr:uid="{00000000-0005-0000-0000-000099140000}"/>
    <cellStyle name="SAPBEXsubExc1 2 5" xfId="5770" xr:uid="{00000000-0005-0000-0000-00009A140000}"/>
    <cellStyle name="SAPBEXsubExc1 2 6" xfId="6109" xr:uid="{00000000-0005-0000-0000-00009B140000}"/>
    <cellStyle name="SAPBEXsubExc1 2 7" xfId="5909" xr:uid="{00000000-0005-0000-0000-00009C140000}"/>
    <cellStyle name="SAPBEXsubExc1 2 8" xfId="5747" xr:uid="{00000000-0005-0000-0000-00009D140000}"/>
    <cellStyle name="SAPBEXsubExc1 2 9" xfId="6001" xr:uid="{00000000-0005-0000-0000-00009E140000}"/>
    <cellStyle name="SAPBEXsubExc1 3" xfId="2344" xr:uid="{00000000-0005-0000-0000-00009F140000}"/>
    <cellStyle name="SAPBEXsubExc1 3 2" xfId="2393" xr:uid="{00000000-0005-0000-0000-0000A0140000}"/>
    <cellStyle name="SAPBEXsubExc1 3 2 2" xfId="5833" xr:uid="{00000000-0005-0000-0000-0000A1140000}"/>
    <cellStyle name="SAPBEXsubExc1 3 2 3" xfId="6105" xr:uid="{00000000-0005-0000-0000-0000A2140000}"/>
    <cellStyle name="SAPBEXsubExc1 3 2 4" xfId="6124" xr:uid="{00000000-0005-0000-0000-0000A3140000}"/>
    <cellStyle name="SAPBEXsubExc1 3 2 5" xfId="5998" xr:uid="{00000000-0005-0000-0000-0000A4140000}"/>
    <cellStyle name="SAPBEXsubExc1 3 2 6" xfId="5700" xr:uid="{00000000-0005-0000-0000-0000A5140000}"/>
    <cellStyle name="SAPBEXsubExc1 3 2 7" xfId="6080" xr:uid="{00000000-0005-0000-0000-0000A6140000}"/>
    <cellStyle name="SAPBEXsubExc1 3 2 8" xfId="6278" xr:uid="{00000000-0005-0000-0000-0000A7140000}"/>
    <cellStyle name="SAPBEXsubExc1 3 3" xfId="5797" xr:uid="{00000000-0005-0000-0000-0000A8140000}"/>
    <cellStyle name="SAPBEXsubExc1 3 4" xfId="5481" xr:uid="{00000000-0005-0000-0000-0000A9140000}"/>
    <cellStyle name="SAPBEXsubExc1 3 5" xfId="5504" xr:uid="{00000000-0005-0000-0000-0000AA140000}"/>
    <cellStyle name="SAPBEXsubExc1 3 6" xfId="5899" xr:uid="{00000000-0005-0000-0000-0000AB140000}"/>
    <cellStyle name="SAPBEXsubExc1 3 7" xfId="5737" xr:uid="{00000000-0005-0000-0000-0000AC140000}"/>
    <cellStyle name="SAPBEXsubExc1 3 8" xfId="5735" xr:uid="{00000000-0005-0000-0000-0000AD140000}"/>
    <cellStyle name="SAPBEXsubExc1 3 9" xfId="6242" xr:uid="{00000000-0005-0000-0000-0000AE140000}"/>
    <cellStyle name="SAPBEXsubExc1 4" xfId="5616" xr:uid="{00000000-0005-0000-0000-0000AF140000}"/>
    <cellStyle name="SAPBEXsubExc1 5" xfId="5965" xr:uid="{00000000-0005-0000-0000-0000B0140000}"/>
    <cellStyle name="SAPBEXsubExc1 6" xfId="5579" xr:uid="{00000000-0005-0000-0000-0000B1140000}"/>
    <cellStyle name="SAPBEXsubExc1 7" xfId="6057" xr:uid="{00000000-0005-0000-0000-0000B2140000}"/>
    <cellStyle name="SAPBEXsubExc1 8" xfId="6088" xr:uid="{00000000-0005-0000-0000-0000B3140000}"/>
    <cellStyle name="SAPBEXsubExc1 9" xfId="5490" xr:uid="{00000000-0005-0000-0000-0000B4140000}"/>
    <cellStyle name="SAPBEXsubExc1_Income statement" xfId="1472" xr:uid="{00000000-0005-0000-0000-0000B5140000}"/>
    <cellStyle name="SAPBEXsubExc1Emph" xfId="935" xr:uid="{00000000-0005-0000-0000-0000B6140000}"/>
    <cellStyle name="SAPBEXsubExc1Emph 10" xfId="6215" xr:uid="{00000000-0005-0000-0000-0000B7140000}"/>
    <cellStyle name="SAPBEXsubExc1Emph 2" xfId="2193" xr:uid="{00000000-0005-0000-0000-0000B8140000}"/>
    <cellStyle name="SAPBEXsubExc1Emph 2 10" xfId="6084" xr:uid="{00000000-0005-0000-0000-0000B9140000}"/>
    <cellStyle name="SAPBEXsubExc1Emph 2 11" xfId="6226" xr:uid="{00000000-0005-0000-0000-0000BA140000}"/>
    <cellStyle name="SAPBEXsubExc1Emph 2 2" xfId="2360" xr:uid="{00000000-0005-0000-0000-0000BB140000}"/>
    <cellStyle name="SAPBEXsubExc1Emph 2 2 10" xfId="6251" xr:uid="{00000000-0005-0000-0000-0000BC140000}"/>
    <cellStyle name="SAPBEXsubExc1Emph 2 2 2" xfId="2384" xr:uid="{00000000-0005-0000-0000-0000BD140000}"/>
    <cellStyle name="SAPBEXsubExc1Emph 2 2 2 2" xfId="2419" xr:uid="{00000000-0005-0000-0000-0000BE140000}"/>
    <cellStyle name="SAPBEXsubExc1Emph 2 2 2 2 2" xfId="5859" xr:uid="{00000000-0005-0000-0000-0000BF140000}"/>
    <cellStyle name="SAPBEXsubExc1Emph 2 2 2 2 3" xfId="5914" xr:uid="{00000000-0005-0000-0000-0000C0140000}"/>
    <cellStyle name="SAPBEXsubExc1Emph 2 2 2 2 4" xfId="6155" xr:uid="{00000000-0005-0000-0000-0000C1140000}"/>
    <cellStyle name="SAPBEXsubExc1Emph 2 2 2 2 5" xfId="6174" xr:uid="{00000000-0005-0000-0000-0000C2140000}"/>
    <cellStyle name="SAPBEXsubExc1Emph 2 2 2 2 6" xfId="6190" xr:uid="{00000000-0005-0000-0000-0000C3140000}"/>
    <cellStyle name="SAPBEXsubExc1Emph 2 2 2 2 7" xfId="6206" xr:uid="{00000000-0005-0000-0000-0000C4140000}"/>
    <cellStyle name="SAPBEXsubExc1Emph 2 2 2 2 8" xfId="6304" xr:uid="{00000000-0005-0000-0000-0000C5140000}"/>
    <cellStyle name="SAPBEXsubExc1Emph 2 2 2 3" xfId="5824" xr:uid="{00000000-0005-0000-0000-0000C6140000}"/>
    <cellStyle name="SAPBEXsubExc1Emph 2 2 2 4" xfId="5755" xr:uid="{00000000-0005-0000-0000-0000C7140000}"/>
    <cellStyle name="SAPBEXsubExc1Emph 2 2 2 5" xfId="5701" xr:uid="{00000000-0005-0000-0000-0000C8140000}"/>
    <cellStyle name="SAPBEXsubExc1Emph 2 2 2 6" xfId="5962" xr:uid="{00000000-0005-0000-0000-0000C9140000}"/>
    <cellStyle name="SAPBEXsubExc1Emph 2 2 2 7" xfId="5741" xr:uid="{00000000-0005-0000-0000-0000CA140000}"/>
    <cellStyle name="SAPBEXsubExc1Emph 2 2 2 8" xfId="6055" xr:uid="{00000000-0005-0000-0000-0000CB140000}"/>
    <cellStyle name="SAPBEXsubExc1Emph 2 2 2 9" xfId="6269" xr:uid="{00000000-0005-0000-0000-0000CC140000}"/>
    <cellStyle name="SAPBEXsubExc1Emph 2 2 3" xfId="2401" xr:uid="{00000000-0005-0000-0000-0000CD140000}"/>
    <cellStyle name="SAPBEXsubExc1Emph 2 2 3 2" xfId="5841" xr:uid="{00000000-0005-0000-0000-0000CE140000}"/>
    <cellStyle name="SAPBEXsubExc1Emph 2 2 3 3" xfId="5719" xr:uid="{00000000-0005-0000-0000-0000CF140000}"/>
    <cellStyle name="SAPBEXsubExc1Emph 2 2 3 4" xfId="6103" xr:uid="{00000000-0005-0000-0000-0000D0140000}"/>
    <cellStyle name="SAPBEXsubExc1Emph 2 2 3 5" xfId="5869" xr:uid="{00000000-0005-0000-0000-0000D1140000}"/>
    <cellStyle name="SAPBEXsubExc1Emph 2 2 3 6" xfId="5931" xr:uid="{00000000-0005-0000-0000-0000D2140000}"/>
    <cellStyle name="SAPBEXsubExc1Emph 2 2 3 7" xfId="5867" xr:uid="{00000000-0005-0000-0000-0000D3140000}"/>
    <cellStyle name="SAPBEXsubExc1Emph 2 2 3 8" xfId="6286" xr:uid="{00000000-0005-0000-0000-0000D4140000}"/>
    <cellStyle name="SAPBEXsubExc1Emph 2 2 4" xfId="5806" xr:uid="{00000000-0005-0000-0000-0000D5140000}"/>
    <cellStyle name="SAPBEXsubExc1Emph 2 2 5" xfId="5500" xr:uid="{00000000-0005-0000-0000-0000D6140000}"/>
    <cellStyle name="SAPBEXsubExc1Emph 2 2 6" xfId="6125" xr:uid="{00000000-0005-0000-0000-0000D7140000}"/>
    <cellStyle name="SAPBEXsubExc1Emph 2 2 7" xfId="5935" xr:uid="{00000000-0005-0000-0000-0000D8140000}"/>
    <cellStyle name="SAPBEXsubExc1Emph 2 2 8" xfId="5897" xr:uid="{00000000-0005-0000-0000-0000D9140000}"/>
    <cellStyle name="SAPBEXsubExc1Emph 2 2 9" xfId="5930" xr:uid="{00000000-0005-0000-0000-0000DA140000}"/>
    <cellStyle name="SAPBEXsubExc1Emph 2 3" xfId="2374" xr:uid="{00000000-0005-0000-0000-0000DB140000}"/>
    <cellStyle name="SAPBEXsubExc1Emph 2 3 2" xfId="2409" xr:uid="{00000000-0005-0000-0000-0000DC140000}"/>
    <cellStyle name="SAPBEXsubExc1Emph 2 3 2 2" xfId="5849" xr:uid="{00000000-0005-0000-0000-0000DD140000}"/>
    <cellStyle name="SAPBEXsubExc1Emph 2 3 2 3" xfId="5708" xr:uid="{00000000-0005-0000-0000-0000DE140000}"/>
    <cellStyle name="SAPBEXsubExc1Emph 2 3 2 4" xfId="6021" xr:uid="{00000000-0005-0000-0000-0000DF140000}"/>
    <cellStyle name="SAPBEXsubExc1Emph 2 3 2 5" xfId="5864" xr:uid="{00000000-0005-0000-0000-0000E0140000}"/>
    <cellStyle name="SAPBEXsubExc1Emph 2 3 2 6" xfId="5955" xr:uid="{00000000-0005-0000-0000-0000E1140000}"/>
    <cellStyle name="SAPBEXsubExc1Emph 2 3 2 7" xfId="6048" xr:uid="{00000000-0005-0000-0000-0000E2140000}"/>
    <cellStyle name="SAPBEXsubExc1Emph 2 3 2 8" xfId="6294" xr:uid="{00000000-0005-0000-0000-0000E3140000}"/>
    <cellStyle name="SAPBEXsubExc1Emph 2 3 3" xfId="5814" xr:uid="{00000000-0005-0000-0000-0000E4140000}"/>
    <cellStyle name="SAPBEXsubExc1Emph 2 3 4" xfId="6106" xr:uid="{00000000-0005-0000-0000-0000E5140000}"/>
    <cellStyle name="SAPBEXsubExc1Emph 2 3 5" xfId="5776" xr:uid="{00000000-0005-0000-0000-0000E6140000}"/>
    <cellStyle name="SAPBEXsubExc1Emph 2 3 6" xfId="6111" xr:uid="{00000000-0005-0000-0000-0000E7140000}"/>
    <cellStyle name="SAPBEXsubExc1Emph 2 3 7" xfId="6010" xr:uid="{00000000-0005-0000-0000-0000E8140000}"/>
    <cellStyle name="SAPBEXsubExc1Emph 2 3 8" xfId="6114" xr:uid="{00000000-0005-0000-0000-0000E9140000}"/>
    <cellStyle name="SAPBEXsubExc1Emph 2 3 9" xfId="6259" xr:uid="{00000000-0005-0000-0000-0000EA140000}"/>
    <cellStyle name="SAPBEXsubExc1Emph 2 4" xfId="2350" xr:uid="{00000000-0005-0000-0000-0000EB140000}"/>
    <cellStyle name="SAPBEXsubExc1Emph 2 4 2" xfId="5799" xr:uid="{00000000-0005-0000-0000-0000EC140000}"/>
    <cellStyle name="SAPBEXsubExc1Emph 2 4 3" xfId="5692" xr:uid="{00000000-0005-0000-0000-0000ED140000}"/>
    <cellStyle name="SAPBEXsubExc1Emph 2 4 4" xfId="6061" xr:uid="{00000000-0005-0000-0000-0000EE140000}"/>
    <cellStyle name="SAPBEXsubExc1Emph 2 4 5" xfId="6093" xr:uid="{00000000-0005-0000-0000-0000EF140000}"/>
    <cellStyle name="SAPBEXsubExc1Emph 2 4 6" xfId="5905" xr:uid="{00000000-0005-0000-0000-0000F0140000}"/>
    <cellStyle name="SAPBEXsubExc1Emph 2 4 7" xfId="5733" xr:uid="{00000000-0005-0000-0000-0000F1140000}"/>
    <cellStyle name="SAPBEXsubExc1Emph 2 4 8" xfId="6244" xr:uid="{00000000-0005-0000-0000-0000F2140000}"/>
    <cellStyle name="SAPBEXsubExc1Emph 2 5" xfId="5771" xr:uid="{00000000-0005-0000-0000-0000F3140000}"/>
    <cellStyle name="SAPBEXsubExc1Emph 2 6" xfId="6091" xr:uid="{00000000-0005-0000-0000-0000F4140000}"/>
    <cellStyle name="SAPBEXsubExc1Emph 2 7" xfId="5581" xr:uid="{00000000-0005-0000-0000-0000F5140000}"/>
    <cellStyle name="SAPBEXsubExc1Emph 2 8" xfId="5763" xr:uid="{00000000-0005-0000-0000-0000F6140000}"/>
    <cellStyle name="SAPBEXsubExc1Emph 2 9" xfId="5928" xr:uid="{00000000-0005-0000-0000-0000F7140000}"/>
    <cellStyle name="SAPBEXsubExc1Emph 3" xfId="2347" xr:uid="{00000000-0005-0000-0000-0000F8140000}"/>
    <cellStyle name="SAPBEXsubExc1Emph 3 2" xfId="2394" xr:uid="{00000000-0005-0000-0000-0000F9140000}"/>
    <cellStyle name="SAPBEXsubExc1Emph 3 2 2" xfId="5834" xr:uid="{00000000-0005-0000-0000-0000FA140000}"/>
    <cellStyle name="SAPBEXsubExc1Emph 3 2 3" xfId="6096" xr:uid="{00000000-0005-0000-0000-0000FB140000}"/>
    <cellStyle name="SAPBEXsubExc1Emph 3 2 4" xfId="5681" xr:uid="{00000000-0005-0000-0000-0000FC140000}"/>
    <cellStyle name="SAPBEXsubExc1Emph 3 2 5" xfId="5489" xr:uid="{00000000-0005-0000-0000-0000FD140000}"/>
    <cellStyle name="SAPBEXsubExc1Emph 3 2 6" xfId="6002" xr:uid="{00000000-0005-0000-0000-0000FE140000}"/>
    <cellStyle name="SAPBEXsubExc1Emph 3 2 7" xfId="5944" xr:uid="{00000000-0005-0000-0000-0000FF140000}"/>
    <cellStyle name="SAPBEXsubExc1Emph 3 2 8" xfId="6279" xr:uid="{00000000-0005-0000-0000-000000150000}"/>
    <cellStyle name="SAPBEXsubExc1Emph 3 3" xfId="5798" xr:uid="{00000000-0005-0000-0000-000001150000}"/>
    <cellStyle name="SAPBEXsubExc1Emph 3 4" xfId="5792" xr:uid="{00000000-0005-0000-0000-000002150000}"/>
    <cellStyle name="SAPBEXsubExc1Emph 3 5" xfId="5606" xr:uid="{00000000-0005-0000-0000-000003150000}"/>
    <cellStyle name="SAPBEXsubExc1Emph 3 6" xfId="5971" xr:uid="{00000000-0005-0000-0000-000004150000}"/>
    <cellStyle name="SAPBEXsubExc1Emph 3 7" xfId="5573" xr:uid="{00000000-0005-0000-0000-000005150000}"/>
    <cellStyle name="SAPBEXsubExc1Emph 3 8" xfId="5698" xr:uid="{00000000-0005-0000-0000-000006150000}"/>
    <cellStyle name="SAPBEXsubExc1Emph 3 9" xfId="6243" xr:uid="{00000000-0005-0000-0000-000007150000}"/>
    <cellStyle name="SAPBEXsubExc1Emph 4" xfId="5617" xr:uid="{00000000-0005-0000-0000-000008150000}"/>
    <cellStyle name="SAPBEXsubExc1Emph 5" xfId="6073" xr:uid="{00000000-0005-0000-0000-000009150000}"/>
    <cellStyle name="SAPBEXsubExc1Emph 6" xfId="5675" xr:uid="{00000000-0005-0000-0000-00000A150000}"/>
    <cellStyle name="SAPBEXsubExc1Emph 7" xfId="5642" xr:uid="{00000000-0005-0000-0000-00000B150000}"/>
    <cellStyle name="SAPBEXsubExc1Emph 8" xfId="5952" xr:uid="{00000000-0005-0000-0000-00000C150000}"/>
    <cellStyle name="SAPBEXsubExc1Emph 9" xfId="6165" xr:uid="{00000000-0005-0000-0000-00000D150000}"/>
    <cellStyle name="SAPBEXsubExc1Emph_Income statement" xfId="1473" xr:uid="{00000000-0005-0000-0000-00000E150000}"/>
    <cellStyle name="SAPBEXsubExc2" xfId="936" xr:uid="{00000000-0005-0000-0000-00000F150000}"/>
    <cellStyle name="SAPBEXsubExc2Emph" xfId="937" xr:uid="{00000000-0005-0000-0000-000010150000}"/>
    <cellStyle name="SAPBEXsubItem" xfId="938" xr:uid="{00000000-0005-0000-0000-000011150000}"/>
    <cellStyle name="SAPBEXsubItem 10" xfId="6216" xr:uid="{00000000-0005-0000-0000-000012150000}"/>
    <cellStyle name="SAPBEXsubItem 2" xfId="2194" xr:uid="{00000000-0005-0000-0000-000013150000}"/>
    <cellStyle name="SAPBEXsubItem 2 10" xfId="5571" xr:uid="{00000000-0005-0000-0000-000014150000}"/>
    <cellStyle name="SAPBEXsubItem 2 11" xfId="6227" xr:uid="{00000000-0005-0000-0000-000015150000}"/>
    <cellStyle name="SAPBEXsubItem 2 2" xfId="2361" xr:uid="{00000000-0005-0000-0000-000016150000}"/>
    <cellStyle name="SAPBEXsubItem 2 2 10" xfId="6252" xr:uid="{00000000-0005-0000-0000-000017150000}"/>
    <cellStyle name="SAPBEXsubItem 2 2 2" xfId="2385" xr:uid="{00000000-0005-0000-0000-000018150000}"/>
    <cellStyle name="SAPBEXsubItem 2 2 2 2" xfId="2420" xr:uid="{00000000-0005-0000-0000-000019150000}"/>
    <cellStyle name="SAPBEXsubItem 2 2 2 2 2" xfId="5860" xr:uid="{00000000-0005-0000-0000-00001A150000}"/>
    <cellStyle name="SAPBEXsubItem 2 2 2 2 3" xfId="5751" xr:uid="{00000000-0005-0000-0000-00001B150000}"/>
    <cellStyle name="SAPBEXsubItem 2 2 2 2 4" xfId="5951" xr:uid="{00000000-0005-0000-0000-00001C150000}"/>
    <cellStyle name="SAPBEXsubItem 2 2 2 2 5" xfId="5773" xr:uid="{00000000-0005-0000-0000-00001D150000}"/>
    <cellStyle name="SAPBEXsubItem 2 2 2 2 6" xfId="6101" xr:uid="{00000000-0005-0000-0000-00001E150000}"/>
    <cellStyle name="SAPBEXsubItem 2 2 2 2 7" xfId="5485" xr:uid="{00000000-0005-0000-0000-00001F150000}"/>
    <cellStyle name="SAPBEXsubItem 2 2 2 2 8" xfId="6305" xr:uid="{00000000-0005-0000-0000-000020150000}"/>
    <cellStyle name="SAPBEXsubItem 2 2 2 3" xfId="5825" xr:uid="{00000000-0005-0000-0000-000021150000}"/>
    <cellStyle name="SAPBEXsubItem 2 2 2 4" xfId="5602" xr:uid="{00000000-0005-0000-0000-000022150000}"/>
    <cellStyle name="SAPBEXsubItem 2 2 2 5" xfId="6158" xr:uid="{00000000-0005-0000-0000-000023150000}"/>
    <cellStyle name="SAPBEXsubItem 2 2 2 6" xfId="6176" xr:uid="{00000000-0005-0000-0000-000024150000}"/>
    <cellStyle name="SAPBEXsubItem 2 2 2 7" xfId="6192" xr:uid="{00000000-0005-0000-0000-000025150000}"/>
    <cellStyle name="SAPBEXsubItem 2 2 2 8" xfId="6208" xr:uid="{00000000-0005-0000-0000-000026150000}"/>
    <cellStyle name="SAPBEXsubItem 2 2 2 9" xfId="6270" xr:uid="{00000000-0005-0000-0000-000027150000}"/>
    <cellStyle name="SAPBEXsubItem 2 2 3" xfId="2402" xr:uid="{00000000-0005-0000-0000-000028150000}"/>
    <cellStyle name="SAPBEXsubItem 2 2 3 2" xfId="5842" xr:uid="{00000000-0005-0000-0000-000029150000}"/>
    <cellStyle name="SAPBEXsubItem 2 2 3 3" xfId="5497" xr:uid="{00000000-0005-0000-0000-00002A150000}"/>
    <cellStyle name="SAPBEXsubItem 2 2 3 4" xfId="5702" xr:uid="{00000000-0005-0000-0000-00002B150000}"/>
    <cellStyle name="SAPBEXsubItem 2 2 3 5" xfId="6069" xr:uid="{00000000-0005-0000-0000-00002C150000}"/>
    <cellStyle name="SAPBEXsubItem 2 2 3 6" xfId="5895" xr:uid="{00000000-0005-0000-0000-00002D150000}"/>
    <cellStyle name="SAPBEXsubItem 2 2 3 7" xfId="6023" xr:uid="{00000000-0005-0000-0000-00002E150000}"/>
    <cellStyle name="SAPBEXsubItem 2 2 3 8" xfId="6287" xr:uid="{00000000-0005-0000-0000-00002F150000}"/>
    <cellStyle name="SAPBEXsubItem 2 2 4" xfId="5807" xr:uid="{00000000-0005-0000-0000-000030150000}"/>
    <cellStyle name="SAPBEXsubItem 2 2 5" xfId="5712" xr:uid="{00000000-0005-0000-0000-000031150000}"/>
    <cellStyle name="SAPBEXsubItem 2 2 6" xfId="5583" xr:uid="{00000000-0005-0000-0000-000032150000}"/>
    <cellStyle name="SAPBEXsubItem 2 2 7" xfId="6118" xr:uid="{00000000-0005-0000-0000-000033150000}"/>
    <cellStyle name="SAPBEXsubItem 2 2 8" xfId="5999" xr:uid="{00000000-0005-0000-0000-000034150000}"/>
    <cellStyle name="SAPBEXsubItem 2 2 9" xfId="5667" xr:uid="{00000000-0005-0000-0000-000035150000}"/>
    <cellStyle name="SAPBEXsubItem 2 3" xfId="2375" xr:uid="{00000000-0005-0000-0000-000036150000}"/>
    <cellStyle name="SAPBEXsubItem 2 3 2" xfId="2410" xr:uid="{00000000-0005-0000-0000-000037150000}"/>
    <cellStyle name="SAPBEXsubItem 2 3 2 2" xfId="5850" xr:uid="{00000000-0005-0000-0000-000038150000}"/>
    <cellStyle name="SAPBEXsubItem 2 3 2 3" xfId="5917" xr:uid="{00000000-0005-0000-0000-000039150000}"/>
    <cellStyle name="SAPBEXsubItem 2 3 2 4" xfId="6157" xr:uid="{00000000-0005-0000-0000-00003A150000}"/>
    <cellStyle name="SAPBEXsubItem 2 3 2 5" xfId="6175" xr:uid="{00000000-0005-0000-0000-00003B150000}"/>
    <cellStyle name="SAPBEXsubItem 2 3 2 6" xfId="6191" xr:uid="{00000000-0005-0000-0000-00003C150000}"/>
    <cellStyle name="SAPBEXsubItem 2 3 2 7" xfId="6207" xr:uid="{00000000-0005-0000-0000-00003D150000}"/>
    <cellStyle name="SAPBEXsubItem 2 3 2 8" xfId="6295" xr:uid="{00000000-0005-0000-0000-00003E150000}"/>
    <cellStyle name="SAPBEXsubItem 2 3 3" xfId="5815" xr:uid="{00000000-0005-0000-0000-00003F150000}"/>
    <cellStyle name="SAPBEXsubItem 2 3 4" xfId="6095" xr:uid="{00000000-0005-0000-0000-000040150000}"/>
    <cellStyle name="SAPBEXsubItem 2 3 5" xfId="6128" xr:uid="{00000000-0005-0000-0000-000041150000}"/>
    <cellStyle name="SAPBEXsubItem 2 3 6" xfId="5644" xr:uid="{00000000-0005-0000-0000-000042150000}"/>
    <cellStyle name="SAPBEXsubItem 2 3 7" xfId="6022" xr:uid="{00000000-0005-0000-0000-000043150000}"/>
    <cellStyle name="SAPBEXsubItem 2 3 8" xfId="5977" xr:uid="{00000000-0005-0000-0000-000044150000}"/>
    <cellStyle name="SAPBEXsubItem 2 3 9" xfId="6260" xr:uid="{00000000-0005-0000-0000-000045150000}"/>
    <cellStyle name="SAPBEXsubItem 2 4" xfId="2324" xr:uid="{00000000-0005-0000-0000-000046150000}"/>
    <cellStyle name="SAPBEXsubItem 2 4 2" xfId="5790" xr:uid="{00000000-0005-0000-0000-000047150000}"/>
    <cellStyle name="SAPBEXsubItem 2 4 3" xfId="5482" xr:uid="{00000000-0005-0000-0000-000048150000}"/>
    <cellStyle name="SAPBEXsubItem 2 4 4" xfId="5760" xr:uid="{00000000-0005-0000-0000-000049150000}"/>
    <cellStyle name="SAPBEXsubItem 2 4 5" xfId="5613" xr:uid="{00000000-0005-0000-0000-00004A150000}"/>
    <cellStyle name="SAPBEXsubItem 2 4 6" xfId="5865" xr:uid="{00000000-0005-0000-0000-00004B150000}"/>
    <cellStyle name="SAPBEXsubItem 2 4 7" xfId="5933" xr:uid="{00000000-0005-0000-0000-00004C150000}"/>
    <cellStyle name="SAPBEXsubItem 2 4 8" xfId="6237" xr:uid="{00000000-0005-0000-0000-00004D150000}"/>
    <cellStyle name="SAPBEXsubItem 2 5" xfId="5772" xr:uid="{00000000-0005-0000-0000-00004E150000}"/>
    <cellStyle name="SAPBEXsubItem 2 6" xfId="6019" xr:uid="{00000000-0005-0000-0000-00004F150000}"/>
    <cellStyle name="SAPBEXsubItem 2 7" xfId="5742" xr:uid="{00000000-0005-0000-0000-000050150000}"/>
    <cellStyle name="SAPBEXsubItem 2 8" xfId="5973" xr:uid="{00000000-0005-0000-0000-000051150000}"/>
    <cellStyle name="SAPBEXsubItem 2 9" xfId="5871" xr:uid="{00000000-0005-0000-0000-000052150000}"/>
    <cellStyle name="SAPBEXsubItem 3" xfId="2170" xr:uid="{00000000-0005-0000-0000-000053150000}"/>
    <cellStyle name="SAPBEXsubItem 3 2" xfId="2310" xr:uid="{00000000-0005-0000-0000-000054150000}"/>
    <cellStyle name="SAPBEXsubItem 3 2 2" xfId="5786" xr:uid="{00000000-0005-0000-0000-000055150000}"/>
    <cellStyle name="SAPBEXsubItem 3 2 3" xfId="5715" xr:uid="{00000000-0005-0000-0000-000056150000}"/>
    <cellStyle name="SAPBEXsubItem 3 2 4" xfId="6144" xr:uid="{00000000-0005-0000-0000-000057150000}"/>
    <cellStyle name="SAPBEXsubItem 3 2 5" xfId="6163" xr:uid="{00000000-0005-0000-0000-000058150000}"/>
    <cellStyle name="SAPBEXsubItem 3 2 6" xfId="6181" xr:uid="{00000000-0005-0000-0000-000059150000}"/>
    <cellStyle name="SAPBEXsubItem 3 2 7" xfId="6197" xr:uid="{00000000-0005-0000-0000-00005A150000}"/>
    <cellStyle name="SAPBEXsubItem 3 2 8" xfId="6234" xr:uid="{00000000-0005-0000-0000-00005B150000}"/>
    <cellStyle name="SAPBEXsubItem 3 3" xfId="5765" xr:uid="{00000000-0005-0000-0000-00005C150000}"/>
    <cellStyle name="SAPBEXsubItem 3 4" xfId="5486" xr:uid="{00000000-0005-0000-0000-00005D150000}"/>
    <cellStyle name="SAPBEXsubItem 3 5" xfId="6081" xr:uid="{00000000-0005-0000-0000-00005E150000}"/>
    <cellStyle name="SAPBEXsubItem 3 6" xfId="6028" xr:uid="{00000000-0005-0000-0000-00005F150000}"/>
    <cellStyle name="SAPBEXsubItem 3 7" xfId="6000" xr:uid="{00000000-0005-0000-0000-000060150000}"/>
    <cellStyle name="SAPBEXsubItem 3 8" xfId="5572" xr:uid="{00000000-0005-0000-0000-000061150000}"/>
    <cellStyle name="SAPBEXsubItem 3 9" xfId="6221" xr:uid="{00000000-0005-0000-0000-000062150000}"/>
    <cellStyle name="SAPBEXsubItem 4" xfId="5618" xr:uid="{00000000-0005-0000-0000-000063150000}"/>
    <cellStyle name="SAPBEXsubItem 5" xfId="5964" xr:uid="{00000000-0005-0000-0000-000064150000}"/>
    <cellStyle name="SAPBEXsubItem 6" xfId="5893" xr:uid="{00000000-0005-0000-0000-000065150000}"/>
    <cellStyle name="SAPBEXsubItem 7" xfId="5877" xr:uid="{00000000-0005-0000-0000-000066150000}"/>
    <cellStyle name="SAPBEXsubItem 8" xfId="5568" xr:uid="{00000000-0005-0000-0000-000067150000}"/>
    <cellStyle name="SAPBEXsubItem 9" xfId="6094" xr:uid="{00000000-0005-0000-0000-000068150000}"/>
    <cellStyle name="SAPBEXsubItem_Income statement" xfId="1474" xr:uid="{00000000-0005-0000-0000-000069150000}"/>
    <cellStyle name="SAPBEXtitle" xfId="939" xr:uid="{00000000-0005-0000-0000-00006A150000}"/>
    <cellStyle name="SAPBEXtitle 2" xfId="3990" xr:uid="{00000000-0005-0000-0000-00006B150000}"/>
    <cellStyle name="SAPBEXtitle 2 2" xfId="3991" xr:uid="{00000000-0005-0000-0000-00006C150000}"/>
    <cellStyle name="SAPBEXtitle 2 2 2" xfId="4972" xr:uid="{00000000-0005-0000-0000-00006D150000}"/>
    <cellStyle name="SAPBEXtitle 2 3" xfId="3992" xr:uid="{00000000-0005-0000-0000-00006E150000}"/>
    <cellStyle name="SAPBEXtitle 2 3 2" xfId="4973" xr:uid="{00000000-0005-0000-0000-00006F150000}"/>
    <cellStyle name="SAPBEXtitle 2 4" xfId="3993" xr:uid="{00000000-0005-0000-0000-000070150000}"/>
    <cellStyle name="SAPBEXtitle 2 4 2" xfId="4974" xr:uid="{00000000-0005-0000-0000-000071150000}"/>
    <cellStyle name="SAPBEXtitle 2 5" xfId="3994" xr:uid="{00000000-0005-0000-0000-000072150000}"/>
    <cellStyle name="SAPBEXtitle 3" xfId="3995" xr:uid="{00000000-0005-0000-0000-000073150000}"/>
    <cellStyle name="SAPBEXtitle 3 2" xfId="4975" xr:uid="{00000000-0005-0000-0000-000074150000}"/>
    <cellStyle name="SAPBEXtitle 4" xfId="3996" xr:uid="{00000000-0005-0000-0000-000075150000}"/>
    <cellStyle name="SAPBEXtitle 4 2" xfId="4976" xr:uid="{00000000-0005-0000-0000-000076150000}"/>
    <cellStyle name="SAPBEXtitle 5" xfId="3997" xr:uid="{00000000-0005-0000-0000-000077150000}"/>
    <cellStyle name="SAPBEXtitle 5 2" xfId="4977" xr:uid="{00000000-0005-0000-0000-000078150000}"/>
    <cellStyle name="SAPBEXtitle 6" xfId="3998" xr:uid="{00000000-0005-0000-0000-000079150000}"/>
    <cellStyle name="SAPBEXundefined" xfId="940" xr:uid="{00000000-0005-0000-0000-00007A150000}"/>
    <cellStyle name="SAPBEXundefined 2" xfId="3999" xr:uid="{00000000-0005-0000-0000-00007B150000}"/>
    <cellStyle name="SAPBEXundefined 2 2" xfId="4000" xr:uid="{00000000-0005-0000-0000-00007C150000}"/>
    <cellStyle name="SAPBEXundefined 2 2 2" xfId="4978" xr:uid="{00000000-0005-0000-0000-00007D150000}"/>
    <cellStyle name="SAPBEXundefined 2 3" xfId="4001" xr:uid="{00000000-0005-0000-0000-00007E150000}"/>
    <cellStyle name="SAPBEXundefined 2 3 2" xfId="4979" xr:uid="{00000000-0005-0000-0000-00007F150000}"/>
    <cellStyle name="SAPBEXundefined 2 4" xfId="4002" xr:uid="{00000000-0005-0000-0000-000080150000}"/>
    <cellStyle name="SAPBEXundefined 2 4 2" xfId="4980" xr:uid="{00000000-0005-0000-0000-000081150000}"/>
    <cellStyle name="SAPBEXundefined 2 5" xfId="4003" xr:uid="{00000000-0005-0000-0000-000082150000}"/>
    <cellStyle name="SAPBEXundefined 3" xfId="4004" xr:uid="{00000000-0005-0000-0000-000083150000}"/>
    <cellStyle name="SAPBEXundefined 3 2" xfId="4981" xr:uid="{00000000-0005-0000-0000-000084150000}"/>
    <cellStyle name="SAPBEXundefined 4" xfId="4005" xr:uid="{00000000-0005-0000-0000-000085150000}"/>
    <cellStyle name="SAPBEXundefined 4 2" xfId="4982" xr:uid="{00000000-0005-0000-0000-000086150000}"/>
    <cellStyle name="SAPBEXundefined 5" xfId="4006" xr:uid="{00000000-0005-0000-0000-000087150000}"/>
    <cellStyle name="SAPBEXundefined 5 2" xfId="4983" xr:uid="{00000000-0005-0000-0000-000088150000}"/>
    <cellStyle name="SAPBEXundefined 6" xfId="4007" xr:uid="{00000000-0005-0000-0000-000089150000}"/>
    <cellStyle name="SAPError" xfId="941" xr:uid="{00000000-0005-0000-0000-00008A150000}"/>
    <cellStyle name="SAPError 2" xfId="2195" xr:uid="{00000000-0005-0000-0000-00008B150000}"/>
    <cellStyle name="SAPError 3" xfId="4008" xr:uid="{00000000-0005-0000-0000-00008C150000}"/>
    <cellStyle name="SAPKey" xfId="942" xr:uid="{00000000-0005-0000-0000-00008D150000}"/>
    <cellStyle name="SAPKey 2" xfId="2196" xr:uid="{00000000-0005-0000-0000-00008E150000}"/>
    <cellStyle name="SAPKey 3" xfId="4009" xr:uid="{00000000-0005-0000-0000-00008F150000}"/>
    <cellStyle name="SAPLocked" xfId="943" xr:uid="{00000000-0005-0000-0000-000090150000}"/>
    <cellStyle name="SAPLocked 2" xfId="2197" xr:uid="{00000000-0005-0000-0000-000091150000}"/>
    <cellStyle name="SAPLocked 3" xfId="4010" xr:uid="{00000000-0005-0000-0000-000092150000}"/>
    <cellStyle name="SAPOutput" xfId="944" xr:uid="{00000000-0005-0000-0000-000093150000}"/>
    <cellStyle name="SAPOutput 2" xfId="2198" xr:uid="{00000000-0005-0000-0000-000094150000}"/>
    <cellStyle name="SAPOutput 3" xfId="4011" xr:uid="{00000000-0005-0000-0000-000095150000}"/>
    <cellStyle name="SAPSpace" xfId="945" xr:uid="{00000000-0005-0000-0000-000096150000}"/>
    <cellStyle name="SAPSpace 2" xfId="2199" xr:uid="{00000000-0005-0000-0000-000097150000}"/>
    <cellStyle name="SAPSpace 3" xfId="4012" xr:uid="{00000000-0005-0000-0000-000098150000}"/>
    <cellStyle name="SAPText" xfId="946" xr:uid="{00000000-0005-0000-0000-000099150000}"/>
    <cellStyle name="SAPText 2" xfId="2200" xr:uid="{00000000-0005-0000-0000-00009A150000}"/>
    <cellStyle name="SAPText 3" xfId="4013" xr:uid="{00000000-0005-0000-0000-00009B150000}"/>
    <cellStyle name="SAPUnLocked" xfId="947" xr:uid="{00000000-0005-0000-0000-00009C150000}"/>
    <cellStyle name="SAPUnLocked 2" xfId="2201" xr:uid="{00000000-0005-0000-0000-00009D150000}"/>
    <cellStyle name="SAPUnLocked 3" xfId="4014" xr:uid="{00000000-0005-0000-0000-00009E150000}"/>
    <cellStyle name="Sep. milhar [0]" xfId="948" xr:uid="{00000000-0005-0000-0000-00009F150000}"/>
    <cellStyle name="Separador de m" xfId="949" xr:uid="{00000000-0005-0000-0000-0000A0150000}"/>
    <cellStyle name="Separador de milhares 10" xfId="230" xr:uid="{00000000-0005-0000-0000-0000A1150000}"/>
    <cellStyle name="Separador de milhares 10 10" xfId="349" xr:uid="{00000000-0005-0000-0000-0000A2150000}"/>
    <cellStyle name="Separador de milhares 10 10 2" xfId="5550" xr:uid="{00000000-0005-0000-0000-0000A3150000}"/>
    <cellStyle name="Separador de milhares 10 11" xfId="352" xr:uid="{00000000-0005-0000-0000-0000A4150000}"/>
    <cellStyle name="Separador de milhares 10 11 2" xfId="5553" xr:uid="{00000000-0005-0000-0000-0000A5150000}"/>
    <cellStyle name="Separador de milhares 10 12" xfId="355" xr:uid="{00000000-0005-0000-0000-0000A6150000}"/>
    <cellStyle name="Separador de milhares 10 12 2" xfId="5556" xr:uid="{00000000-0005-0000-0000-0000A7150000}"/>
    <cellStyle name="Separador de milhares 10 13" xfId="378" xr:uid="{00000000-0005-0000-0000-0000A8150000}"/>
    <cellStyle name="Separador de milhares 10 13 2" xfId="5561" xr:uid="{00000000-0005-0000-0000-0000A9150000}"/>
    <cellStyle name="Separador de milhares 10 14" xfId="383" xr:uid="{00000000-0005-0000-0000-0000AA150000}"/>
    <cellStyle name="Separador de milhares 10 14 2" xfId="5566" xr:uid="{00000000-0005-0000-0000-0000AB150000}"/>
    <cellStyle name="Separador de milhares 10 15" xfId="268" xr:uid="{00000000-0005-0000-0000-0000AC150000}"/>
    <cellStyle name="Separador de milhares 10 15 2" xfId="5514" xr:uid="{00000000-0005-0000-0000-0000AD150000}"/>
    <cellStyle name="Separador de milhares 10 16" xfId="1155" xr:uid="{00000000-0005-0000-0000-0000AE150000}"/>
    <cellStyle name="Separador de milhares 10 17" xfId="4015" xr:uid="{00000000-0005-0000-0000-0000AF150000}"/>
    <cellStyle name="Separador de milhares 10 17 2" xfId="5979" xr:uid="{00000000-0005-0000-0000-0000B0150000}"/>
    <cellStyle name="Separador de milhares 10 18" xfId="5508" xr:uid="{00000000-0005-0000-0000-0000B1150000}"/>
    <cellStyle name="Separador de milhares 10 2" xfId="269" xr:uid="{00000000-0005-0000-0000-0000B2150000}"/>
    <cellStyle name="Separador de milhares 10 2 2" xfId="1156" xr:uid="{00000000-0005-0000-0000-0000B3150000}"/>
    <cellStyle name="Separador de milhares 10 2 2 2" xfId="5668" xr:uid="{00000000-0005-0000-0000-0000B4150000}"/>
    <cellStyle name="Separador de milhares 10 2 3" xfId="5515" xr:uid="{00000000-0005-0000-0000-0000B5150000}"/>
    <cellStyle name="Separador de milhares 10 3" xfId="328" xr:uid="{00000000-0005-0000-0000-0000B6150000}"/>
    <cellStyle name="Separador de milhares 10 3 2" xfId="5529" xr:uid="{00000000-0005-0000-0000-0000B7150000}"/>
    <cellStyle name="Separador de milhares 10 4" xfId="331" xr:uid="{00000000-0005-0000-0000-0000B8150000}"/>
    <cellStyle name="Separador de milhares 10 4 2" xfId="5532" xr:uid="{00000000-0005-0000-0000-0000B9150000}"/>
    <cellStyle name="Separador de milhares 10 5" xfId="334" xr:uid="{00000000-0005-0000-0000-0000BA150000}"/>
    <cellStyle name="Separador de milhares 10 5 2" xfId="5535" xr:uid="{00000000-0005-0000-0000-0000BB150000}"/>
    <cellStyle name="Separador de milhares 10 6" xfId="337" xr:uid="{00000000-0005-0000-0000-0000BC150000}"/>
    <cellStyle name="Separador de milhares 10 6 2" xfId="5538" xr:uid="{00000000-0005-0000-0000-0000BD150000}"/>
    <cellStyle name="Separador de milhares 10 7" xfId="340" xr:uid="{00000000-0005-0000-0000-0000BE150000}"/>
    <cellStyle name="Separador de milhares 10 7 2" xfId="5541" xr:uid="{00000000-0005-0000-0000-0000BF150000}"/>
    <cellStyle name="Separador de milhares 10 8" xfId="343" xr:uid="{00000000-0005-0000-0000-0000C0150000}"/>
    <cellStyle name="Separador de milhares 10 8 2" xfId="5544" xr:uid="{00000000-0005-0000-0000-0000C1150000}"/>
    <cellStyle name="Separador de milhares 10 9" xfId="346" xr:uid="{00000000-0005-0000-0000-0000C2150000}"/>
    <cellStyle name="Separador de milhares 10 9 2" xfId="5547" xr:uid="{00000000-0005-0000-0000-0000C3150000}"/>
    <cellStyle name="Separador de milhares 11" xfId="270" xr:uid="{00000000-0005-0000-0000-0000C4150000}"/>
    <cellStyle name="Separador de milhares 11 10" xfId="347" xr:uid="{00000000-0005-0000-0000-0000C5150000}"/>
    <cellStyle name="Separador de milhares 11 10 2" xfId="5548" xr:uid="{00000000-0005-0000-0000-0000C6150000}"/>
    <cellStyle name="Separador de milhares 11 11" xfId="350" xr:uid="{00000000-0005-0000-0000-0000C7150000}"/>
    <cellStyle name="Separador de milhares 11 11 2" xfId="5551" xr:uid="{00000000-0005-0000-0000-0000C8150000}"/>
    <cellStyle name="Separador de milhares 11 12" xfId="353" xr:uid="{00000000-0005-0000-0000-0000C9150000}"/>
    <cellStyle name="Separador de milhares 11 12 2" xfId="5554" xr:uid="{00000000-0005-0000-0000-0000CA150000}"/>
    <cellStyle name="Separador de milhares 11 13" xfId="356" xr:uid="{00000000-0005-0000-0000-0000CB150000}"/>
    <cellStyle name="Separador de milhares 11 13 2" xfId="5557" xr:uid="{00000000-0005-0000-0000-0000CC150000}"/>
    <cellStyle name="Separador de milhares 11 14" xfId="379" xr:uid="{00000000-0005-0000-0000-0000CD150000}"/>
    <cellStyle name="Separador de milhares 11 14 2" xfId="5562" xr:uid="{00000000-0005-0000-0000-0000CE150000}"/>
    <cellStyle name="Separador de milhares 11 15" xfId="382" xr:uid="{00000000-0005-0000-0000-0000CF150000}"/>
    <cellStyle name="Separador de milhares 11 15 2" xfId="5565" xr:uid="{00000000-0005-0000-0000-0000D0150000}"/>
    <cellStyle name="Separador de milhares 11 16" xfId="1157" xr:uid="{00000000-0005-0000-0000-0000D1150000}"/>
    <cellStyle name="Separador de milhares 11 17" xfId="5516" xr:uid="{00000000-0005-0000-0000-0000D2150000}"/>
    <cellStyle name="Separador de milhares 11 2" xfId="271" xr:uid="{00000000-0005-0000-0000-0000D3150000}"/>
    <cellStyle name="Separador de milhares 11 2 2" xfId="5517" xr:uid="{00000000-0005-0000-0000-0000D4150000}"/>
    <cellStyle name="Separador de milhares 11 3" xfId="281" xr:uid="{00000000-0005-0000-0000-0000D5150000}"/>
    <cellStyle name="Separador de milhares 11 3 2" xfId="5524" xr:uid="{00000000-0005-0000-0000-0000D6150000}"/>
    <cellStyle name="Separador de milhares 11 4" xfId="329" xr:uid="{00000000-0005-0000-0000-0000D7150000}"/>
    <cellStyle name="Separador de milhares 11 4 2" xfId="5530" xr:uid="{00000000-0005-0000-0000-0000D8150000}"/>
    <cellStyle name="Separador de milhares 11 5" xfId="332" xr:uid="{00000000-0005-0000-0000-0000D9150000}"/>
    <cellStyle name="Separador de milhares 11 5 2" xfId="5533" xr:uid="{00000000-0005-0000-0000-0000DA150000}"/>
    <cellStyle name="Separador de milhares 11 6" xfId="335" xr:uid="{00000000-0005-0000-0000-0000DB150000}"/>
    <cellStyle name="Separador de milhares 11 6 2" xfId="5536" xr:uid="{00000000-0005-0000-0000-0000DC150000}"/>
    <cellStyle name="Separador de milhares 11 7" xfId="338" xr:uid="{00000000-0005-0000-0000-0000DD150000}"/>
    <cellStyle name="Separador de milhares 11 7 2" xfId="5539" xr:uid="{00000000-0005-0000-0000-0000DE150000}"/>
    <cellStyle name="Separador de milhares 11 8" xfId="341" xr:uid="{00000000-0005-0000-0000-0000DF150000}"/>
    <cellStyle name="Separador de milhares 11 8 2" xfId="5542" xr:uid="{00000000-0005-0000-0000-0000E0150000}"/>
    <cellStyle name="Separador de milhares 11 9" xfId="344" xr:uid="{00000000-0005-0000-0000-0000E1150000}"/>
    <cellStyle name="Separador de milhares 11 9 2" xfId="5545" xr:uid="{00000000-0005-0000-0000-0000E2150000}"/>
    <cellStyle name="Separador de milhares 12" xfId="950" xr:uid="{00000000-0005-0000-0000-0000E3150000}"/>
    <cellStyle name="Separador de milhares 12 2" xfId="1158" xr:uid="{00000000-0005-0000-0000-0000E4150000}"/>
    <cellStyle name="Separador de milhares 12 2 2" xfId="4016" xr:uid="{00000000-0005-0000-0000-0000E5150000}"/>
    <cellStyle name="Separador de milhares 12 3" xfId="4017" xr:uid="{00000000-0005-0000-0000-0000E6150000}"/>
    <cellStyle name="Separador de milhares 12 4" xfId="4018" xr:uid="{00000000-0005-0000-0000-0000E7150000}"/>
    <cellStyle name="Separador de milhares 12_Plan2" xfId="4019" xr:uid="{00000000-0005-0000-0000-0000E8150000}"/>
    <cellStyle name="Separador de milhares 13" xfId="951" xr:uid="{00000000-0005-0000-0000-0000E9150000}"/>
    <cellStyle name="Separador de milhares 13 2" xfId="1163" xr:uid="{00000000-0005-0000-0000-0000EA150000}"/>
    <cellStyle name="Separador de milhares 13 2 2" xfId="4020" xr:uid="{00000000-0005-0000-0000-0000EB150000}"/>
    <cellStyle name="Separador de milhares 13 2 2 2" xfId="5980" xr:uid="{00000000-0005-0000-0000-0000EC150000}"/>
    <cellStyle name="Separador de milhares 13 3" xfId="4021" xr:uid="{00000000-0005-0000-0000-0000ED150000}"/>
    <cellStyle name="Separador de milhares 13 4" xfId="4022" xr:uid="{00000000-0005-0000-0000-0000EE150000}"/>
    <cellStyle name="Separador de milhares 13 4 2" xfId="5981" xr:uid="{00000000-0005-0000-0000-0000EF150000}"/>
    <cellStyle name="Separador de milhares 13 5" xfId="5619" xr:uid="{00000000-0005-0000-0000-0000F0150000}"/>
    <cellStyle name="Separador de milhares 13_Plan2" xfId="4023" xr:uid="{00000000-0005-0000-0000-0000F1150000}"/>
    <cellStyle name="Separador de milhares 14" xfId="952" xr:uid="{00000000-0005-0000-0000-0000F2150000}"/>
    <cellStyle name="Separador de milhares 14 2" xfId="1164" xr:uid="{00000000-0005-0000-0000-0000F3150000}"/>
    <cellStyle name="Separador de milhares 14 2 2" xfId="4024" xr:uid="{00000000-0005-0000-0000-0000F4150000}"/>
    <cellStyle name="Separador de milhares 14 2 3" xfId="5670" xr:uid="{00000000-0005-0000-0000-0000F5150000}"/>
    <cellStyle name="Separador de milhares 14 3" xfId="4025" xr:uid="{00000000-0005-0000-0000-0000F6150000}"/>
    <cellStyle name="Separador de milhares 14 3 2" xfId="5982" xr:uid="{00000000-0005-0000-0000-0000F7150000}"/>
    <cellStyle name="Separador de milhares 14 4" xfId="4026" xr:uid="{00000000-0005-0000-0000-0000F8150000}"/>
    <cellStyle name="Separador de milhares 14_Plan2" xfId="4027" xr:uid="{00000000-0005-0000-0000-0000F9150000}"/>
    <cellStyle name="Separador de milhares 15" xfId="953" xr:uid="{00000000-0005-0000-0000-0000FA150000}"/>
    <cellStyle name="Separador de milhares 15 2" xfId="1165" xr:uid="{00000000-0005-0000-0000-0000FB150000}"/>
    <cellStyle name="Separador de milhares 15 2 2" xfId="4028" xr:uid="{00000000-0005-0000-0000-0000FC150000}"/>
    <cellStyle name="Separador de milhares 15 3" xfId="4029" xr:uid="{00000000-0005-0000-0000-0000FD150000}"/>
    <cellStyle name="Separador de milhares 15 4" xfId="4030" xr:uid="{00000000-0005-0000-0000-0000FE150000}"/>
    <cellStyle name="Separador de milhares 15_Plan2" xfId="4031" xr:uid="{00000000-0005-0000-0000-0000FF150000}"/>
    <cellStyle name="Separador de milhares 16" xfId="954" xr:uid="{00000000-0005-0000-0000-000000160000}"/>
    <cellStyle name="Separador de milhares 17" xfId="955" xr:uid="{00000000-0005-0000-0000-000001160000}"/>
    <cellStyle name="Separador de milhares 18" xfId="956" xr:uid="{00000000-0005-0000-0000-000002160000}"/>
    <cellStyle name="Separador de milhares 19" xfId="957" xr:uid="{00000000-0005-0000-0000-000003160000}"/>
    <cellStyle name="Separador de milhares 19 2" xfId="5620" xr:uid="{00000000-0005-0000-0000-000004160000}"/>
    <cellStyle name="Separador de milhares 2" xfId="162" xr:uid="{00000000-0005-0000-0000-000005160000}"/>
    <cellStyle name="Separador de milhares 2 10" xfId="250" xr:uid="{00000000-0005-0000-0000-000006160000}"/>
    <cellStyle name="Separador de milhares 2 10 2" xfId="1705" xr:uid="{00000000-0005-0000-0000-000007160000}"/>
    <cellStyle name="Separador de milhares 2 10 3" xfId="4033" xr:uid="{00000000-0005-0000-0000-000008160000}"/>
    <cellStyle name="Separador de milhares 2 10 3 2" xfId="5983" xr:uid="{00000000-0005-0000-0000-000009160000}"/>
    <cellStyle name="Separador de milhares 2 11" xfId="958" xr:uid="{00000000-0005-0000-0000-00000A160000}"/>
    <cellStyle name="Separador de milhares 2 11 2" xfId="5621" xr:uid="{00000000-0005-0000-0000-00000B160000}"/>
    <cellStyle name="Separador de milhares 2 12" xfId="959" xr:uid="{00000000-0005-0000-0000-00000C160000}"/>
    <cellStyle name="Separador de milhares 2 12 2" xfId="5622" xr:uid="{00000000-0005-0000-0000-00000D160000}"/>
    <cellStyle name="Separador de milhares 2 13" xfId="960" xr:uid="{00000000-0005-0000-0000-00000E160000}"/>
    <cellStyle name="Separador de milhares 2 13 2" xfId="5623" xr:uid="{00000000-0005-0000-0000-00000F160000}"/>
    <cellStyle name="Separador de milhares 2 14" xfId="961" xr:uid="{00000000-0005-0000-0000-000010160000}"/>
    <cellStyle name="Separador de milhares 2 14 2" xfId="5624" xr:uid="{00000000-0005-0000-0000-000011160000}"/>
    <cellStyle name="Separador de milhares 2 15" xfId="962" xr:uid="{00000000-0005-0000-0000-000012160000}"/>
    <cellStyle name="Separador de milhares 2 15 2" xfId="5625" xr:uid="{00000000-0005-0000-0000-000013160000}"/>
    <cellStyle name="Separador de milhares 2 16" xfId="1110" xr:uid="{00000000-0005-0000-0000-000014160000}"/>
    <cellStyle name="Separador de milhares 2 16 2" xfId="2280" xr:uid="{00000000-0005-0000-0000-000015160000}"/>
    <cellStyle name="Separador de milhares 2 16_Income statement" xfId="1475" xr:uid="{00000000-0005-0000-0000-000016160000}"/>
    <cellStyle name="Separador de milhares 2 17" xfId="4032" xr:uid="{00000000-0005-0000-0000-000017160000}"/>
    <cellStyle name="Separador de milhares 2 18" xfId="5386" xr:uid="{00000000-0005-0000-0000-000018160000}"/>
    <cellStyle name="Separador de milhares 2 19" xfId="5271" xr:uid="{00000000-0005-0000-0000-000019160000}"/>
    <cellStyle name="Separador de milhares 2 2" xfId="317" xr:uid="{00000000-0005-0000-0000-00001A160000}"/>
    <cellStyle name="Separador de milhares 2 2 2" xfId="963" xr:uid="{00000000-0005-0000-0000-00001B160000}"/>
    <cellStyle name="Separador de milhares 2 2 2 2" xfId="5626" xr:uid="{00000000-0005-0000-0000-00001C160000}"/>
    <cellStyle name="Separador de milhares 2 2 3" xfId="964" xr:uid="{00000000-0005-0000-0000-00001D160000}"/>
    <cellStyle name="Separador de milhares 2 2 3 2" xfId="5627" xr:uid="{00000000-0005-0000-0000-00001E160000}"/>
    <cellStyle name="Separador de milhares 2 2 4" xfId="965" xr:uid="{00000000-0005-0000-0000-00001F160000}"/>
    <cellStyle name="Separador de milhares 2 2 4 2" xfId="5628" xr:uid="{00000000-0005-0000-0000-000020160000}"/>
    <cellStyle name="Separador de milhares 2 2 5" xfId="5526" xr:uid="{00000000-0005-0000-0000-000021160000}"/>
    <cellStyle name="Separador de milhares 2 20" xfId="5440" xr:uid="{00000000-0005-0000-0000-000022160000}"/>
    <cellStyle name="Separador de milhares 2 21" xfId="5400" xr:uid="{00000000-0005-0000-0000-000023160000}"/>
    <cellStyle name="Separador de milhares 2 22" xfId="5262" xr:uid="{00000000-0005-0000-0000-000024160000}"/>
    <cellStyle name="Separador de milhares 2 23" xfId="5254" xr:uid="{00000000-0005-0000-0000-000025160000}"/>
    <cellStyle name="Separador de milhares 2 24" xfId="5373" xr:uid="{00000000-0005-0000-0000-000026160000}"/>
    <cellStyle name="Separador de milhares 2 25" xfId="5456" xr:uid="{00000000-0005-0000-0000-000027160000}"/>
    <cellStyle name="Separador de milhares 2 26" xfId="5405" xr:uid="{00000000-0005-0000-0000-000028160000}"/>
    <cellStyle name="Separador de milhares 2 27" xfId="5419" xr:uid="{00000000-0005-0000-0000-000029160000}"/>
    <cellStyle name="Separador de milhares 2 28" xfId="5447" xr:uid="{00000000-0005-0000-0000-00002A160000}"/>
    <cellStyle name="Separador de milhares 2 29" xfId="5438" xr:uid="{00000000-0005-0000-0000-00002B160000}"/>
    <cellStyle name="Separador de milhares 2 3" xfId="360" xr:uid="{00000000-0005-0000-0000-00002C160000}"/>
    <cellStyle name="Separador de milhares 2 3 2" xfId="966" xr:uid="{00000000-0005-0000-0000-00002D160000}"/>
    <cellStyle name="Separador de milhares 2 3 2 2" xfId="5629" xr:uid="{00000000-0005-0000-0000-00002E160000}"/>
    <cellStyle name="Separador de milhares 2 3 3" xfId="1767" xr:uid="{00000000-0005-0000-0000-00002F160000}"/>
    <cellStyle name="Separador de milhares 2 3 4" xfId="4034" xr:uid="{00000000-0005-0000-0000-000030160000}"/>
    <cellStyle name="Separador de milhares 2 3 4 2" xfId="5984" xr:uid="{00000000-0005-0000-0000-000031160000}"/>
    <cellStyle name="Separador de milhares 2 30" xfId="5434" xr:uid="{00000000-0005-0000-0000-000032160000}"/>
    <cellStyle name="Separador de milhares 2 31" xfId="5446" xr:uid="{00000000-0005-0000-0000-000033160000}"/>
    <cellStyle name="Separador de milhares 2 4" xfId="367" xr:uid="{00000000-0005-0000-0000-000034160000}"/>
    <cellStyle name="Separador de milhares 2 4 2" xfId="967" xr:uid="{00000000-0005-0000-0000-000035160000}"/>
    <cellStyle name="Separador de milhares 2 4 2 2" xfId="5630" xr:uid="{00000000-0005-0000-0000-000036160000}"/>
    <cellStyle name="Separador de milhares 2 4 3" xfId="968" xr:uid="{00000000-0005-0000-0000-000037160000}"/>
    <cellStyle name="Separador de milhares 2 4 3 2" xfId="5631" xr:uid="{00000000-0005-0000-0000-000038160000}"/>
    <cellStyle name="Separador de milhares 2 4 4" xfId="1774" xr:uid="{00000000-0005-0000-0000-000039160000}"/>
    <cellStyle name="Separador de milhares 2 4 5" xfId="4035" xr:uid="{00000000-0005-0000-0000-00003A160000}"/>
    <cellStyle name="Separador de milhares 2 4 5 2" xfId="5985" xr:uid="{00000000-0005-0000-0000-00003B160000}"/>
    <cellStyle name="Separador de milhares 2 5" xfId="369" xr:uid="{00000000-0005-0000-0000-00003C160000}"/>
    <cellStyle name="Separador de milhares 2 5 2" xfId="969" xr:uid="{00000000-0005-0000-0000-00003D160000}"/>
    <cellStyle name="Separador de milhares 2 5 2 2" xfId="5632" xr:uid="{00000000-0005-0000-0000-00003E160000}"/>
    <cellStyle name="Separador de milhares 2 5 3" xfId="1776" xr:uid="{00000000-0005-0000-0000-00003F160000}"/>
    <cellStyle name="Separador de milhares 2 5 4" xfId="4036" xr:uid="{00000000-0005-0000-0000-000040160000}"/>
    <cellStyle name="Separador de milhares 2 5 4 2" xfId="5986" xr:uid="{00000000-0005-0000-0000-000041160000}"/>
    <cellStyle name="Separador de milhares 2 6" xfId="371" xr:uid="{00000000-0005-0000-0000-000042160000}"/>
    <cellStyle name="Separador de milhares 2 6 2" xfId="970" xr:uid="{00000000-0005-0000-0000-000043160000}"/>
    <cellStyle name="Separador de milhares 2 6 2 2" xfId="5633" xr:uid="{00000000-0005-0000-0000-000044160000}"/>
    <cellStyle name="Separador de milhares 2 6 3" xfId="1778" xr:uid="{00000000-0005-0000-0000-000045160000}"/>
    <cellStyle name="Separador de milhares 2 6 4" xfId="4037" xr:uid="{00000000-0005-0000-0000-000046160000}"/>
    <cellStyle name="Separador de milhares 2 6 4 2" xfId="5987" xr:uid="{00000000-0005-0000-0000-000047160000}"/>
    <cellStyle name="Separador de milhares 2 7" xfId="373" xr:uid="{00000000-0005-0000-0000-000048160000}"/>
    <cellStyle name="Separador de milhares 2 7 2" xfId="1780" xr:uid="{00000000-0005-0000-0000-000049160000}"/>
    <cellStyle name="Separador de milhares 2 7 3" xfId="4038" xr:uid="{00000000-0005-0000-0000-00004A160000}"/>
    <cellStyle name="Separador de milhares 2 7 3 2" xfId="5988" xr:uid="{00000000-0005-0000-0000-00004B160000}"/>
    <cellStyle name="Separador de milhares 2 8" xfId="375" xr:uid="{00000000-0005-0000-0000-00004C160000}"/>
    <cellStyle name="Separador de milhares 2 8 2" xfId="1782" xr:uid="{00000000-0005-0000-0000-00004D160000}"/>
    <cellStyle name="Separador de milhares 2 8 3" xfId="4039" xr:uid="{00000000-0005-0000-0000-00004E160000}"/>
    <cellStyle name="Separador de milhares 2 8 3 2" xfId="5989" xr:uid="{00000000-0005-0000-0000-00004F160000}"/>
    <cellStyle name="Separador de milhares 2 9" xfId="272" xr:uid="{00000000-0005-0000-0000-000050160000}"/>
    <cellStyle name="Separador de milhares 2 9 2" xfId="4040" xr:uid="{00000000-0005-0000-0000-000051160000}"/>
    <cellStyle name="Separador de milhares 2 9 2 2" xfId="5990" xr:uid="{00000000-0005-0000-0000-000052160000}"/>
    <cellStyle name="Separador de milhares 2 9 3" xfId="5518" xr:uid="{00000000-0005-0000-0000-000053160000}"/>
    <cellStyle name="Separador de milhares 20" xfId="971" xr:uid="{00000000-0005-0000-0000-000054160000}"/>
    <cellStyle name="Separador de milhares 21" xfId="972" xr:uid="{00000000-0005-0000-0000-000055160000}"/>
    <cellStyle name="Separador de milhares 21 2" xfId="5634" xr:uid="{00000000-0005-0000-0000-000056160000}"/>
    <cellStyle name="Separador de milhares 22" xfId="973" xr:uid="{00000000-0005-0000-0000-000057160000}"/>
    <cellStyle name="Separador de milhares 23" xfId="974" xr:uid="{00000000-0005-0000-0000-000058160000}"/>
    <cellStyle name="Separador de milhares 23 2" xfId="5635" xr:uid="{00000000-0005-0000-0000-000059160000}"/>
    <cellStyle name="Separador de milhares 24" xfId="975" xr:uid="{00000000-0005-0000-0000-00005A160000}"/>
    <cellStyle name="Separador de milhares 25" xfId="976" xr:uid="{00000000-0005-0000-0000-00005B160000}"/>
    <cellStyle name="Separador de milhares 26" xfId="977" xr:uid="{00000000-0005-0000-0000-00005C160000}"/>
    <cellStyle name="Separador de milhares 26 2" xfId="5637" xr:uid="{00000000-0005-0000-0000-00005D160000}"/>
    <cellStyle name="Separador de milhares 3" xfId="158" xr:uid="{00000000-0005-0000-0000-00005E160000}"/>
    <cellStyle name="Separador de milhares 3 10" xfId="5423" xr:uid="{00000000-0005-0000-0000-00005F160000}"/>
    <cellStyle name="Separador de milhares 3 11" xfId="5492" xr:uid="{00000000-0005-0000-0000-000060160000}"/>
    <cellStyle name="Separador de milhares 3 2" xfId="978" xr:uid="{00000000-0005-0000-0000-000061160000}"/>
    <cellStyle name="Separador de milhares 3 2 2" xfId="2208" xr:uid="{00000000-0005-0000-0000-000062160000}"/>
    <cellStyle name="Separador de milhares 3 2 3" xfId="4042" xr:uid="{00000000-0005-0000-0000-000063160000}"/>
    <cellStyle name="Separador de milhares 3 2_Income statement" xfId="1476" xr:uid="{00000000-0005-0000-0000-000064160000}"/>
    <cellStyle name="Separador de milhares 3 3" xfId="979" xr:uid="{00000000-0005-0000-0000-000065160000}"/>
    <cellStyle name="Separador de milhares 3 3 2" xfId="5638" xr:uid="{00000000-0005-0000-0000-000066160000}"/>
    <cellStyle name="Separador de milhares 3 4" xfId="980" xr:uid="{00000000-0005-0000-0000-000067160000}"/>
    <cellStyle name="Separador de milhares 3 4 2" xfId="5639" xr:uid="{00000000-0005-0000-0000-000068160000}"/>
    <cellStyle name="Separador de milhares 3 5" xfId="1111" xr:uid="{00000000-0005-0000-0000-000069160000}"/>
    <cellStyle name="Separador de milhares 3 5 2" xfId="2281" xr:uid="{00000000-0005-0000-0000-00006A160000}"/>
    <cellStyle name="Separador de milhares 3 5_Income statement" xfId="1477" xr:uid="{00000000-0005-0000-0000-00006B160000}"/>
    <cellStyle name="Separador de milhares 3 6" xfId="4041" xr:uid="{00000000-0005-0000-0000-00006C160000}"/>
    <cellStyle name="Separador de milhares 3 7" xfId="5388" xr:uid="{00000000-0005-0000-0000-00006D160000}"/>
    <cellStyle name="Separador de milhares 3 8" xfId="5415" xr:uid="{00000000-0005-0000-0000-00006E160000}"/>
    <cellStyle name="Separador de milhares 3 9" xfId="5365" xr:uid="{00000000-0005-0000-0000-00006F160000}"/>
    <cellStyle name="Separador de milhares 4" xfId="159" xr:uid="{00000000-0005-0000-0000-000070160000}"/>
    <cellStyle name="Separador de milhares 4 10" xfId="348" xr:uid="{00000000-0005-0000-0000-000071160000}"/>
    <cellStyle name="Separador de milhares 4 10 2" xfId="5549" xr:uid="{00000000-0005-0000-0000-000072160000}"/>
    <cellStyle name="Separador de milhares 4 11" xfId="351" xr:uid="{00000000-0005-0000-0000-000073160000}"/>
    <cellStyle name="Separador de milhares 4 11 2" xfId="5552" xr:uid="{00000000-0005-0000-0000-000074160000}"/>
    <cellStyle name="Separador de milhares 4 12" xfId="354" xr:uid="{00000000-0005-0000-0000-000075160000}"/>
    <cellStyle name="Separador de milhares 4 12 2" xfId="5555" xr:uid="{00000000-0005-0000-0000-000076160000}"/>
    <cellStyle name="Separador de milhares 4 13" xfId="357" xr:uid="{00000000-0005-0000-0000-000077160000}"/>
    <cellStyle name="Separador de milhares 4 13 2" xfId="5558" xr:uid="{00000000-0005-0000-0000-000078160000}"/>
    <cellStyle name="Separador de milhares 4 14" xfId="380" xr:uid="{00000000-0005-0000-0000-000079160000}"/>
    <cellStyle name="Separador de milhares 4 14 2" xfId="5563" xr:uid="{00000000-0005-0000-0000-00007A160000}"/>
    <cellStyle name="Separador de milhares 4 15" xfId="381" xr:uid="{00000000-0005-0000-0000-00007B160000}"/>
    <cellStyle name="Separador de milhares 4 15 2" xfId="5564" xr:uid="{00000000-0005-0000-0000-00007C160000}"/>
    <cellStyle name="Separador de milhares 4 16" xfId="273" xr:uid="{00000000-0005-0000-0000-00007D160000}"/>
    <cellStyle name="Separador de milhares 4 16 2" xfId="5519" xr:uid="{00000000-0005-0000-0000-00007E160000}"/>
    <cellStyle name="Separador de milhares 4 17" xfId="1112" xr:uid="{00000000-0005-0000-0000-00007F160000}"/>
    <cellStyle name="Separador de milhares 4 17 2" xfId="5663" xr:uid="{00000000-0005-0000-0000-000080160000}"/>
    <cellStyle name="Separador de milhares 4 18" xfId="4043" xr:uid="{00000000-0005-0000-0000-000081160000}"/>
    <cellStyle name="Separador de milhares 4 19" xfId="5493" xr:uid="{00000000-0005-0000-0000-000082160000}"/>
    <cellStyle name="Separador de milhares 4 2" xfId="274" xr:uid="{00000000-0005-0000-0000-000083160000}"/>
    <cellStyle name="Separador de milhares 4 2 2" xfId="1159" xr:uid="{00000000-0005-0000-0000-000084160000}"/>
    <cellStyle name="Separador de milhares 4 2 3" xfId="4044" xr:uid="{00000000-0005-0000-0000-000085160000}"/>
    <cellStyle name="Separador de milhares 4 2 3 2" xfId="5992" xr:uid="{00000000-0005-0000-0000-000086160000}"/>
    <cellStyle name="Separador de milhares 4 2 4" xfId="5520" xr:uid="{00000000-0005-0000-0000-000087160000}"/>
    <cellStyle name="Separador de milhares 4 3" xfId="282" xr:uid="{00000000-0005-0000-0000-000088160000}"/>
    <cellStyle name="Separador de milhares 4 3 2" xfId="5525" xr:uid="{00000000-0005-0000-0000-000089160000}"/>
    <cellStyle name="Separador de milhares 4 4" xfId="330" xr:uid="{00000000-0005-0000-0000-00008A160000}"/>
    <cellStyle name="Separador de milhares 4 4 2" xfId="5531" xr:uid="{00000000-0005-0000-0000-00008B160000}"/>
    <cellStyle name="Separador de milhares 4 5" xfId="333" xr:uid="{00000000-0005-0000-0000-00008C160000}"/>
    <cellStyle name="Separador de milhares 4 5 2" xfId="5534" xr:uid="{00000000-0005-0000-0000-00008D160000}"/>
    <cellStyle name="Separador de milhares 4 6" xfId="336" xr:uid="{00000000-0005-0000-0000-00008E160000}"/>
    <cellStyle name="Separador de milhares 4 6 2" xfId="5537" xr:uid="{00000000-0005-0000-0000-00008F160000}"/>
    <cellStyle name="Separador de milhares 4 7" xfId="339" xr:uid="{00000000-0005-0000-0000-000090160000}"/>
    <cellStyle name="Separador de milhares 4 7 2" xfId="5540" xr:uid="{00000000-0005-0000-0000-000091160000}"/>
    <cellStyle name="Separador de milhares 4 8" xfId="342" xr:uid="{00000000-0005-0000-0000-000092160000}"/>
    <cellStyle name="Separador de milhares 4 8 2" xfId="5543" xr:uid="{00000000-0005-0000-0000-000093160000}"/>
    <cellStyle name="Separador de milhares 4 9" xfId="345" xr:uid="{00000000-0005-0000-0000-000094160000}"/>
    <cellStyle name="Separador de milhares 4 9 2" xfId="5546" xr:uid="{00000000-0005-0000-0000-000095160000}"/>
    <cellStyle name="Separador de milhares 5" xfId="222" xr:uid="{00000000-0005-0000-0000-000096160000}"/>
    <cellStyle name="Separador de milhares 5 2" xfId="275" xr:uid="{00000000-0005-0000-0000-000097160000}"/>
    <cellStyle name="Separador de milhares 5 2 2" xfId="1160" xr:uid="{00000000-0005-0000-0000-000098160000}"/>
    <cellStyle name="Separador de milhares 5 2 2 2" xfId="4046" xr:uid="{00000000-0005-0000-0000-000099160000}"/>
    <cellStyle name="Separador de milhares 5 2 2 2 2" xfId="5994" xr:uid="{00000000-0005-0000-0000-00009A160000}"/>
    <cellStyle name="Separador de milhares 5 2 2 3" xfId="5669" xr:uid="{00000000-0005-0000-0000-00009B160000}"/>
    <cellStyle name="Separador de milhares 5 2 3" xfId="4047" xr:uid="{00000000-0005-0000-0000-00009C160000}"/>
    <cellStyle name="Separador de milhares 5 2 3 2" xfId="5995" xr:uid="{00000000-0005-0000-0000-00009D160000}"/>
    <cellStyle name="Separador de milhares 5 2 4" xfId="4048" xr:uid="{00000000-0005-0000-0000-00009E160000}"/>
    <cellStyle name="Separador de milhares 5 2 4 2" xfId="5996" xr:uid="{00000000-0005-0000-0000-00009F160000}"/>
    <cellStyle name="Separador de milhares 5 2 5" xfId="4045" xr:uid="{00000000-0005-0000-0000-0000A0160000}"/>
    <cellStyle name="Separador de milhares 5 2 5 2" xfId="5993" xr:uid="{00000000-0005-0000-0000-0000A1160000}"/>
    <cellStyle name="Separador de milhares 5 2 6" xfId="5521" xr:uid="{00000000-0005-0000-0000-0000A2160000}"/>
    <cellStyle name="Separador de milhares 5 3" xfId="1113" xr:uid="{00000000-0005-0000-0000-0000A3160000}"/>
    <cellStyle name="Separador de milhares 5 3 2" xfId="5664" xr:uid="{00000000-0005-0000-0000-0000A4160000}"/>
    <cellStyle name="Separador de milhares 5 4" xfId="5505" xr:uid="{00000000-0005-0000-0000-0000A5160000}"/>
    <cellStyle name="Separador de milhares 6" xfId="160" xr:uid="{00000000-0005-0000-0000-0000A6160000}"/>
    <cellStyle name="Separador de milhares 6 2" xfId="318" xr:uid="{00000000-0005-0000-0000-0000A7160000}"/>
    <cellStyle name="Separador de milhares 6 2 2" xfId="5527" xr:uid="{00000000-0005-0000-0000-0000A8160000}"/>
    <cellStyle name="Separador de milhares 6 3" xfId="276" xr:uid="{00000000-0005-0000-0000-0000A9160000}"/>
    <cellStyle name="Separador de milhares 6 3 2" xfId="5522" xr:uid="{00000000-0005-0000-0000-0000AA160000}"/>
    <cellStyle name="Separador de milhares 6 4" xfId="1114" xr:uid="{00000000-0005-0000-0000-0000AB160000}"/>
    <cellStyle name="Separador de milhares 6 4 2" xfId="5665" xr:uid="{00000000-0005-0000-0000-0000AC160000}"/>
    <cellStyle name="Separador de milhares 6 5" xfId="5494" xr:uid="{00000000-0005-0000-0000-0000AD160000}"/>
    <cellStyle name="Separador de milhares 7" xfId="161" xr:uid="{00000000-0005-0000-0000-0000AE160000}"/>
    <cellStyle name="Separador de milhares 7 2" xfId="319" xr:uid="{00000000-0005-0000-0000-0000AF160000}"/>
    <cellStyle name="Separador de milhares 7 2 2" xfId="5528" xr:uid="{00000000-0005-0000-0000-0000B0160000}"/>
    <cellStyle name="Separador de milhares 7 3" xfId="277" xr:uid="{00000000-0005-0000-0000-0000B1160000}"/>
    <cellStyle name="Separador de milhares 7 3 2" xfId="5523" xr:uid="{00000000-0005-0000-0000-0000B2160000}"/>
    <cellStyle name="Separador de milhares 7 4" xfId="1115" xr:uid="{00000000-0005-0000-0000-0000B3160000}"/>
    <cellStyle name="Separador de milhares 7 4 2" xfId="5666" xr:uid="{00000000-0005-0000-0000-0000B4160000}"/>
    <cellStyle name="Separador de milhares 7 5" xfId="4049" xr:uid="{00000000-0005-0000-0000-0000B5160000}"/>
    <cellStyle name="Separador de milhares 7 6" xfId="5495" xr:uid="{00000000-0005-0000-0000-0000B6160000}"/>
    <cellStyle name="Separador de milhares 8" xfId="225" xr:uid="{00000000-0005-0000-0000-0000B7160000}"/>
    <cellStyle name="Separador de milhares 8 2" xfId="981" xr:uid="{00000000-0005-0000-0000-0000B8160000}"/>
    <cellStyle name="Separador de milhares 8 2 2" xfId="5640" xr:uid="{00000000-0005-0000-0000-0000B9160000}"/>
    <cellStyle name="Separador de milhares 8 3" xfId="982" xr:uid="{00000000-0005-0000-0000-0000BA160000}"/>
    <cellStyle name="Separador de milhares 8 3 2" xfId="5641" xr:uid="{00000000-0005-0000-0000-0000BB160000}"/>
    <cellStyle name="Separador de milhares 8 4" xfId="1161" xr:uid="{00000000-0005-0000-0000-0000BC160000}"/>
    <cellStyle name="Separador de milhares 8 5" xfId="4050" xr:uid="{00000000-0005-0000-0000-0000BD160000}"/>
    <cellStyle name="Separador de milhares 8 6" xfId="5506" xr:uid="{00000000-0005-0000-0000-0000BE160000}"/>
    <cellStyle name="Separador de milhares 9" xfId="228" xr:uid="{00000000-0005-0000-0000-0000BF160000}"/>
    <cellStyle name="Separador de milhares 9 2" xfId="1162" xr:uid="{00000000-0005-0000-0000-0000C0160000}"/>
    <cellStyle name="Separador de milhares 9 3" xfId="4051" xr:uid="{00000000-0005-0000-0000-0000C1160000}"/>
    <cellStyle name="Separador de milhares 9 3 2" xfId="5997" xr:uid="{00000000-0005-0000-0000-0000C2160000}"/>
    <cellStyle name="Separador de milhares 9 4" xfId="5507" xr:uid="{00000000-0005-0000-0000-0000C3160000}"/>
    <cellStyle name="Sledovaný hypertextový odkaz" xfId="983" xr:uid="{00000000-0005-0000-0000-0000C4160000}"/>
    <cellStyle name="Sledovaný hypertextový odkaz 2" xfId="2209" xr:uid="{00000000-0005-0000-0000-0000C5160000}"/>
    <cellStyle name="Sledovaný hypertextový odkaz 3" xfId="4052" xr:uid="{00000000-0005-0000-0000-0000C6160000}"/>
    <cellStyle name="Standard_56686" xfId="984" xr:uid="{00000000-0005-0000-0000-0000C7160000}"/>
    <cellStyle name="Style 1" xfId="985" xr:uid="{00000000-0005-0000-0000-0000C8160000}"/>
    <cellStyle name="Style 1 2" xfId="2210" xr:uid="{00000000-0005-0000-0000-0000C9160000}"/>
    <cellStyle name="Style 1 3" xfId="4053" xr:uid="{00000000-0005-0000-0000-0000CA160000}"/>
    <cellStyle name="STYLE1" xfId="986" xr:uid="{00000000-0005-0000-0000-0000CB160000}"/>
    <cellStyle name="STYLE1 - Style1" xfId="987" xr:uid="{00000000-0005-0000-0000-0000CC160000}"/>
    <cellStyle name="STYLE1 - Style1 2" xfId="2212" xr:uid="{00000000-0005-0000-0000-0000CD160000}"/>
    <cellStyle name="STYLE1 - Style1 3" xfId="4055" xr:uid="{00000000-0005-0000-0000-0000CE160000}"/>
    <cellStyle name="STYLE1 10" xfId="5384" xr:uid="{00000000-0005-0000-0000-0000CF160000}"/>
    <cellStyle name="STYLE1 11" xfId="3232" xr:uid="{00000000-0005-0000-0000-0000D0160000}"/>
    <cellStyle name="STYLE1 12" xfId="5375" xr:uid="{00000000-0005-0000-0000-0000D1160000}"/>
    <cellStyle name="STYLE1 13" xfId="5255" xr:uid="{00000000-0005-0000-0000-0000D2160000}"/>
    <cellStyle name="STYLE1 14" xfId="5260" xr:uid="{00000000-0005-0000-0000-0000D3160000}"/>
    <cellStyle name="STYLE1 15" xfId="5424" xr:uid="{00000000-0005-0000-0000-0000D4160000}"/>
    <cellStyle name="STYLE1 16" xfId="5361" xr:uid="{00000000-0005-0000-0000-0000D5160000}"/>
    <cellStyle name="STYLE1 17" xfId="5417" xr:uid="{00000000-0005-0000-0000-0000D6160000}"/>
    <cellStyle name="STYLE1 18" xfId="5285" xr:uid="{00000000-0005-0000-0000-0000D7160000}"/>
    <cellStyle name="STYLE1 19" xfId="5354" xr:uid="{00000000-0005-0000-0000-0000D8160000}"/>
    <cellStyle name="STYLE1 2" xfId="2211" xr:uid="{00000000-0005-0000-0000-0000D9160000}"/>
    <cellStyle name="STYLE1 20" xfId="5387" xr:uid="{00000000-0005-0000-0000-0000DA160000}"/>
    <cellStyle name="STYLE1 3" xfId="2328" xr:uid="{00000000-0005-0000-0000-0000DB160000}"/>
    <cellStyle name="STYLE1 4" xfId="2290" xr:uid="{00000000-0005-0000-0000-0000DC160000}"/>
    <cellStyle name="STYLE1 5" xfId="2177" xr:uid="{00000000-0005-0000-0000-0000DD160000}"/>
    <cellStyle name="STYLE1 6" xfId="4054" xr:uid="{00000000-0005-0000-0000-0000DE160000}"/>
    <cellStyle name="STYLE1 7" xfId="5389" xr:uid="{00000000-0005-0000-0000-0000DF160000}"/>
    <cellStyle name="STYLE1 8" xfId="5414" xr:uid="{00000000-0005-0000-0000-0000E0160000}"/>
    <cellStyle name="STYLE1 9" xfId="5249" xr:uid="{00000000-0005-0000-0000-0000E1160000}"/>
    <cellStyle name="STYLE2" xfId="988" xr:uid="{00000000-0005-0000-0000-0000E2160000}"/>
    <cellStyle name="STYLE2 - Style2" xfId="989" xr:uid="{00000000-0005-0000-0000-0000E3160000}"/>
    <cellStyle name="STYLE2 - Style2 2" xfId="2214" xr:uid="{00000000-0005-0000-0000-0000E4160000}"/>
    <cellStyle name="STYLE2 - Style2 3" xfId="4057" xr:uid="{00000000-0005-0000-0000-0000E5160000}"/>
    <cellStyle name="STYLE2 10" xfId="5284" xr:uid="{00000000-0005-0000-0000-0000E6160000}"/>
    <cellStyle name="STYLE2 11" xfId="5449" xr:uid="{00000000-0005-0000-0000-0000E7160000}"/>
    <cellStyle name="STYLE2 12" xfId="5256" xr:uid="{00000000-0005-0000-0000-0000E8160000}"/>
    <cellStyle name="STYLE2 13" xfId="5281" xr:uid="{00000000-0005-0000-0000-0000E9160000}"/>
    <cellStyle name="STYLE2 14" xfId="5250" xr:uid="{00000000-0005-0000-0000-0000EA160000}"/>
    <cellStyle name="STYLE2 15" xfId="5382" xr:uid="{00000000-0005-0000-0000-0000EB160000}"/>
    <cellStyle name="STYLE2 16" xfId="5360" xr:uid="{00000000-0005-0000-0000-0000EC160000}"/>
    <cellStyle name="STYLE2 17" xfId="5248" xr:uid="{00000000-0005-0000-0000-0000ED160000}"/>
    <cellStyle name="STYLE2 18" xfId="5374" xr:uid="{00000000-0005-0000-0000-0000EE160000}"/>
    <cellStyle name="STYLE2 19" xfId="3140" xr:uid="{00000000-0005-0000-0000-0000EF160000}"/>
    <cellStyle name="STYLE2 2" xfId="2213" xr:uid="{00000000-0005-0000-0000-0000F0160000}"/>
    <cellStyle name="STYLE2 20" xfId="5392" xr:uid="{00000000-0005-0000-0000-0000F1160000}"/>
    <cellStyle name="STYLE2 3" xfId="2329" xr:uid="{00000000-0005-0000-0000-0000F2160000}"/>
    <cellStyle name="STYLE2 4" xfId="2203" xr:uid="{00000000-0005-0000-0000-0000F3160000}"/>
    <cellStyle name="STYLE2 5" xfId="2352" xr:uid="{00000000-0005-0000-0000-0000F4160000}"/>
    <cellStyle name="STYLE2 6" xfId="4056" xr:uid="{00000000-0005-0000-0000-0000F5160000}"/>
    <cellStyle name="STYLE2 7" xfId="5390" xr:uid="{00000000-0005-0000-0000-0000F6160000}"/>
    <cellStyle name="STYLE2 8" xfId="5413" xr:uid="{00000000-0005-0000-0000-0000F7160000}"/>
    <cellStyle name="STYLE2 9" xfId="5366" xr:uid="{00000000-0005-0000-0000-0000F8160000}"/>
    <cellStyle name="SubHeading" xfId="990" xr:uid="{00000000-0005-0000-0000-0000F9160000}"/>
    <cellStyle name="SubHeading 2" xfId="2215" xr:uid="{00000000-0005-0000-0000-0000FA160000}"/>
    <cellStyle name="SubHeading 3" xfId="4058" xr:uid="{00000000-0005-0000-0000-0000FB160000}"/>
    <cellStyle name="Subtotal" xfId="991" xr:uid="{00000000-0005-0000-0000-0000FC160000}"/>
    <cellStyle name="Synoptics" xfId="992" xr:uid="{00000000-0005-0000-0000-0000FD160000}"/>
    <cellStyle name="Synoptics 2" xfId="2216" xr:uid="{00000000-0005-0000-0000-0000FE160000}"/>
    <cellStyle name="Synoptics 3" xfId="4059" xr:uid="{00000000-0005-0000-0000-0000FF160000}"/>
    <cellStyle name="taples Plaza" xfId="993" xr:uid="{00000000-0005-0000-0000-000000170000}"/>
    <cellStyle name="taples Plaza 2" xfId="2217" xr:uid="{00000000-0005-0000-0000-000001170000}"/>
    <cellStyle name="taples Plaza 3" xfId="4060" xr:uid="{00000000-0005-0000-0000-000002170000}"/>
    <cellStyle name="Text" xfId="994" xr:uid="{00000000-0005-0000-0000-000003170000}"/>
    <cellStyle name="Text 2" xfId="2218" xr:uid="{00000000-0005-0000-0000-000004170000}"/>
    <cellStyle name="Text 3" xfId="4061" xr:uid="{00000000-0005-0000-0000-000005170000}"/>
    <cellStyle name="Text Indent A" xfId="995" xr:uid="{00000000-0005-0000-0000-000006170000}"/>
    <cellStyle name="Text Indent B" xfId="996" xr:uid="{00000000-0005-0000-0000-000007170000}"/>
    <cellStyle name="Text Indent C" xfId="997" xr:uid="{00000000-0005-0000-0000-000008170000}"/>
    <cellStyle name="Texto de Aviso" xfId="1061" builtinId="11" customBuiltin="1"/>
    <cellStyle name="Texto de Aviso 2" xfId="320" xr:uid="{00000000-0005-0000-0000-00000A170000}"/>
    <cellStyle name="Texto de Aviso 2 2" xfId="998" xr:uid="{00000000-0005-0000-0000-00000B170000}"/>
    <cellStyle name="Texto de Aviso 2 2 2" xfId="2219" xr:uid="{00000000-0005-0000-0000-00000C170000}"/>
    <cellStyle name="Texto de Aviso 2 2 3" xfId="4063" xr:uid="{00000000-0005-0000-0000-00000D170000}"/>
    <cellStyle name="Texto de Aviso 2 3" xfId="1753" xr:uid="{00000000-0005-0000-0000-00000E170000}"/>
    <cellStyle name="Texto de Aviso 2 3 2" xfId="4064" xr:uid="{00000000-0005-0000-0000-00000F170000}"/>
    <cellStyle name="Texto de Aviso 2 4" xfId="4065" xr:uid="{00000000-0005-0000-0000-000010170000}"/>
    <cellStyle name="Texto de Aviso 2 5" xfId="4062" xr:uid="{00000000-0005-0000-0000-000011170000}"/>
    <cellStyle name="Texto de Aviso 2_Plan2" xfId="4066" xr:uid="{00000000-0005-0000-0000-000012170000}"/>
    <cellStyle name="Texto de Aviso 3" xfId="999" xr:uid="{00000000-0005-0000-0000-000013170000}"/>
    <cellStyle name="Texto de Aviso 3 2" xfId="2220" xr:uid="{00000000-0005-0000-0000-000014170000}"/>
    <cellStyle name="Texto de Aviso 3 3" xfId="4067" xr:uid="{00000000-0005-0000-0000-000015170000}"/>
    <cellStyle name="Texto de Aviso 3_Income statement" xfId="1478" xr:uid="{00000000-0005-0000-0000-000016170000}"/>
    <cellStyle name="Texto de Aviso 4" xfId="1000" xr:uid="{00000000-0005-0000-0000-000017170000}"/>
    <cellStyle name="Texto de Aviso 4 2" xfId="2221" xr:uid="{00000000-0005-0000-0000-000018170000}"/>
    <cellStyle name="Texto de Aviso 4 3" xfId="4068" xr:uid="{00000000-0005-0000-0000-000019170000}"/>
    <cellStyle name="Texto de Aviso 4_Income statement" xfId="1479" xr:uid="{00000000-0005-0000-0000-00001A170000}"/>
    <cellStyle name="Texto de Aviso 5" xfId="1001" xr:uid="{00000000-0005-0000-0000-00001B170000}"/>
    <cellStyle name="Texto de Aviso 5 2" xfId="2222" xr:uid="{00000000-0005-0000-0000-00001C170000}"/>
    <cellStyle name="Texto de Aviso 5 3" xfId="4069" xr:uid="{00000000-0005-0000-0000-00001D170000}"/>
    <cellStyle name="Texto de Aviso 5_Income statement" xfId="1480" xr:uid="{00000000-0005-0000-0000-00001E170000}"/>
    <cellStyle name="Texto de Aviso 6" xfId="1002" xr:uid="{00000000-0005-0000-0000-00001F170000}"/>
    <cellStyle name="Texto de Aviso 6 2" xfId="2223" xr:uid="{00000000-0005-0000-0000-000020170000}"/>
    <cellStyle name="Texto de Aviso 6 3" xfId="4070" xr:uid="{00000000-0005-0000-0000-000021170000}"/>
    <cellStyle name="Texto de Aviso 6_Income statement" xfId="1481" xr:uid="{00000000-0005-0000-0000-000022170000}"/>
    <cellStyle name="Texto de Aviso 7" xfId="1524" xr:uid="{00000000-0005-0000-0000-000023170000}"/>
    <cellStyle name="Texto de Aviso 7 2" xfId="5076" xr:uid="{00000000-0005-0000-0000-000024170000}"/>
    <cellStyle name="Texto de Aviso 8" xfId="4196" xr:uid="{00000000-0005-0000-0000-000025170000}"/>
    <cellStyle name="Texto Explicativo 2" xfId="321" xr:uid="{00000000-0005-0000-0000-000026170000}"/>
    <cellStyle name="Texto Explicativo 2 2" xfId="1003" xr:uid="{00000000-0005-0000-0000-000027170000}"/>
    <cellStyle name="Texto Explicativo 2 2 2" xfId="2224" xr:uid="{00000000-0005-0000-0000-000028170000}"/>
    <cellStyle name="Texto Explicativo 2 2 3" xfId="4072" xr:uid="{00000000-0005-0000-0000-000029170000}"/>
    <cellStyle name="Texto Explicativo 2 3" xfId="1754" xr:uid="{00000000-0005-0000-0000-00002A170000}"/>
    <cellStyle name="Texto Explicativo 2 3 2" xfId="4073" xr:uid="{00000000-0005-0000-0000-00002B170000}"/>
    <cellStyle name="Texto Explicativo 2 4" xfId="4074" xr:uid="{00000000-0005-0000-0000-00002C170000}"/>
    <cellStyle name="Texto Explicativo 2 5" xfId="4071" xr:uid="{00000000-0005-0000-0000-00002D170000}"/>
    <cellStyle name="Texto Explicativo 2_Plan2" xfId="4075" xr:uid="{00000000-0005-0000-0000-00002E170000}"/>
    <cellStyle name="Texto Explicativo 3" xfId="1004" xr:uid="{00000000-0005-0000-0000-00002F170000}"/>
    <cellStyle name="Texto Explicativo 3 2" xfId="2225" xr:uid="{00000000-0005-0000-0000-000030170000}"/>
    <cellStyle name="Texto Explicativo 3 3" xfId="4076" xr:uid="{00000000-0005-0000-0000-000031170000}"/>
    <cellStyle name="Texto Explicativo 3_Income statement" xfId="1482" xr:uid="{00000000-0005-0000-0000-000032170000}"/>
    <cellStyle name="Texto Explicativo 4" xfId="1005" xr:uid="{00000000-0005-0000-0000-000033170000}"/>
    <cellStyle name="Texto Explicativo 4 2" xfId="2226" xr:uid="{00000000-0005-0000-0000-000034170000}"/>
    <cellStyle name="Texto Explicativo 4 3" xfId="4077" xr:uid="{00000000-0005-0000-0000-000035170000}"/>
    <cellStyle name="Texto Explicativo 4_Income statement" xfId="1483" xr:uid="{00000000-0005-0000-0000-000036170000}"/>
    <cellStyle name="Texto Explicativo 5" xfId="1006" xr:uid="{00000000-0005-0000-0000-000037170000}"/>
    <cellStyle name="Texto Explicativo 5 2" xfId="2227" xr:uid="{00000000-0005-0000-0000-000038170000}"/>
    <cellStyle name="Texto Explicativo 5 3" xfId="4078" xr:uid="{00000000-0005-0000-0000-000039170000}"/>
    <cellStyle name="Texto Explicativo 5_Income statement" xfId="1484" xr:uid="{00000000-0005-0000-0000-00003A170000}"/>
    <cellStyle name="Texto Explicativo 6" xfId="1007" xr:uid="{00000000-0005-0000-0000-00003B170000}"/>
    <cellStyle name="Texto Explicativo 6 2" xfId="2228" xr:uid="{00000000-0005-0000-0000-00003C170000}"/>
    <cellStyle name="Texto Explicativo 6 3" xfId="4079" xr:uid="{00000000-0005-0000-0000-00003D170000}"/>
    <cellStyle name="Texto Explicativo 6_Income statement" xfId="1485" xr:uid="{00000000-0005-0000-0000-00003E170000}"/>
    <cellStyle name="Texto Explicativo 7" xfId="1526" xr:uid="{00000000-0005-0000-0000-00003F170000}"/>
    <cellStyle name="Texto Explicativo 7 2" xfId="5077" xr:uid="{00000000-0005-0000-0000-000040170000}"/>
    <cellStyle name="Texto Explicativo 8" xfId="4198" xr:uid="{00000000-0005-0000-0000-000041170000}"/>
    <cellStyle name="Tickmark" xfId="1008" xr:uid="{00000000-0005-0000-0000-000042170000}"/>
    <cellStyle name="Tickmark 2" xfId="2229" xr:uid="{00000000-0005-0000-0000-000043170000}"/>
    <cellStyle name="Tickmark 3" xfId="4080" xr:uid="{00000000-0005-0000-0000-000044170000}"/>
    <cellStyle name="Times New Roman" xfId="1009" xr:uid="{00000000-0005-0000-0000-000045170000}"/>
    <cellStyle name="Title" xfId="3" xr:uid="{00000000-0005-0000-0000-000046170000}"/>
    <cellStyle name="Title 2" xfId="2230" xr:uid="{00000000-0005-0000-0000-000047170000}"/>
    <cellStyle name="Title 3" xfId="4081" xr:uid="{00000000-0005-0000-0000-000048170000}"/>
    <cellStyle name="Título 1 2" xfId="322" xr:uid="{00000000-0005-0000-0000-000049170000}"/>
    <cellStyle name="Título 1 2 2" xfId="1010" xr:uid="{00000000-0005-0000-0000-00004A170000}"/>
    <cellStyle name="Título 1 2 2 2" xfId="2231" xr:uid="{00000000-0005-0000-0000-00004B170000}"/>
    <cellStyle name="Título 1 2 2 3" xfId="4083" xr:uid="{00000000-0005-0000-0000-00004C170000}"/>
    <cellStyle name="Título 1 2 3" xfId="1755" xr:uid="{00000000-0005-0000-0000-00004D170000}"/>
    <cellStyle name="Título 1 2 3 2" xfId="4084" xr:uid="{00000000-0005-0000-0000-00004E170000}"/>
    <cellStyle name="Título 1 2 4" xfId="4085" xr:uid="{00000000-0005-0000-0000-00004F170000}"/>
    <cellStyle name="Título 1 2 5" xfId="4082" xr:uid="{00000000-0005-0000-0000-000050170000}"/>
    <cellStyle name="Título 1 2_Plan2" xfId="4086" xr:uid="{00000000-0005-0000-0000-000051170000}"/>
    <cellStyle name="Título 1 3" xfId="1011" xr:uid="{00000000-0005-0000-0000-000052170000}"/>
    <cellStyle name="Título 1 3 2" xfId="2232" xr:uid="{00000000-0005-0000-0000-000053170000}"/>
    <cellStyle name="Título 1 3 3" xfId="4087" xr:uid="{00000000-0005-0000-0000-000054170000}"/>
    <cellStyle name="Título 1 3_Income statement" xfId="1486" xr:uid="{00000000-0005-0000-0000-000055170000}"/>
    <cellStyle name="Título 1 4" xfId="1012" xr:uid="{00000000-0005-0000-0000-000056170000}"/>
    <cellStyle name="Título 1 4 2" xfId="2233" xr:uid="{00000000-0005-0000-0000-000057170000}"/>
    <cellStyle name="Título 1 4 3" xfId="4088" xr:uid="{00000000-0005-0000-0000-000058170000}"/>
    <cellStyle name="Título 1 4_Income statement" xfId="1487" xr:uid="{00000000-0005-0000-0000-000059170000}"/>
    <cellStyle name="Título 1 5" xfId="1013" xr:uid="{00000000-0005-0000-0000-00005A170000}"/>
    <cellStyle name="Título 1 5 2" xfId="2234" xr:uid="{00000000-0005-0000-0000-00005B170000}"/>
    <cellStyle name="Título 1 5 3" xfId="4089" xr:uid="{00000000-0005-0000-0000-00005C170000}"/>
    <cellStyle name="Título 1 5_Income statement" xfId="1488" xr:uid="{00000000-0005-0000-0000-00005D170000}"/>
    <cellStyle name="Título 1 6" xfId="1014" xr:uid="{00000000-0005-0000-0000-00005E170000}"/>
    <cellStyle name="Título 1 6 2" xfId="2235" xr:uid="{00000000-0005-0000-0000-00005F170000}"/>
    <cellStyle name="Título 1 6 3" xfId="4090" xr:uid="{00000000-0005-0000-0000-000060170000}"/>
    <cellStyle name="Título 1 6_Income statement" xfId="1489" xr:uid="{00000000-0005-0000-0000-000061170000}"/>
    <cellStyle name="Título 1 7" xfId="1512" xr:uid="{00000000-0005-0000-0000-000062170000}"/>
    <cellStyle name="Título 1 7 2" xfId="5064" xr:uid="{00000000-0005-0000-0000-000063170000}"/>
    <cellStyle name="Título 1 8" xfId="4184" xr:uid="{00000000-0005-0000-0000-000064170000}"/>
    <cellStyle name="Título 10" xfId="1511" xr:uid="{00000000-0005-0000-0000-000065170000}"/>
    <cellStyle name="Título 11" xfId="2268" xr:uid="{00000000-0005-0000-0000-000066170000}"/>
    <cellStyle name="Título 12" xfId="2335" xr:uid="{00000000-0005-0000-0000-000067170000}"/>
    <cellStyle name="Título 13" xfId="2315" xr:uid="{00000000-0005-0000-0000-000068170000}"/>
    <cellStyle name="Título 14" xfId="4183" xr:uid="{00000000-0005-0000-0000-000069170000}"/>
    <cellStyle name="Título 15" xfId="5396" xr:uid="{00000000-0005-0000-0000-00006A170000}"/>
    <cellStyle name="Título 16" xfId="5266" xr:uid="{00000000-0005-0000-0000-00006B170000}"/>
    <cellStyle name="Título 17" xfId="5370" xr:uid="{00000000-0005-0000-0000-00006C170000}"/>
    <cellStyle name="Título 18" xfId="5283" xr:uid="{00000000-0005-0000-0000-00006D170000}"/>
    <cellStyle name="Título 19" xfId="5276" xr:uid="{00000000-0005-0000-0000-00006E170000}"/>
    <cellStyle name="Título 2 2" xfId="323" xr:uid="{00000000-0005-0000-0000-00006F170000}"/>
    <cellStyle name="Título 2 2 2" xfId="1015" xr:uid="{00000000-0005-0000-0000-000070170000}"/>
    <cellStyle name="Título 2 2 2 2" xfId="2236" xr:uid="{00000000-0005-0000-0000-000071170000}"/>
    <cellStyle name="Título 2 2 2 3" xfId="4092" xr:uid="{00000000-0005-0000-0000-000072170000}"/>
    <cellStyle name="Título 2 2 3" xfId="1756" xr:uid="{00000000-0005-0000-0000-000073170000}"/>
    <cellStyle name="Título 2 2 3 2" xfId="4093" xr:uid="{00000000-0005-0000-0000-000074170000}"/>
    <cellStyle name="Título 2 2 4" xfId="4094" xr:uid="{00000000-0005-0000-0000-000075170000}"/>
    <cellStyle name="Título 2 2 5" xfId="4091" xr:uid="{00000000-0005-0000-0000-000076170000}"/>
    <cellStyle name="Título 2 2_Plan2" xfId="4095" xr:uid="{00000000-0005-0000-0000-000077170000}"/>
    <cellStyle name="Título 2 3" xfId="1016" xr:uid="{00000000-0005-0000-0000-000078170000}"/>
    <cellStyle name="Título 2 3 2" xfId="2237" xr:uid="{00000000-0005-0000-0000-000079170000}"/>
    <cellStyle name="Título 2 3 3" xfId="4096" xr:uid="{00000000-0005-0000-0000-00007A170000}"/>
    <cellStyle name="Título 2 3_Income statement" xfId="1490" xr:uid="{00000000-0005-0000-0000-00007B170000}"/>
    <cellStyle name="Título 2 4" xfId="1017" xr:uid="{00000000-0005-0000-0000-00007C170000}"/>
    <cellStyle name="Título 2 4 2" xfId="2238" xr:uid="{00000000-0005-0000-0000-00007D170000}"/>
    <cellStyle name="Título 2 4 3" xfId="4097" xr:uid="{00000000-0005-0000-0000-00007E170000}"/>
    <cellStyle name="Título 2 4_Income statement" xfId="1491" xr:uid="{00000000-0005-0000-0000-00007F170000}"/>
    <cellStyle name="Título 2 5" xfId="1018" xr:uid="{00000000-0005-0000-0000-000080170000}"/>
    <cellStyle name="Título 2 5 2" xfId="2239" xr:uid="{00000000-0005-0000-0000-000081170000}"/>
    <cellStyle name="Título 2 5 3" xfId="4098" xr:uid="{00000000-0005-0000-0000-000082170000}"/>
    <cellStyle name="Título 2 5_Income statement" xfId="1492" xr:uid="{00000000-0005-0000-0000-000083170000}"/>
    <cellStyle name="Título 2 6" xfId="1019" xr:uid="{00000000-0005-0000-0000-000084170000}"/>
    <cellStyle name="Título 2 6 2" xfId="2240" xr:uid="{00000000-0005-0000-0000-000085170000}"/>
    <cellStyle name="Título 2 6 3" xfId="4099" xr:uid="{00000000-0005-0000-0000-000086170000}"/>
    <cellStyle name="Título 2 6_Income statement" xfId="1493" xr:uid="{00000000-0005-0000-0000-000087170000}"/>
    <cellStyle name="Título 2 7" xfId="1513" xr:uid="{00000000-0005-0000-0000-000088170000}"/>
    <cellStyle name="Título 2 7 2" xfId="5065" xr:uid="{00000000-0005-0000-0000-000089170000}"/>
    <cellStyle name="Título 2 8" xfId="4185" xr:uid="{00000000-0005-0000-0000-00008A170000}"/>
    <cellStyle name="Título 20" xfId="5385" xr:uid="{00000000-0005-0000-0000-00008B170000}"/>
    <cellStyle name="Título 21" xfId="5403" xr:uid="{00000000-0005-0000-0000-00008C170000}"/>
    <cellStyle name="Título 22" xfId="5247" xr:uid="{00000000-0005-0000-0000-00008D170000}"/>
    <cellStyle name="Título 23" xfId="3278" xr:uid="{00000000-0005-0000-0000-00008E170000}"/>
    <cellStyle name="Título 24" xfId="5377" xr:uid="{00000000-0005-0000-0000-00008F170000}"/>
    <cellStyle name="Título 25" xfId="5368" xr:uid="{00000000-0005-0000-0000-000090170000}"/>
    <cellStyle name="Título 26" xfId="5265" xr:uid="{00000000-0005-0000-0000-000091170000}"/>
    <cellStyle name="Título 27" xfId="5451" xr:uid="{00000000-0005-0000-0000-000092170000}"/>
    <cellStyle name="Título 28" xfId="5458" xr:uid="{00000000-0005-0000-0000-000093170000}"/>
    <cellStyle name="Título 3 2" xfId="324" xr:uid="{00000000-0005-0000-0000-000094170000}"/>
    <cellStyle name="Título 3 2 2" xfId="1020" xr:uid="{00000000-0005-0000-0000-000095170000}"/>
    <cellStyle name="Título 3 2 2 2" xfId="2241" xr:uid="{00000000-0005-0000-0000-000096170000}"/>
    <cellStyle name="Título 3 2 2 3" xfId="4101" xr:uid="{00000000-0005-0000-0000-000097170000}"/>
    <cellStyle name="Título 3 2 3" xfId="1757" xr:uid="{00000000-0005-0000-0000-000098170000}"/>
    <cellStyle name="Título 3 2 3 2" xfId="4102" xr:uid="{00000000-0005-0000-0000-000099170000}"/>
    <cellStyle name="Título 3 2 4" xfId="4103" xr:uid="{00000000-0005-0000-0000-00009A170000}"/>
    <cellStyle name="Título 3 2 5" xfId="4100" xr:uid="{00000000-0005-0000-0000-00009B170000}"/>
    <cellStyle name="Título 3 2_Plan2" xfId="4104" xr:uid="{00000000-0005-0000-0000-00009C170000}"/>
    <cellStyle name="Título 3 3" xfId="1021" xr:uid="{00000000-0005-0000-0000-00009D170000}"/>
    <cellStyle name="Título 3 3 2" xfId="2242" xr:uid="{00000000-0005-0000-0000-00009E170000}"/>
    <cellStyle name="Título 3 3 3" xfId="4105" xr:uid="{00000000-0005-0000-0000-00009F170000}"/>
    <cellStyle name="Título 3 3_Income statement" xfId="1494" xr:uid="{00000000-0005-0000-0000-0000A0170000}"/>
    <cellStyle name="Título 3 4" xfId="1022" xr:uid="{00000000-0005-0000-0000-0000A1170000}"/>
    <cellStyle name="Título 3 4 2" xfId="2243" xr:uid="{00000000-0005-0000-0000-0000A2170000}"/>
    <cellStyle name="Título 3 4 3" xfId="4106" xr:uid="{00000000-0005-0000-0000-0000A3170000}"/>
    <cellStyle name="Título 3 4_Income statement" xfId="1495" xr:uid="{00000000-0005-0000-0000-0000A4170000}"/>
    <cellStyle name="Título 3 5" xfId="1023" xr:uid="{00000000-0005-0000-0000-0000A5170000}"/>
    <cellStyle name="Título 3 5 2" xfId="2244" xr:uid="{00000000-0005-0000-0000-0000A6170000}"/>
    <cellStyle name="Título 3 5 3" xfId="4107" xr:uid="{00000000-0005-0000-0000-0000A7170000}"/>
    <cellStyle name="Título 3 5_Income statement" xfId="1496" xr:uid="{00000000-0005-0000-0000-0000A8170000}"/>
    <cellStyle name="Título 3 6" xfId="1024" xr:uid="{00000000-0005-0000-0000-0000A9170000}"/>
    <cellStyle name="Título 3 6 2" xfId="2245" xr:uid="{00000000-0005-0000-0000-0000AA170000}"/>
    <cellStyle name="Título 3 6 3" xfId="4108" xr:uid="{00000000-0005-0000-0000-0000AB170000}"/>
    <cellStyle name="Título 3 6_Income statement" xfId="1497" xr:uid="{00000000-0005-0000-0000-0000AC170000}"/>
    <cellStyle name="Título 3 7" xfId="1514" xr:uid="{00000000-0005-0000-0000-0000AD170000}"/>
    <cellStyle name="Título 3 7 2" xfId="5066" xr:uid="{00000000-0005-0000-0000-0000AE170000}"/>
    <cellStyle name="Título 3 8" xfId="4186" xr:uid="{00000000-0005-0000-0000-0000AF170000}"/>
    <cellStyle name="Título 4 2" xfId="325" xr:uid="{00000000-0005-0000-0000-0000B0170000}"/>
    <cellStyle name="Título 4 2 2" xfId="1025" xr:uid="{00000000-0005-0000-0000-0000B1170000}"/>
    <cellStyle name="Título 4 2 2 2" xfId="2246" xr:uid="{00000000-0005-0000-0000-0000B2170000}"/>
    <cellStyle name="Título 4 2 2 3" xfId="4110" xr:uid="{00000000-0005-0000-0000-0000B3170000}"/>
    <cellStyle name="Título 4 2 3" xfId="1758" xr:uid="{00000000-0005-0000-0000-0000B4170000}"/>
    <cellStyle name="Título 4 2 3 2" xfId="4111" xr:uid="{00000000-0005-0000-0000-0000B5170000}"/>
    <cellStyle name="Título 4 2 4" xfId="4112" xr:uid="{00000000-0005-0000-0000-0000B6170000}"/>
    <cellStyle name="Título 4 2 5" xfId="4109" xr:uid="{00000000-0005-0000-0000-0000B7170000}"/>
    <cellStyle name="Título 4 2_Plan2" xfId="4113" xr:uid="{00000000-0005-0000-0000-0000B8170000}"/>
    <cellStyle name="Título 4 3" xfId="1026" xr:uid="{00000000-0005-0000-0000-0000B9170000}"/>
    <cellStyle name="Título 4 3 2" xfId="2247" xr:uid="{00000000-0005-0000-0000-0000BA170000}"/>
    <cellStyle name="Título 4 3 3" xfId="4114" xr:uid="{00000000-0005-0000-0000-0000BB170000}"/>
    <cellStyle name="Título 4 3_Income statement" xfId="1498" xr:uid="{00000000-0005-0000-0000-0000BC170000}"/>
    <cellStyle name="Título 4 4" xfId="1027" xr:uid="{00000000-0005-0000-0000-0000BD170000}"/>
    <cellStyle name="Título 4 4 2" xfId="2248" xr:uid="{00000000-0005-0000-0000-0000BE170000}"/>
    <cellStyle name="Título 4 4 3" xfId="4115" xr:uid="{00000000-0005-0000-0000-0000BF170000}"/>
    <cellStyle name="Título 4 4_Income statement" xfId="1499" xr:uid="{00000000-0005-0000-0000-0000C0170000}"/>
    <cellStyle name="Título 4 5" xfId="1028" xr:uid="{00000000-0005-0000-0000-0000C1170000}"/>
    <cellStyle name="Título 4 5 2" xfId="2249" xr:uid="{00000000-0005-0000-0000-0000C2170000}"/>
    <cellStyle name="Título 4 5 3" xfId="4116" xr:uid="{00000000-0005-0000-0000-0000C3170000}"/>
    <cellStyle name="Título 4 5_Income statement" xfId="1500" xr:uid="{00000000-0005-0000-0000-0000C4170000}"/>
    <cellStyle name="Título 4 6" xfId="1029" xr:uid="{00000000-0005-0000-0000-0000C5170000}"/>
    <cellStyle name="Título 4 6 2" xfId="2250" xr:uid="{00000000-0005-0000-0000-0000C6170000}"/>
    <cellStyle name="Título 4 6 3" xfId="4117" xr:uid="{00000000-0005-0000-0000-0000C7170000}"/>
    <cellStyle name="Título 4 6_Income statement" xfId="1501" xr:uid="{00000000-0005-0000-0000-0000C8170000}"/>
    <cellStyle name="Título 4 7" xfId="1515" xr:uid="{00000000-0005-0000-0000-0000C9170000}"/>
    <cellStyle name="Título 4 7 2" xfId="5067" xr:uid="{00000000-0005-0000-0000-0000CA170000}"/>
    <cellStyle name="Título 4 8" xfId="4187" xr:uid="{00000000-0005-0000-0000-0000CB170000}"/>
    <cellStyle name="Título 5" xfId="326" xr:uid="{00000000-0005-0000-0000-0000CC170000}"/>
    <cellStyle name="Título 5 2" xfId="1030" xr:uid="{00000000-0005-0000-0000-0000CD170000}"/>
    <cellStyle name="Título 5 2 2" xfId="2251" xr:uid="{00000000-0005-0000-0000-0000CE170000}"/>
    <cellStyle name="Título 5 2 3" xfId="4119" xr:uid="{00000000-0005-0000-0000-0000CF170000}"/>
    <cellStyle name="Título 5 3" xfId="1759" xr:uid="{00000000-0005-0000-0000-0000D0170000}"/>
    <cellStyle name="Título 5 3 2" xfId="4120" xr:uid="{00000000-0005-0000-0000-0000D1170000}"/>
    <cellStyle name="Título 5 4" xfId="4121" xr:uid="{00000000-0005-0000-0000-0000D2170000}"/>
    <cellStyle name="Título 5 5" xfId="4118" xr:uid="{00000000-0005-0000-0000-0000D3170000}"/>
    <cellStyle name="Título 5_Plan2" xfId="4122" xr:uid="{00000000-0005-0000-0000-0000D4170000}"/>
    <cellStyle name="Título 6" xfId="1031" xr:uid="{00000000-0005-0000-0000-0000D5170000}"/>
    <cellStyle name="Título 6 2" xfId="2252" xr:uid="{00000000-0005-0000-0000-0000D6170000}"/>
    <cellStyle name="Título 6 3" xfId="4123" xr:uid="{00000000-0005-0000-0000-0000D7170000}"/>
    <cellStyle name="Título 6_Income statement" xfId="1502" xr:uid="{00000000-0005-0000-0000-0000D8170000}"/>
    <cellStyle name="Título 7" xfId="1032" xr:uid="{00000000-0005-0000-0000-0000D9170000}"/>
    <cellStyle name="Título 7 2" xfId="2253" xr:uid="{00000000-0005-0000-0000-0000DA170000}"/>
    <cellStyle name="Título 7 3" xfId="4124" xr:uid="{00000000-0005-0000-0000-0000DB170000}"/>
    <cellStyle name="Título 7_Income statement" xfId="1503" xr:uid="{00000000-0005-0000-0000-0000DC170000}"/>
    <cellStyle name="Título 8" xfId="1033" xr:uid="{00000000-0005-0000-0000-0000DD170000}"/>
    <cellStyle name="Título 8 2" xfId="2254" xr:uid="{00000000-0005-0000-0000-0000DE170000}"/>
    <cellStyle name="Título 8 3" xfId="4125" xr:uid="{00000000-0005-0000-0000-0000DF170000}"/>
    <cellStyle name="Título 8_Income statement" xfId="1504" xr:uid="{00000000-0005-0000-0000-0000E0170000}"/>
    <cellStyle name="Título 9" xfId="1034" xr:uid="{00000000-0005-0000-0000-0000E1170000}"/>
    <cellStyle name="Título 9 2" xfId="2255" xr:uid="{00000000-0005-0000-0000-0000E2170000}"/>
    <cellStyle name="Título 9 3" xfId="4126" xr:uid="{00000000-0005-0000-0000-0000E3170000}"/>
    <cellStyle name="Título 9_Income statement" xfId="1505" xr:uid="{00000000-0005-0000-0000-0000E4170000}"/>
    <cellStyle name="Titulo1" xfId="1035" xr:uid="{00000000-0005-0000-0000-0000E5170000}"/>
    <cellStyle name="Titulo2" xfId="1036" xr:uid="{00000000-0005-0000-0000-0000E6170000}"/>
    <cellStyle name="Todos" xfId="1037" xr:uid="{00000000-0005-0000-0000-0000E7170000}"/>
    <cellStyle name="TopGrey" xfId="1038" xr:uid="{00000000-0005-0000-0000-0000E8170000}"/>
    <cellStyle name="TopGrey 2" xfId="2256" xr:uid="{00000000-0005-0000-0000-0000E9170000}"/>
    <cellStyle name="TopGrey 2 2" xfId="4128" xr:uid="{00000000-0005-0000-0000-0000EA170000}"/>
    <cellStyle name="TopGrey 3" xfId="4129" xr:uid="{00000000-0005-0000-0000-0000EB170000}"/>
    <cellStyle name="TopGrey 4" xfId="4130" xr:uid="{00000000-0005-0000-0000-0000EC170000}"/>
    <cellStyle name="TopGrey 5" xfId="4127" xr:uid="{00000000-0005-0000-0000-0000ED170000}"/>
    <cellStyle name="TopGrey_Plan2" xfId="4131" xr:uid="{00000000-0005-0000-0000-0000EE170000}"/>
    <cellStyle name="Total" xfId="12" builtinId="25" customBuiltin="1"/>
    <cellStyle name="Total 2" xfId="327" xr:uid="{00000000-0005-0000-0000-0000F0170000}"/>
    <cellStyle name="Total 2 10" xfId="4132" xr:uid="{00000000-0005-0000-0000-0000F1170000}"/>
    <cellStyle name="Total 2 2" xfId="1039" xr:uid="{00000000-0005-0000-0000-0000F2170000}"/>
    <cellStyle name="Total 2 2 2" xfId="2257" xr:uid="{00000000-0005-0000-0000-0000F3170000}"/>
    <cellStyle name="Total 2 2 2 2" xfId="4135" xr:uid="{00000000-0005-0000-0000-0000F4170000}"/>
    <cellStyle name="Total 2 2 2 2 2" xfId="4984" xr:uid="{00000000-0005-0000-0000-0000F5170000}"/>
    <cellStyle name="Total 2 2 2 3" xfId="4136" xr:uid="{00000000-0005-0000-0000-0000F6170000}"/>
    <cellStyle name="Total 2 2 2 3 2" xfId="4985" xr:uid="{00000000-0005-0000-0000-0000F7170000}"/>
    <cellStyle name="Total 2 2 2 4" xfId="4137" xr:uid="{00000000-0005-0000-0000-0000F8170000}"/>
    <cellStyle name="Total 2 2 2 4 2" xfId="4986" xr:uid="{00000000-0005-0000-0000-0000F9170000}"/>
    <cellStyle name="Total 2 2 2 5" xfId="4138" xr:uid="{00000000-0005-0000-0000-0000FA170000}"/>
    <cellStyle name="Total 2 2 2 6" xfId="4134" xr:uid="{00000000-0005-0000-0000-0000FB170000}"/>
    <cellStyle name="Total 2 2 3" xfId="4139" xr:uid="{00000000-0005-0000-0000-0000FC170000}"/>
    <cellStyle name="Total 2 2 3 2" xfId="4987" xr:uid="{00000000-0005-0000-0000-0000FD170000}"/>
    <cellStyle name="Total 2 2 4" xfId="4140" xr:uid="{00000000-0005-0000-0000-0000FE170000}"/>
    <cellStyle name="Total 2 2 4 2" xfId="4988" xr:uid="{00000000-0005-0000-0000-0000FF170000}"/>
    <cellStyle name="Total 2 2 5" xfId="4141" xr:uid="{00000000-0005-0000-0000-000000180000}"/>
    <cellStyle name="Total 2 2 5 2" xfId="4989" xr:uid="{00000000-0005-0000-0000-000001180000}"/>
    <cellStyle name="Total 2 2 6" xfId="4142" xr:uid="{00000000-0005-0000-0000-000002180000}"/>
    <cellStyle name="Total 2 2 7" xfId="4133" xr:uid="{00000000-0005-0000-0000-000003180000}"/>
    <cellStyle name="Total 2 3" xfId="1760" xr:uid="{00000000-0005-0000-0000-000004180000}"/>
    <cellStyle name="Total 2 3 2" xfId="4143" xr:uid="{00000000-0005-0000-0000-000005180000}"/>
    <cellStyle name="Total 2 4" xfId="4144" xr:uid="{00000000-0005-0000-0000-000006180000}"/>
    <cellStyle name="Total 2 4 2" xfId="4145" xr:uid="{00000000-0005-0000-0000-000007180000}"/>
    <cellStyle name="Total 2 4 3" xfId="4990" xr:uid="{00000000-0005-0000-0000-000008180000}"/>
    <cellStyle name="Total 2 4_Plan2" xfId="4146" xr:uid="{00000000-0005-0000-0000-000009180000}"/>
    <cellStyle name="Total 2 5" xfId="4147" xr:uid="{00000000-0005-0000-0000-00000A180000}"/>
    <cellStyle name="Total 2 6" xfId="4148" xr:uid="{00000000-0005-0000-0000-00000B180000}"/>
    <cellStyle name="Total 2 6 2" xfId="4991" xr:uid="{00000000-0005-0000-0000-00000C180000}"/>
    <cellStyle name="Total 2 7" xfId="4149" xr:uid="{00000000-0005-0000-0000-00000D180000}"/>
    <cellStyle name="Total 2 7 2" xfId="4992" xr:uid="{00000000-0005-0000-0000-00000E180000}"/>
    <cellStyle name="Total 2 8" xfId="4150" xr:uid="{00000000-0005-0000-0000-00000F180000}"/>
    <cellStyle name="Total 2 8 2" xfId="4993" xr:uid="{00000000-0005-0000-0000-000010180000}"/>
    <cellStyle name="Total 2 9" xfId="4151" xr:uid="{00000000-0005-0000-0000-000011180000}"/>
    <cellStyle name="Total 2_Plan2" xfId="4152" xr:uid="{00000000-0005-0000-0000-000012180000}"/>
    <cellStyle name="Total 3" xfId="1040" xr:uid="{00000000-0005-0000-0000-000013180000}"/>
    <cellStyle name="Total 3 2" xfId="2258" xr:uid="{00000000-0005-0000-0000-000014180000}"/>
    <cellStyle name="Total 3 3" xfId="4153" xr:uid="{00000000-0005-0000-0000-000015180000}"/>
    <cellStyle name="Total 3_Income statement" xfId="1506" xr:uid="{00000000-0005-0000-0000-000016180000}"/>
    <cellStyle name="Total 4" xfId="1041" xr:uid="{00000000-0005-0000-0000-000017180000}"/>
    <cellStyle name="Total 4 2" xfId="2259" xr:uid="{00000000-0005-0000-0000-000018180000}"/>
    <cellStyle name="Total 4 3" xfId="4154" xr:uid="{00000000-0005-0000-0000-000019180000}"/>
    <cellStyle name="Total 4_Income statement" xfId="1507" xr:uid="{00000000-0005-0000-0000-00001A180000}"/>
    <cellStyle name="Total 5" xfId="1042" xr:uid="{00000000-0005-0000-0000-00001B180000}"/>
    <cellStyle name="Total 5 2" xfId="2260" xr:uid="{00000000-0005-0000-0000-00001C180000}"/>
    <cellStyle name="Total 5 3" xfId="4155" xr:uid="{00000000-0005-0000-0000-00001D180000}"/>
    <cellStyle name="Total 5_Income statement" xfId="1508" xr:uid="{00000000-0005-0000-0000-00001E180000}"/>
    <cellStyle name="Total 6" xfId="1043" xr:uid="{00000000-0005-0000-0000-00001F180000}"/>
    <cellStyle name="Total 6 2" xfId="2261" xr:uid="{00000000-0005-0000-0000-000020180000}"/>
    <cellStyle name="Total 6 3" xfId="4156" xr:uid="{00000000-0005-0000-0000-000021180000}"/>
    <cellStyle name="Total 6_Income statement" xfId="1509" xr:uid="{00000000-0005-0000-0000-000022180000}"/>
    <cellStyle name="Total 7" xfId="1527" xr:uid="{00000000-0005-0000-0000-000023180000}"/>
    <cellStyle name="Total 7 2" xfId="5078" xr:uid="{00000000-0005-0000-0000-000024180000}"/>
    <cellStyle name="Total 8" xfId="4199" xr:uid="{00000000-0005-0000-0000-000025180000}"/>
    <cellStyle name="ú" xfId="1044" xr:uid="{00000000-0005-0000-0000-000026180000}"/>
    <cellStyle name="ú 2" xfId="2262" xr:uid="{00000000-0005-0000-0000-000027180000}"/>
    <cellStyle name="ú 3" xfId="4157" xr:uid="{00000000-0005-0000-0000-000028180000}"/>
    <cellStyle name="Undefiniert" xfId="1045" xr:uid="{00000000-0005-0000-0000-000029180000}"/>
    <cellStyle name="Undefiniert 2" xfId="2263" xr:uid="{00000000-0005-0000-0000-00002A180000}"/>
    <cellStyle name="Undefiniert 3" xfId="4158" xr:uid="{00000000-0005-0000-0000-00002B180000}"/>
    <cellStyle name="UNIDAGSCode" xfId="1046" xr:uid="{00000000-0005-0000-0000-00002C180000}"/>
    <cellStyle name="UNIDAGSCode2" xfId="1047" xr:uid="{00000000-0005-0000-0000-00002D180000}"/>
    <cellStyle name="UNIDAGSCode2 2" xfId="4159" xr:uid="{00000000-0005-0000-0000-00002E180000}"/>
    <cellStyle name="UNIDAGSCode2 2 2" xfId="4160" xr:uid="{00000000-0005-0000-0000-00002F180000}"/>
    <cellStyle name="UNIDAGSCode2 2 2 2" xfId="4994" xr:uid="{00000000-0005-0000-0000-000030180000}"/>
    <cellStyle name="UNIDAGSCode2 2 2 2 2" xfId="5168" xr:uid="{00000000-0005-0000-0000-000031180000}"/>
    <cellStyle name="UNIDAGSCode2 2 2 2 3" xfId="5146" xr:uid="{00000000-0005-0000-0000-000032180000}"/>
    <cellStyle name="UNIDAGSCode2 2 2 3" xfId="5157" xr:uid="{00000000-0005-0000-0000-000033180000}"/>
    <cellStyle name="UNIDAGSCode2 2 2 4" xfId="5053" xr:uid="{00000000-0005-0000-0000-000034180000}"/>
    <cellStyle name="UNIDAGSCode2 2 3" xfId="4161" xr:uid="{00000000-0005-0000-0000-000035180000}"/>
    <cellStyle name="UNIDAGSCode2 2 3 2" xfId="4995" xr:uid="{00000000-0005-0000-0000-000036180000}"/>
    <cellStyle name="UNIDAGSCode2 2 3 2 2" xfId="5169" xr:uid="{00000000-0005-0000-0000-000037180000}"/>
    <cellStyle name="UNIDAGSCode2 2 3 2 3" xfId="5147" xr:uid="{00000000-0005-0000-0000-000038180000}"/>
    <cellStyle name="UNIDAGSCode2 2 3 3" xfId="5158" xr:uid="{00000000-0005-0000-0000-000039180000}"/>
    <cellStyle name="UNIDAGSCode2 2 3 4" xfId="5054" xr:uid="{00000000-0005-0000-0000-00003A180000}"/>
    <cellStyle name="UNIDAGSCode2 2 4" xfId="4162" xr:uid="{00000000-0005-0000-0000-00003B180000}"/>
    <cellStyle name="UNIDAGSCode2 2 4 2" xfId="4996" xr:uid="{00000000-0005-0000-0000-00003C180000}"/>
    <cellStyle name="UNIDAGSCode2 2 4 2 2" xfId="5170" xr:uid="{00000000-0005-0000-0000-00003D180000}"/>
    <cellStyle name="UNIDAGSCode2 2 4 2 3" xfId="5148" xr:uid="{00000000-0005-0000-0000-00003E180000}"/>
    <cellStyle name="UNIDAGSCode2 2 4 3" xfId="5159" xr:uid="{00000000-0005-0000-0000-00003F180000}"/>
    <cellStyle name="UNIDAGSCode2 2 4 4" xfId="5055" xr:uid="{00000000-0005-0000-0000-000040180000}"/>
    <cellStyle name="UNIDAGSCode2 2 5" xfId="4163" xr:uid="{00000000-0005-0000-0000-000041180000}"/>
    <cellStyle name="UNIDAGSCode2 2 5 2" xfId="5160" xr:uid="{00000000-0005-0000-0000-000042180000}"/>
    <cellStyle name="UNIDAGSCode2 2 5 3" xfId="5056" xr:uid="{00000000-0005-0000-0000-000043180000}"/>
    <cellStyle name="UNIDAGSCode2 2 6" xfId="5156" xr:uid="{00000000-0005-0000-0000-000044180000}"/>
    <cellStyle name="UNIDAGSCode2 2 7" xfId="5052" xr:uid="{00000000-0005-0000-0000-000045180000}"/>
    <cellStyle name="UNIDAGSCode2 3" xfId="4164" xr:uid="{00000000-0005-0000-0000-000046180000}"/>
    <cellStyle name="UNIDAGSCode2 3 2" xfId="4165" xr:uid="{00000000-0005-0000-0000-000047180000}"/>
    <cellStyle name="UNIDAGSCode2 3 2 2" xfId="4997" xr:uid="{00000000-0005-0000-0000-000048180000}"/>
    <cellStyle name="UNIDAGSCode2 3 2 2 2" xfId="5171" xr:uid="{00000000-0005-0000-0000-000049180000}"/>
    <cellStyle name="UNIDAGSCode2 3 2 2 3" xfId="5149" xr:uid="{00000000-0005-0000-0000-00004A180000}"/>
    <cellStyle name="UNIDAGSCode2 3 2 3" xfId="5162" xr:uid="{00000000-0005-0000-0000-00004B180000}"/>
    <cellStyle name="UNIDAGSCode2 3 2 4" xfId="5058" xr:uid="{00000000-0005-0000-0000-00004C180000}"/>
    <cellStyle name="UNIDAGSCode2 3 3" xfId="4166" xr:uid="{00000000-0005-0000-0000-00004D180000}"/>
    <cellStyle name="UNIDAGSCode2 3 3 2" xfId="4998" xr:uid="{00000000-0005-0000-0000-00004E180000}"/>
    <cellStyle name="UNIDAGSCode2 3 3 2 2" xfId="5172" xr:uid="{00000000-0005-0000-0000-00004F180000}"/>
    <cellStyle name="UNIDAGSCode2 3 3 2 3" xfId="5150" xr:uid="{00000000-0005-0000-0000-000050180000}"/>
    <cellStyle name="UNIDAGSCode2 3 3 3" xfId="5163" xr:uid="{00000000-0005-0000-0000-000051180000}"/>
    <cellStyle name="UNIDAGSCode2 3 3 4" xfId="5059" xr:uid="{00000000-0005-0000-0000-000052180000}"/>
    <cellStyle name="UNIDAGSCode2 3 4" xfId="4999" xr:uid="{00000000-0005-0000-0000-000053180000}"/>
    <cellStyle name="UNIDAGSCode2 3 4 2" xfId="5173" xr:uid="{00000000-0005-0000-0000-000054180000}"/>
    <cellStyle name="UNIDAGSCode2 3 4 3" xfId="5151" xr:uid="{00000000-0005-0000-0000-000055180000}"/>
    <cellStyle name="UNIDAGSCode2 3 5" xfId="5161" xr:uid="{00000000-0005-0000-0000-000056180000}"/>
    <cellStyle name="UNIDAGSCode2 3 6" xfId="5057" xr:uid="{00000000-0005-0000-0000-000057180000}"/>
    <cellStyle name="UNIDAGSCode2 4" xfId="4167" xr:uid="{00000000-0005-0000-0000-000058180000}"/>
    <cellStyle name="UNIDAGSCode2 4 2" xfId="5000" xr:uid="{00000000-0005-0000-0000-000059180000}"/>
    <cellStyle name="UNIDAGSCode2 4 2 2" xfId="5174" xr:uid="{00000000-0005-0000-0000-00005A180000}"/>
    <cellStyle name="UNIDAGSCode2 4 2 3" xfId="5152" xr:uid="{00000000-0005-0000-0000-00005B180000}"/>
    <cellStyle name="UNIDAGSCode2 4 3" xfId="5164" xr:uid="{00000000-0005-0000-0000-00005C180000}"/>
    <cellStyle name="UNIDAGSCode2 4 4" xfId="5060" xr:uid="{00000000-0005-0000-0000-00005D180000}"/>
    <cellStyle name="UNIDAGSCode2 5" xfId="4168" xr:uid="{00000000-0005-0000-0000-00005E180000}"/>
    <cellStyle name="UNIDAGSCode2 5 2" xfId="5001" xr:uid="{00000000-0005-0000-0000-00005F180000}"/>
    <cellStyle name="UNIDAGSCode2 5 2 2" xfId="5175" xr:uid="{00000000-0005-0000-0000-000060180000}"/>
    <cellStyle name="UNIDAGSCode2 5 2 3" xfId="5153" xr:uid="{00000000-0005-0000-0000-000061180000}"/>
    <cellStyle name="UNIDAGSCode2 5 3" xfId="5165" xr:uid="{00000000-0005-0000-0000-000062180000}"/>
    <cellStyle name="UNIDAGSCode2 5 4" xfId="5061" xr:uid="{00000000-0005-0000-0000-000063180000}"/>
    <cellStyle name="UNIDAGSCode2 6" xfId="4169" xr:uid="{00000000-0005-0000-0000-000064180000}"/>
    <cellStyle name="UNIDAGSCode2 6 2" xfId="5002" xr:uid="{00000000-0005-0000-0000-000065180000}"/>
    <cellStyle name="UNIDAGSCode2 6 2 2" xfId="5176" xr:uid="{00000000-0005-0000-0000-000066180000}"/>
    <cellStyle name="UNIDAGSCode2 6 2 3" xfId="5154" xr:uid="{00000000-0005-0000-0000-000067180000}"/>
    <cellStyle name="UNIDAGSCode2 6 3" xfId="5166" xr:uid="{00000000-0005-0000-0000-000068180000}"/>
    <cellStyle name="UNIDAGSCode2 6 4" xfId="5062" xr:uid="{00000000-0005-0000-0000-000069180000}"/>
    <cellStyle name="UNIDAGSCode2 7" xfId="4170" xr:uid="{00000000-0005-0000-0000-00006A180000}"/>
    <cellStyle name="UNIDAGSCode2 7 2" xfId="5167" xr:uid="{00000000-0005-0000-0000-00006B180000}"/>
    <cellStyle name="UNIDAGSCode2 7 3" xfId="5063" xr:uid="{00000000-0005-0000-0000-00006C180000}"/>
    <cellStyle name="UNIDAGSCode2 8" xfId="5155" xr:uid="{00000000-0005-0000-0000-00006D180000}"/>
    <cellStyle name="UNIDAGSCode2 9" xfId="5051" xr:uid="{00000000-0005-0000-0000-00006E180000}"/>
    <cellStyle name="UNIDAGSCurrency" xfId="1048" xr:uid="{00000000-0005-0000-0000-00006F180000}"/>
    <cellStyle name="UNIDAGSDate" xfId="1049" xr:uid="{00000000-0005-0000-0000-000070180000}"/>
    <cellStyle name="UNIDAGSPercent" xfId="1050" xr:uid="{00000000-0005-0000-0000-000071180000}"/>
    <cellStyle name="UNIDAGSPercent2" xfId="1051" xr:uid="{00000000-0005-0000-0000-000072180000}"/>
    <cellStyle name="Update" xfId="1052" xr:uid="{00000000-0005-0000-0000-000073180000}"/>
    <cellStyle name="Update 2" xfId="2264" xr:uid="{00000000-0005-0000-0000-000074180000}"/>
    <cellStyle name="Update 3" xfId="4171" xr:uid="{00000000-0005-0000-0000-000075180000}"/>
    <cellStyle name="Valuta (0)_ cellular Costs" xfId="1053" xr:uid="{00000000-0005-0000-0000-000076180000}"/>
    <cellStyle name="Valuta_ cellular Costs" xfId="1054" xr:uid="{00000000-0005-0000-0000-000077180000}"/>
    <cellStyle name="Vírgula" xfId="1" builtinId="3"/>
    <cellStyle name="Vírgula 2" xfId="1055" xr:uid="{00000000-0005-0000-0000-000079180000}"/>
    <cellStyle name="Vírgula 2 2" xfId="2423" xr:uid="{00000000-0005-0000-0000-00007A180000}"/>
    <cellStyle name="Vírgula 2 2 2" xfId="4173" xr:uid="{00000000-0005-0000-0000-00007B180000}"/>
    <cellStyle name="Vírgula 2 2 2 2" xfId="6015" xr:uid="{00000000-0005-0000-0000-00007C180000}"/>
    <cellStyle name="Vírgula 2 2 3" xfId="5862" xr:uid="{00000000-0005-0000-0000-00007D180000}"/>
    <cellStyle name="Vírgula 2 3" xfId="4174" xr:uid="{00000000-0005-0000-0000-00007E180000}"/>
    <cellStyle name="Vírgula 2 3 2" xfId="6016" xr:uid="{00000000-0005-0000-0000-00007F180000}"/>
    <cellStyle name="Vírgula 2 4" xfId="4182" xr:uid="{00000000-0005-0000-0000-000080180000}"/>
    <cellStyle name="Vírgula 2 4 2" xfId="6020" xr:uid="{00000000-0005-0000-0000-000081180000}"/>
    <cellStyle name="Vírgula 2 5" xfId="4172" xr:uid="{00000000-0005-0000-0000-000082180000}"/>
    <cellStyle name="Vírgula 2 5 2" xfId="6014" xr:uid="{00000000-0005-0000-0000-000083180000}"/>
    <cellStyle name="Vírgula 2_Plan2" xfId="4175" xr:uid="{00000000-0005-0000-0000-000084180000}"/>
    <cellStyle name="Vírgula 3" xfId="1056" xr:uid="{00000000-0005-0000-0000-000085180000}"/>
    <cellStyle name="Vírgula 3 2" xfId="1057" xr:uid="{00000000-0005-0000-0000-000086180000}"/>
    <cellStyle name="Vírgula 3 2 2" xfId="5652" xr:uid="{00000000-0005-0000-0000-000087180000}"/>
    <cellStyle name="Vírgula 3 3" xfId="4176" xr:uid="{00000000-0005-0000-0000-000088180000}"/>
    <cellStyle name="Vírgula 3 3 2" xfId="6017" xr:uid="{00000000-0005-0000-0000-000089180000}"/>
    <cellStyle name="Vírgula 4" xfId="4177" xr:uid="{00000000-0005-0000-0000-00008A180000}"/>
    <cellStyle name="Vírgula 4 2" xfId="6018" xr:uid="{00000000-0005-0000-0000-00008B180000}"/>
    <cellStyle name="Vírgula 5" xfId="5003" xr:uid="{00000000-0005-0000-0000-00008C180000}"/>
    <cellStyle name="Vírgula 5 2" xfId="6082" xr:uid="{00000000-0005-0000-0000-00008D180000}"/>
    <cellStyle name="Vírgula 6" xfId="5459" xr:uid="{00000000-0005-0000-0000-00008E180000}"/>
    <cellStyle name="Vírgula0" xfId="1058" xr:uid="{00000000-0005-0000-0000-00008F180000}"/>
    <cellStyle name="Währung [0]_Compiling Utility Macros" xfId="1059" xr:uid="{00000000-0005-0000-0000-000090180000}"/>
    <cellStyle name="Währung_Compiling Utility Macros" xfId="1060" xr:uid="{00000000-0005-0000-0000-000091180000}"/>
    <cellStyle name="Warning Text 2" xfId="2267" xr:uid="{00000000-0005-0000-0000-000092180000}"/>
    <cellStyle name="Warning Text 3" xfId="4178" xr:uid="{00000000-0005-0000-0000-000093180000}"/>
    <cellStyle name="Денежный [0]_18.04" xfId="1062" xr:uid="{00000000-0005-0000-0000-000094180000}"/>
    <cellStyle name="Денежный_18.04" xfId="1063" xr:uid="{00000000-0005-0000-0000-000095180000}"/>
    <cellStyle name="Обычный_3Com" xfId="1064" xr:uid="{00000000-0005-0000-0000-000096180000}"/>
    <cellStyle name="Тысячи [0]_3Com" xfId="1065" xr:uid="{00000000-0005-0000-0000-000097180000}"/>
    <cellStyle name="Тысячи_3Com" xfId="1066" xr:uid="{00000000-0005-0000-0000-000098180000}"/>
    <cellStyle name="Финансовый [0]_18.04" xfId="1067" xr:uid="{00000000-0005-0000-0000-000099180000}"/>
    <cellStyle name="Финансовый_18.04" xfId="1068" xr:uid="{00000000-0005-0000-0000-00009A180000}"/>
    <cellStyle name="千位分隔[0]_BOOK1" xfId="1069" xr:uid="{00000000-0005-0000-0000-00009B180000}"/>
    <cellStyle name="千位分隔_BOOK1" xfId="1070" xr:uid="{00000000-0005-0000-0000-00009C180000}"/>
    <cellStyle name="常规_BOOK1" xfId="1071" xr:uid="{00000000-0005-0000-0000-00009D180000}"/>
    <cellStyle name="归盒啦_95" xfId="1072" xr:uid="{00000000-0005-0000-0000-00009E180000}"/>
    <cellStyle name="烹拳 [0]_4瞒俊辑 柯 5瞒" xfId="1073" xr:uid="{00000000-0005-0000-0000-00009F180000}"/>
    <cellStyle name="烹拳_4瞒俊辑 柯 5瞒" xfId="1074" xr:uid="{00000000-0005-0000-0000-0000A0180000}"/>
    <cellStyle name="货币[0]_BOOK1" xfId="1075" xr:uid="{00000000-0005-0000-0000-0000A1180000}"/>
    <cellStyle name="货币_BOOK1" xfId="1076" xr:uid="{00000000-0005-0000-0000-0000A2180000}"/>
    <cellStyle name="钎霖_3八脚没" xfId="1077" xr:uid="{00000000-0005-0000-0000-0000A3180000}"/>
    <cellStyle name="霓付 [0]_4瞒俊辑 柯 5瞒" xfId="1078" xr:uid="{00000000-0005-0000-0000-0000A4180000}"/>
    <cellStyle name="霓付_4瞒俊辑 柯 5瞒" xfId="1079" xr:uid="{00000000-0005-0000-0000-0000A5180000}"/>
  </cellStyles>
  <dxfs count="0"/>
  <tableStyles count="0" defaultTableStyle="TableStyleMedium9" defaultPivotStyle="PivotStyleLight16"/>
  <colors>
    <mruColors>
      <color rgb="FF37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hyperlink" Target="#'Balan&#231;o | Balance Sheet'!A1"/><Relationship Id="rId7" Type="http://schemas.openxmlformats.org/officeDocument/2006/relationships/hyperlink" Target="#GRI!A1"/><Relationship Id="rId2" Type="http://schemas.openxmlformats.org/officeDocument/2006/relationships/image" Target="../media/image1.png"/><Relationship Id="rId1" Type="http://schemas.openxmlformats.org/officeDocument/2006/relationships/hyperlink" Target="#'DRE | Income Statement'!A1"/><Relationship Id="rId6" Type="http://schemas.openxmlformats.org/officeDocument/2006/relationships/hyperlink" Target="#'&#205;ndice IAS 17 | Index IAS 17'!A1"/><Relationship Id="rId5" Type="http://schemas.openxmlformats.org/officeDocument/2006/relationships/hyperlink" Target="#'Azul ESG'!A1"/><Relationship Id="rId4" Type="http://schemas.openxmlformats.org/officeDocument/2006/relationships/hyperlink" Target="#'Dados Op. | Operating Data'!A1"/></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 IAS 17 | Index IAS 17'!A1"/></Relationships>
</file>

<file path=xl/drawings/_rels/drawing2.xml.rels><?xml version="1.0" encoding="UTF-8" standalone="yes"?>
<Relationships xmlns="http://schemas.openxmlformats.org/package/2006/relationships"><Relationship Id="rId3" Type="http://schemas.openxmlformats.org/officeDocument/2006/relationships/hyperlink" Target="#'Balan&#231;o | Balance Sheet IAS 17'!A1"/><Relationship Id="rId2" Type="http://schemas.openxmlformats.org/officeDocument/2006/relationships/hyperlink" Target="#'DRE | Inc. Statement IAS 17'!A1"/><Relationship Id="rId1" Type="http://schemas.openxmlformats.org/officeDocument/2006/relationships/image" Target="../media/image1.png"/><Relationship Id="rId5" Type="http://schemas.openxmlformats.org/officeDocument/2006/relationships/hyperlink" Target="#'&#205;ndice IFRS 16 | Index IFRS 16'!A1"/><Relationship Id="rId4" Type="http://schemas.openxmlformats.org/officeDocument/2006/relationships/hyperlink" Target="#'Dados Op. | Op. Data IAS 17'!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 IFRS 16 | Index IFRS 16'!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 IFRS 16 | Index IFRS 16'!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 IFRS 16 | Index IFRS 16'!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 IFRS 16 | Index IFRS 16'!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 IFRS 16 | Index IFRS 16'!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 IAS 17 | Index IAS 17'!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 IAS 17 | Index IAS 17'!A1"/></Relationships>
</file>

<file path=xl/drawings/drawing1.xml><?xml version="1.0" encoding="utf-8"?>
<xdr:wsDr xmlns:xdr="http://schemas.openxmlformats.org/drawingml/2006/spreadsheetDrawing" xmlns:a="http://schemas.openxmlformats.org/drawingml/2006/main">
  <xdr:twoCellAnchor>
    <xdr:from>
      <xdr:col>0</xdr:col>
      <xdr:colOff>593913</xdr:colOff>
      <xdr:row>8</xdr:row>
      <xdr:rowOff>123264</xdr:rowOff>
    </xdr:from>
    <xdr:to>
      <xdr:col>11</xdr:col>
      <xdr:colOff>1</xdr:colOff>
      <xdr:row>10</xdr:row>
      <xdr:rowOff>100854</xdr:rowOff>
    </xdr:to>
    <xdr:sp macro="" textlink="">
      <xdr:nvSpPr>
        <xdr:cNvPr id="19" name="Retângulo: Cantos Arredondados 18">
          <a:hlinkClick xmlns:r="http://schemas.openxmlformats.org/officeDocument/2006/relationships" r:id="rId1"/>
          <a:extLst>
            <a:ext uri="{FF2B5EF4-FFF2-40B4-BE49-F238E27FC236}">
              <a16:creationId xmlns:a16="http://schemas.microsoft.com/office/drawing/2014/main" id="{C5CD40EB-870B-41D8-A9F3-224C6FC32070}"/>
            </a:ext>
          </a:extLst>
        </xdr:cNvPr>
        <xdr:cNvSpPr/>
      </xdr:nvSpPr>
      <xdr:spPr>
        <a:xfrm>
          <a:off x="593913" y="1781735"/>
          <a:ext cx="6062382" cy="459443"/>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22412</xdr:colOff>
      <xdr:row>0</xdr:row>
      <xdr:rowOff>0</xdr:rowOff>
    </xdr:from>
    <xdr:to>
      <xdr:col>6</xdr:col>
      <xdr:colOff>403412</xdr:colOff>
      <xdr:row>6</xdr:row>
      <xdr:rowOff>36420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957" t="23669" r="10733" b="26036"/>
        <a:stretch/>
      </xdr:blipFill>
      <xdr:spPr bwMode="auto">
        <a:xfrm>
          <a:off x="627530" y="0"/>
          <a:ext cx="3406588" cy="1190626"/>
        </a:xfrm>
        <a:prstGeom prst="rect">
          <a:avLst/>
        </a:prstGeom>
        <a:noFill/>
        <a:ln w="1">
          <a:noFill/>
          <a:miter lim="800000"/>
          <a:headEnd/>
          <a:tailEnd type="none" w="med" len="med"/>
        </a:ln>
        <a:effectLst/>
      </xdr:spPr>
    </xdr:pic>
    <xdr:clientData/>
  </xdr:twoCellAnchor>
  <xdr:twoCellAnchor>
    <xdr:from>
      <xdr:col>0</xdr:col>
      <xdr:colOff>593913</xdr:colOff>
      <xdr:row>10</xdr:row>
      <xdr:rowOff>216647</xdr:rowOff>
    </xdr:from>
    <xdr:to>
      <xdr:col>11</xdr:col>
      <xdr:colOff>1</xdr:colOff>
      <xdr:row>12</xdr:row>
      <xdr:rowOff>93384</xdr:rowOff>
    </xdr:to>
    <xdr:sp macro="" textlink="">
      <xdr:nvSpPr>
        <xdr:cNvPr id="24" name="Retângulo: Cantos Arredondados 23">
          <a:hlinkClick xmlns:r="http://schemas.openxmlformats.org/officeDocument/2006/relationships" r:id="rId3"/>
          <a:extLst>
            <a:ext uri="{FF2B5EF4-FFF2-40B4-BE49-F238E27FC236}">
              <a16:creationId xmlns:a16="http://schemas.microsoft.com/office/drawing/2014/main" id="{2F9BA190-4BF5-4A05-8794-73B336DEB838}"/>
            </a:ext>
          </a:extLst>
        </xdr:cNvPr>
        <xdr:cNvSpPr/>
      </xdr:nvSpPr>
      <xdr:spPr>
        <a:xfrm>
          <a:off x="593913" y="2345765"/>
          <a:ext cx="6062382" cy="459443"/>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593913</xdr:colOff>
      <xdr:row>12</xdr:row>
      <xdr:rowOff>209177</xdr:rowOff>
    </xdr:from>
    <xdr:to>
      <xdr:col>11</xdr:col>
      <xdr:colOff>1</xdr:colOff>
      <xdr:row>14</xdr:row>
      <xdr:rowOff>85915</xdr:rowOff>
    </xdr:to>
    <xdr:sp macro="" textlink="">
      <xdr:nvSpPr>
        <xdr:cNvPr id="25" name="Retângulo: Cantos Arredondados 24">
          <a:hlinkClick xmlns:r="http://schemas.openxmlformats.org/officeDocument/2006/relationships" r:id="rId4"/>
          <a:extLst>
            <a:ext uri="{FF2B5EF4-FFF2-40B4-BE49-F238E27FC236}">
              <a16:creationId xmlns:a16="http://schemas.microsoft.com/office/drawing/2014/main" id="{7FCFFC03-1E92-4BF1-8439-3C877F9291B7}"/>
            </a:ext>
          </a:extLst>
        </xdr:cNvPr>
        <xdr:cNvSpPr/>
      </xdr:nvSpPr>
      <xdr:spPr>
        <a:xfrm>
          <a:off x="593913" y="2921001"/>
          <a:ext cx="6062382" cy="459443"/>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593913</xdr:colOff>
      <xdr:row>14</xdr:row>
      <xdr:rowOff>201707</xdr:rowOff>
    </xdr:from>
    <xdr:to>
      <xdr:col>11</xdr:col>
      <xdr:colOff>1</xdr:colOff>
      <xdr:row>16</xdr:row>
      <xdr:rowOff>78444</xdr:rowOff>
    </xdr:to>
    <xdr:sp macro="" textlink="">
      <xdr:nvSpPr>
        <xdr:cNvPr id="26" name="Retângulo: Cantos Arredondados 25">
          <a:hlinkClick xmlns:r="http://schemas.openxmlformats.org/officeDocument/2006/relationships" r:id="rId5"/>
          <a:extLst>
            <a:ext uri="{FF2B5EF4-FFF2-40B4-BE49-F238E27FC236}">
              <a16:creationId xmlns:a16="http://schemas.microsoft.com/office/drawing/2014/main" id="{AD40C051-A251-454E-AE10-F1778FC65B66}"/>
            </a:ext>
          </a:extLst>
        </xdr:cNvPr>
        <xdr:cNvSpPr/>
      </xdr:nvSpPr>
      <xdr:spPr>
        <a:xfrm>
          <a:off x="593913" y="3507442"/>
          <a:ext cx="6062382" cy="459443"/>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134471</xdr:colOff>
      <xdr:row>2</xdr:row>
      <xdr:rowOff>67235</xdr:rowOff>
    </xdr:from>
    <xdr:to>
      <xdr:col>10</xdr:col>
      <xdr:colOff>576767</xdr:colOff>
      <xdr:row>4</xdr:row>
      <xdr:rowOff>128622</xdr:rowOff>
    </xdr:to>
    <xdr:sp macro="" textlink="">
      <xdr:nvSpPr>
        <xdr:cNvPr id="28" name="Retângulo: Cantos Arredondados 27">
          <a:hlinkClick xmlns:r="http://schemas.openxmlformats.org/officeDocument/2006/relationships" r:id="rId6"/>
          <a:extLst>
            <a:ext uri="{FF2B5EF4-FFF2-40B4-BE49-F238E27FC236}">
              <a16:creationId xmlns:a16="http://schemas.microsoft.com/office/drawing/2014/main" id="{F1E20D65-954D-46DF-BB45-B9A4EC84875E}"/>
            </a:ext>
          </a:extLst>
        </xdr:cNvPr>
        <xdr:cNvSpPr/>
      </xdr:nvSpPr>
      <xdr:spPr>
        <a:xfrm>
          <a:off x="4975412" y="448235"/>
          <a:ext cx="1652531"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582706</xdr:colOff>
      <xdr:row>17</xdr:row>
      <xdr:rowOff>0</xdr:rowOff>
    </xdr:from>
    <xdr:to>
      <xdr:col>10</xdr:col>
      <xdr:colOff>593912</xdr:colOff>
      <xdr:row>19</xdr:row>
      <xdr:rowOff>78443</xdr:rowOff>
    </xdr:to>
    <xdr:sp macro="" textlink="">
      <xdr:nvSpPr>
        <xdr:cNvPr id="8" name="Retângulo: Cantos Arredondados 7">
          <a:hlinkClick xmlns:r="http://schemas.openxmlformats.org/officeDocument/2006/relationships" r:id="rId7"/>
          <a:extLst>
            <a:ext uri="{FF2B5EF4-FFF2-40B4-BE49-F238E27FC236}">
              <a16:creationId xmlns:a16="http://schemas.microsoft.com/office/drawing/2014/main" id="{71EAA9F2-2042-4378-8930-B5F8C49D0DED}"/>
            </a:ext>
          </a:extLst>
        </xdr:cNvPr>
        <xdr:cNvSpPr/>
      </xdr:nvSpPr>
      <xdr:spPr>
        <a:xfrm>
          <a:off x="582706" y="4078941"/>
          <a:ext cx="6062382" cy="459443"/>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3124200</xdr:colOff>
      <xdr:row>2</xdr:row>
      <xdr:rowOff>95250</xdr:rowOff>
    </xdr:from>
    <xdr:to>
      <xdr:col>3</xdr:col>
      <xdr:colOff>4171618</xdr:colOff>
      <xdr:row>4</xdr:row>
      <xdr:rowOff>137587</xdr:rowOff>
    </xdr:to>
    <xdr:sp macro="" textlink="">
      <xdr:nvSpPr>
        <xdr:cNvPr id="7" name="Retângulo: Cantos Arredondados 6">
          <a:hlinkClick xmlns:r="http://schemas.openxmlformats.org/officeDocument/2006/relationships" r:id="rId1"/>
          <a:extLst>
            <a:ext uri="{FF2B5EF4-FFF2-40B4-BE49-F238E27FC236}">
              <a16:creationId xmlns:a16="http://schemas.microsoft.com/office/drawing/2014/main" id="{D9E7147F-35AC-4267-A03C-748088141413}"/>
            </a:ext>
          </a:extLst>
        </xdr:cNvPr>
        <xdr:cNvSpPr/>
      </xdr:nvSpPr>
      <xdr:spPr>
        <a:xfrm>
          <a:off x="3400425" y="295275"/>
          <a:ext cx="1047418"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0</xdr:colOff>
      <xdr:row>2</xdr:row>
      <xdr:rowOff>57150</xdr:rowOff>
    </xdr:from>
    <xdr:to>
      <xdr:col>3</xdr:col>
      <xdr:colOff>1281425</xdr:colOff>
      <xdr:row>4</xdr:row>
      <xdr:rowOff>134791</xdr:rowOff>
    </xdr:to>
    <xdr:pic>
      <xdr:nvPicPr>
        <xdr:cNvPr id="8" name="Imagem 7">
          <a:extLst>
            <a:ext uri="{FF2B5EF4-FFF2-40B4-BE49-F238E27FC236}">
              <a16:creationId xmlns:a16="http://schemas.microsoft.com/office/drawing/2014/main" id="{2846A374-E390-4B15-93D5-C9A9C71A318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374" t="23484" r="11738" b="28788"/>
        <a:stretch/>
      </xdr:blipFill>
      <xdr:spPr>
        <a:xfrm>
          <a:off x="276225" y="257175"/>
          <a:ext cx="1281425" cy="477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19</xdr:row>
      <xdr:rowOff>38100</xdr:rowOff>
    </xdr:from>
    <xdr:to>
      <xdr:col>8</xdr:col>
      <xdr:colOff>285750</xdr:colOff>
      <xdr:row>21</xdr:row>
      <xdr:rowOff>180975</xdr:rowOff>
    </xdr:to>
    <xdr:sp macro="" textlink="">
      <xdr:nvSpPr>
        <xdr:cNvPr id="30" name="CaixaDeTexto 29">
          <a:extLst>
            <a:ext uri="{FF2B5EF4-FFF2-40B4-BE49-F238E27FC236}">
              <a16:creationId xmlns:a16="http://schemas.microsoft.com/office/drawing/2014/main" id="{00000000-0008-0000-0100-00001E000000}"/>
            </a:ext>
          </a:extLst>
        </xdr:cNvPr>
        <xdr:cNvSpPr txBox="1"/>
      </xdr:nvSpPr>
      <xdr:spPr>
        <a:xfrm>
          <a:off x="1914525" y="3657600"/>
          <a:ext cx="32480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pt-BR" sz="900" b="1">
              <a:latin typeface="Arial" pitchFamily="34" charset="0"/>
              <a:cs typeface="Arial" pitchFamily="34" charset="0"/>
            </a:rPr>
            <a:t>Equipe Relações</a:t>
          </a:r>
          <a:r>
            <a:rPr lang="pt-BR" sz="900" b="1" baseline="0">
              <a:latin typeface="Arial" pitchFamily="34" charset="0"/>
              <a:cs typeface="Arial" pitchFamily="34" charset="0"/>
            </a:rPr>
            <a:t> com Investidores</a:t>
          </a:r>
        </a:p>
        <a:p>
          <a:pPr algn="ctr"/>
          <a:r>
            <a:rPr lang="pt-BR" sz="900" b="0" baseline="0">
              <a:latin typeface="Arial" pitchFamily="34" charset="0"/>
              <a:cs typeface="Arial" pitchFamily="34" charset="0"/>
            </a:rPr>
            <a:t>+55 11 4831 2880</a:t>
          </a:r>
          <a:br>
            <a:rPr lang="pt-BR" sz="900" b="0" baseline="0">
              <a:latin typeface="Arial" pitchFamily="34" charset="0"/>
              <a:cs typeface="Arial" pitchFamily="34" charset="0"/>
            </a:rPr>
          </a:br>
          <a:r>
            <a:rPr lang="pt-BR" sz="900" b="0" baseline="0">
              <a:latin typeface="Arial" pitchFamily="34" charset="0"/>
              <a:cs typeface="Arial" pitchFamily="34" charset="0"/>
            </a:rPr>
            <a:t>invest@voeazul.com.br</a:t>
          </a:r>
          <a:endParaRPr lang="pt-BR" sz="900" b="0">
            <a:latin typeface="Arial" pitchFamily="34" charset="0"/>
            <a:cs typeface="Arial" pitchFamily="34" charset="0"/>
          </a:endParaRPr>
        </a:p>
      </xdr:txBody>
    </xdr:sp>
    <xdr:clientData/>
  </xdr:twoCellAnchor>
  <xdr:twoCellAnchor editAs="oneCell">
    <xdr:from>
      <xdr:col>0</xdr:col>
      <xdr:colOff>515470</xdr:colOff>
      <xdr:row>0</xdr:row>
      <xdr:rowOff>0</xdr:rowOff>
    </xdr:from>
    <xdr:to>
      <xdr:col>6</xdr:col>
      <xdr:colOff>291352</xdr:colOff>
      <xdr:row>6</xdr:row>
      <xdr:rowOff>47626</xdr:rowOff>
    </xdr:to>
    <xdr:pic>
      <xdr:nvPicPr>
        <xdr:cNvPr id="13" name="Picture 1">
          <a:extLst>
            <a:ext uri="{FF2B5EF4-FFF2-40B4-BE49-F238E27FC236}">
              <a16:creationId xmlns:a16="http://schemas.microsoft.com/office/drawing/2014/main" id="{00000000-0008-0000-0100-00000D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957" t="23669" r="10733" b="26036"/>
        <a:stretch/>
      </xdr:blipFill>
      <xdr:spPr bwMode="auto">
        <a:xfrm>
          <a:off x="515470" y="0"/>
          <a:ext cx="3406588" cy="1190626"/>
        </a:xfrm>
        <a:prstGeom prst="rect">
          <a:avLst/>
        </a:prstGeom>
        <a:noFill/>
        <a:ln w="1">
          <a:noFill/>
          <a:miter lim="800000"/>
          <a:headEnd/>
          <a:tailEnd type="none" w="med" len="med"/>
        </a:ln>
        <a:effectLst/>
      </xdr:spPr>
    </xdr:pic>
    <xdr:clientData/>
  </xdr:twoCellAnchor>
  <xdr:twoCellAnchor>
    <xdr:from>
      <xdr:col>1</xdr:col>
      <xdr:colOff>0</xdr:colOff>
      <xdr:row>8</xdr:row>
      <xdr:rowOff>95250</xdr:rowOff>
    </xdr:from>
    <xdr:to>
      <xdr:col>10</xdr:col>
      <xdr:colOff>575982</xdr:colOff>
      <xdr:row>10</xdr:row>
      <xdr:rowOff>78443</xdr:rowOff>
    </xdr:to>
    <xdr:sp macro="" textlink="">
      <xdr:nvSpPr>
        <xdr:cNvPr id="17" name="Retângulo: Cantos Arredondados 16">
          <a:hlinkClick xmlns:r="http://schemas.openxmlformats.org/officeDocument/2006/relationships" r:id="rId2"/>
          <a:extLst>
            <a:ext uri="{FF2B5EF4-FFF2-40B4-BE49-F238E27FC236}">
              <a16:creationId xmlns:a16="http://schemas.microsoft.com/office/drawing/2014/main" id="{F9289D96-0D23-45E6-B0E1-5CC7D6F05F16}"/>
            </a:ext>
          </a:extLst>
        </xdr:cNvPr>
        <xdr:cNvSpPr/>
      </xdr:nvSpPr>
      <xdr:spPr>
        <a:xfrm>
          <a:off x="609600" y="1743075"/>
          <a:ext cx="6062382" cy="459443"/>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0</xdr:colOff>
      <xdr:row>10</xdr:row>
      <xdr:rowOff>194236</xdr:rowOff>
    </xdr:from>
    <xdr:to>
      <xdr:col>10</xdr:col>
      <xdr:colOff>575982</xdr:colOff>
      <xdr:row>12</xdr:row>
      <xdr:rowOff>82179</xdr:rowOff>
    </xdr:to>
    <xdr:sp macro="" textlink="">
      <xdr:nvSpPr>
        <xdr:cNvPr id="18" name="Retângulo: Cantos Arredondados 17">
          <a:hlinkClick xmlns:r="http://schemas.openxmlformats.org/officeDocument/2006/relationships" r:id="rId3"/>
          <a:extLst>
            <a:ext uri="{FF2B5EF4-FFF2-40B4-BE49-F238E27FC236}">
              <a16:creationId xmlns:a16="http://schemas.microsoft.com/office/drawing/2014/main" id="{196A9F35-CC53-4AEB-9ABE-C5552DB5BFEB}"/>
            </a:ext>
          </a:extLst>
        </xdr:cNvPr>
        <xdr:cNvSpPr/>
      </xdr:nvSpPr>
      <xdr:spPr>
        <a:xfrm>
          <a:off x="609600" y="2318311"/>
          <a:ext cx="6062382" cy="459443"/>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0</xdr:colOff>
      <xdr:row>12</xdr:row>
      <xdr:rowOff>197972</xdr:rowOff>
    </xdr:from>
    <xdr:to>
      <xdr:col>10</xdr:col>
      <xdr:colOff>575982</xdr:colOff>
      <xdr:row>14</xdr:row>
      <xdr:rowOff>85915</xdr:rowOff>
    </xdr:to>
    <xdr:sp macro="" textlink="">
      <xdr:nvSpPr>
        <xdr:cNvPr id="19" name="Retângulo: Cantos Arredondados 18">
          <a:hlinkClick xmlns:r="http://schemas.openxmlformats.org/officeDocument/2006/relationships" r:id="rId4"/>
          <a:extLst>
            <a:ext uri="{FF2B5EF4-FFF2-40B4-BE49-F238E27FC236}">
              <a16:creationId xmlns:a16="http://schemas.microsoft.com/office/drawing/2014/main" id="{5C9775AF-B11C-45F7-B5C9-763A441FB211}"/>
            </a:ext>
          </a:extLst>
        </xdr:cNvPr>
        <xdr:cNvSpPr/>
      </xdr:nvSpPr>
      <xdr:spPr>
        <a:xfrm>
          <a:off x="609600" y="2893547"/>
          <a:ext cx="6062382" cy="459443"/>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134466</xdr:colOff>
      <xdr:row>1</xdr:row>
      <xdr:rowOff>67235</xdr:rowOff>
    </xdr:from>
    <xdr:to>
      <xdr:col>10</xdr:col>
      <xdr:colOff>576767</xdr:colOff>
      <xdr:row>3</xdr:row>
      <xdr:rowOff>128622</xdr:rowOff>
    </xdr:to>
    <xdr:sp macro="" textlink="">
      <xdr:nvSpPr>
        <xdr:cNvPr id="20" name="Retângulo: Cantos Arredondados 19">
          <a:hlinkClick xmlns:r="http://schemas.openxmlformats.org/officeDocument/2006/relationships" r:id="rId5"/>
          <a:extLst>
            <a:ext uri="{FF2B5EF4-FFF2-40B4-BE49-F238E27FC236}">
              <a16:creationId xmlns:a16="http://schemas.microsoft.com/office/drawing/2014/main" id="{56A1671B-00C2-4B89-A229-00407ED1F03A}"/>
            </a:ext>
          </a:extLst>
        </xdr:cNvPr>
        <xdr:cNvSpPr/>
      </xdr:nvSpPr>
      <xdr:spPr>
        <a:xfrm>
          <a:off x="5580525" y="257735"/>
          <a:ext cx="1047418"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1681328</xdr:colOff>
      <xdr:row>2</xdr:row>
      <xdr:rowOff>55032</xdr:rowOff>
    </xdr:from>
    <xdr:to>
      <xdr:col>3</xdr:col>
      <xdr:colOff>2728746</xdr:colOff>
      <xdr:row>4</xdr:row>
      <xdr:rowOff>116419</xdr:rowOff>
    </xdr:to>
    <xdr:sp macro="" textlink="">
      <xdr:nvSpPr>
        <xdr:cNvPr id="5" name="Retângulo: Cantos Arredondados 4">
          <a:hlinkClick xmlns:r="http://schemas.openxmlformats.org/officeDocument/2006/relationships" r:id="rId1"/>
          <a:extLst>
            <a:ext uri="{FF2B5EF4-FFF2-40B4-BE49-F238E27FC236}">
              <a16:creationId xmlns:a16="http://schemas.microsoft.com/office/drawing/2014/main" id="{B8E190FA-0F37-4C70-B8D3-AA99D92D3791}"/>
            </a:ext>
          </a:extLst>
        </xdr:cNvPr>
        <xdr:cNvSpPr/>
      </xdr:nvSpPr>
      <xdr:spPr>
        <a:xfrm>
          <a:off x="1919453" y="245532"/>
          <a:ext cx="1047418"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0</xdr:colOff>
      <xdr:row>2</xdr:row>
      <xdr:rowOff>47625</xdr:rowOff>
    </xdr:from>
    <xdr:to>
      <xdr:col>3</xdr:col>
      <xdr:colOff>1281425</xdr:colOff>
      <xdr:row>4</xdr:row>
      <xdr:rowOff>144316</xdr:rowOff>
    </xdr:to>
    <xdr:pic>
      <xdr:nvPicPr>
        <xdr:cNvPr id="4" name="Imagem 3">
          <a:extLst>
            <a:ext uri="{FF2B5EF4-FFF2-40B4-BE49-F238E27FC236}">
              <a16:creationId xmlns:a16="http://schemas.microsoft.com/office/drawing/2014/main" id="{D34BBC19-82AC-41FE-8E71-65599BFEE0B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374" t="23484" r="11738" b="28788"/>
        <a:stretch/>
      </xdr:blipFill>
      <xdr:spPr>
        <a:xfrm>
          <a:off x="238125" y="238125"/>
          <a:ext cx="1281425" cy="4776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1914525</xdr:colOff>
      <xdr:row>2</xdr:row>
      <xdr:rowOff>76200</xdr:rowOff>
    </xdr:from>
    <xdr:to>
      <xdr:col>3</xdr:col>
      <xdr:colOff>2961943</xdr:colOff>
      <xdr:row>4</xdr:row>
      <xdr:rowOff>137587</xdr:rowOff>
    </xdr:to>
    <xdr:sp macro="" textlink="">
      <xdr:nvSpPr>
        <xdr:cNvPr id="6" name="Retângulo: Cantos Arredondados 5">
          <a:hlinkClick xmlns:r="http://schemas.openxmlformats.org/officeDocument/2006/relationships" r:id="rId1"/>
          <a:extLst>
            <a:ext uri="{FF2B5EF4-FFF2-40B4-BE49-F238E27FC236}">
              <a16:creationId xmlns:a16="http://schemas.microsoft.com/office/drawing/2014/main" id="{A2C52A63-DD58-4CB3-839C-924496749F6C}"/>
            </a:ext>
          </a:extLst>
        </xdr:cNvPr>
        <xdr:cNvSpPr/>
      </xdr:nvSpPr>
      <xdr:spPr>
        <a:xfrm>
          <a:off x="2628900" y="266700"/>
          <a:ext cx="1047418"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0</xdr:colOff>
      <xdr:row>2</xdr:row>
      <xdr:rowOff>47625</xdr:rowOff>
    </xdr:from>
    <xdr:to>
      <xdr:col>3</xdr:col>
      <xdr:colOff>1281425</xdr:colOff>
      <xdr:row>4</xdr:row>
      <xdr:rowOff>144316</xdr:rowOff>
    </xdr:to>
    <xdr:pic>
      <xdr:nvPicPr>
        <xdr:cNvPr id="2" name="Imagem 1">
          <a:extLst>
            <a:ext uri="{FF2B5EF4-FFF2-40B4-BE49-F238E27FC236}">
              <a16:creationId xmlns:a16="http://schemas.microsoft.com/office/drawing/2014/main" id="{B0A5B1A6-EF0A-4707-8A13-0001BD42130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374" t="23484" r="11738" b="28788"/>
        <a:stretch/>
      </xdr:blipFill>
      <xdr:spPr>
        <a:xfrm>
          <a:off x="238125" y="238125"/>
          <a:ext cx="1281425" cy="4776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2314575</xdr:colOff>
      <xdr:row>2</xdr:row>
      <xdr:rowOff>76200</xdr:rowOff>
    </xdr:from>
    <xdr:to>
      <xdr:col>3</xdr:col>
      <xdr:colOff>3361993</xdr:colOff>
      <xdr:row>4</xdr:row>
      <xdr:rowOff>137587</xdr:rowOff>
    </xdr:to>
    <xdr:sp macro="" textlink="">
      <xdr:nvSpPr>
        <xdr:cNvPr id="6" name="Retângulo: Cantos Arredondados 5">
          <a:hlinkClick xmlns:r="http://schemas.openxmlformats.org/officeDocument/2006/relationships" r:id="rId1"/>
          <a:extLst>
            <a:ext uri="{FF2B5EF4-FFF2-40B4-BE49-F238E27FC236}">
              <a16:creationId xmlns:a16="http://schemas.microsoft.com/office/drawing/2014/main" id="{9ECBAF1A-3BFD-463E-94B6-B35B9B6C2BF4}"/>
            </a:ext>
          </a:extLst>
        </xdr:cNvPr>
        <xdr:cNvSpPr/>
      </xdr:nvSpPr>
      <xdr:spPr>
        <a:xfrm>
          <a:off x="3143250" y="266700"/>
          <a:ext cx="1047418"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0</xdr:colOff>
      <xdr:row>3</xdr:row>
      <xdr:rowOff>0</xdr:rowOff>
    </xdr:from>
    <xdr:to>
      <xdr:col>3</xdr:col>
      <xdr:colOff>1281425</xdr:colOff>
      <xdr:row>5</xdr:row>
      <xdr:rowOff>96691</xdr:rowOff>
    </xdr:to>
    <xdr:pic>
      <xdr:nvPicPr>
        <xdr:cNvPr id="7" name="Imagem 6">
          <a:extLst>
            <a:ext uri="{FF2B5EF4-FFF2-40B4-BE49-F238E27FC236}">
              <a16:creationId xmlns:a16="http://schemas.microsoft.com/office/drawing/2014/main" id="{B04ACE6C-B1D0-4C28-8165-0E3E95EC0FB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374" t="23484" r="11738" b="28788"/>
        <a:stretch/>
      </xdr:blipFill>
      <xdr:spPr>
        <a:xfrm>
          <a:off x="276225" y="381000"/>
          <a:ext cx="1281425" cy="4776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1862303</xdr:colOff>
      <xdr:row>2</xdr:row>
      <xdr:rowOff>64557</xdr:rowOff>
    </xdr:from>
    <xdr:to>
      <xdr:col>3</xdr:col>
      <xdr:colOff>2909721</xdr:colOff>
      <xdr:row>4</xdr:row>
      <xdr:rowOff>125944</xdr:rowOff>
    </xdr:to>
    <xdr:sp macro="" textlink="">
      <xdr:nvSpPr>
        <xdr:cNvPr id="10" name="Retângulo: Cantos Arredondados 9">
          <a:hlinkClick xmlns:r="http://schemas.openxmlformats.org/officeDocument/2006/relationships" r:id="rId1"/>
          <a:extLst>
            <a:ext uri="{FF2B5EF4-FFF2-40B4-BE49-F238E27FC236}">
              <a16:creationId xmlns:a16="http://schemas.microsoft.com/office/drawing/2014/main" id="{392996F3-BA4C-4E5D-826E-BF41FBB6D6C1}"/>
            </a:ext>
          </a:extLst>
        </xdr:cNvPr>
        <xdr:cNvSpPr/>
      </xdr:nvSpPr>
      <xdr:spPr>
        <a:xfrm>
          <a:off x="2100428" y="255057"/>
          <a:ext cx="1047418"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0</xdr:colOff>
      <xdr:row>2</xdr:row>
      <xdr:rowOff>47625</xdr:rowOff>
    </xdr:from>
    <xdr:to>
      <xdr:col>3</xdr:col>
      <xdr:colOff>1281425</xdr:colOff>
      <xdr:row>4</xdr:row>
      <xdr:rowOff>134791</xdr:rowOff>
    </xdr:to>
    <xdr:pic>
      <xdr:nvPicPr>
        <xdr:cNvPr id="11" name="Imagem 10">
          <a:extLst>
            <a:ext uri="{FF2B5EF4-FFF2-40B4-BE49-F238E27FC236}">
              <a16:creationId xmlns:a16="http://schemas.microsoft.com/office/drawing/2014/main" id="{D1D5F736-722D-437B-9D61-D0C38986F4A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374" t="23484" r="11738" b="28788"/>
        <a:stretch/>
      </xdr:blipFill>
      <xdr:spPr>
        <a:xfrm>
          <a:off x="238125" y="238125"/>
          <a:ext cx="1281425" cy="4776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3171825</xdr:colOff>
      <xdr:row>2</xdr:row>
      <xdr:rowOff>76200</xdr:rowOff>
    </xdr:from>
    <xdr:to>
      <xdr:col>3</xdr:col>
      <xdr:colOff>4219243</xdr:colOff>
      <xdr:row>4</xdr:row>
      <xdr:rowOff>137587</xdr:rowOff>
    </xdr:to>
    <xdr:sp macro="" textlink="">
      <xdr:nvSpPr>
        <xdr:cNvPr id="6" name="Retângulo: Cantos Arredondados 5">
          <a:hlinkClick xmlns:r="http://schemas.openxmlformats.org/officeDocument/2006/relationships" r:id="rId1"/>
          <a:extLst>
            <a:ext uri="{FF2B5EF4-FFF2-40B4-BE49-F238E27FC236}">
              <a16:creationId xmlns:a16="http://schemas.microsoft.com/office/drawing/2014/main" id="{B633BF24-D5DE-4252-92C5-6CAB8B65E591}"/>
            </a:ext>
          </a:extLst>
        </xdr:cNvPr>
        <xdr:cNvSpPr/>
      </xdr:nvSpPr>
      <xdr:spPr>
        <a:xfrm>
          <a:off x="3886200" y="266700"/>
          <a:ext cx="1047418"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0</xdr:colOff>
      <xdr:row>2</xdr:row>
      <xdr:rowOff>47625</xdr:rowOff>
    </xdr:from>
    <xdr:to>
      <xdr:col>3</xdr:col>
      <xdr:colOff>1279632</xdr:colOff>
      <xdr:row>4</xdr:row>
      <xdr:rowOff>136696</xdr:rowOff>
    </xdr:to>
    <xdr:pic>
      <xdr:nvPicPr>
        <xdr:cNvPr id="7" name="Imagem 6">
          <a:extLst>
            <a:ext uri="{FF2B5EF4-FFF2-40B4-BE49-F238E27FC236}">
              <a16:creationId xmlns:a16="http://schemas.microsoft.com/office/drawing/2014/main" id="{F8222B08-EF93-43A7-9924-E3EA0A0A378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374" t="23484" r="11738" b="28788"/>
        <a:stretch/>
      </xdr:blipFill>
      <xdr:spPr>
        <a:xfrm>
          <a:off x="238125" y="238125"/>
          <a:ext cx="1281425" cy="4776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1600200</xdr:colOff>
      <xdr:row>2</xdr:row>
      <xdr:rowOff>76200</xdr:rowOff>
    </xdr:from>
    <xdr:to>
      <xdr:col>3</xdr:col>
      <xdr:colOff>2647618</xdr:colOff>
      <xdr:row>4</xdr:row>
      <xdr:rowOff>137587</xdr:rowOff>
    </xdr:to>
    <xdr:sp macro="" textlink="">
      <xdr:nvSpPr>
        <xdr:cNvPr id="7" name="Retângulo: Cantos Arredondados 6">
          <a:hlinkClick xmlns:r="http://schemas.openxmlformats.org/officeDocument/2006/relationships" r:id="rId1"/>
          <a:extLst>
            <a:ext uri="{FF2B5EF4-FFF2-40B4-BE49-F238E27FC236}">
              <a16:creationId xmlns:a16="http://schemas.microsoft.com/office/drawing/2014/main" id="{9A99DE54-896A-4F5E-BD73-C61DFA42DE45}"/>
            </a:ext>
          </a:extLst>
        </xdr:cNvPr>
        <xdr:cNvSpPr/>
      </xdr:nvSpPr>
      <xdr:spPr>
        <a:xfrm>
          <a:off x="2428875" y="266700"/>
          <a:ext cx="1047418"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0</xdr:colOff>
      <xdr:row>2</xdr:row>
      <xdr:rowOff>47625</xdr:rowOff>
    </xdr:from>
    <xdr:to>
      <xdr:col>3</xdr:col>
      <xdr:colOff>1281425</xdr:colOff>
      <xdr:row>4</xdr:row>
      <xdr:rowOff>144316</xdr:rowOff>
    </xdr:to>
    <xdr:pic>
      <xdr:nvPicPr>
        <xdr:cNvPr id="6" name="Imagem 5">
          <a:extLst>
            <a:ext uri="{FF2B5EF4-FFF2-40B4-BE49-F238E27FC236}">
              <a16:creationId xmlns:a16="http://schemas.microsoft.com/office/drawing/2014/main" id="{7263E2F0-E28F-44A6-8D7E-42F3637CAD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374" t="23484" r="11738" b="28788"/>
        <a:stretch/>
      </xdr:blipFill>
      <xdr:spPr>
        <a:xfrm>
          <a:off x="276225" y="238125"/>
          <a:ext cx="1281425" cy="4776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1609725</xdr:colOff>
      <xdr:row>2</xdr:row>
      <xdr:rowOff>28575</xdr:rowOff>
    </xdr:from>
    <xdr:to>
      <xdr:col>3</xdr:col>
      <xdr:colOff>2657143</xdr:colOff>
      <xdr:row>4</xdr:row>
      <xdr:rowOff>147112</xdr:rowOff>
    </xdr:to>
    <xdr:sp macro="" textlink="">
      <xdr:nvSpPr>
        <xdr:cNvPr id="7" name="Retângulo: Cantos Arredondados 6">
          <a:hlinkClick xmlns:r="http://schemas.openxmlformats.org/officeDocument/2006/relationships" r:id="rId1"/>
          <a:extLst>
            <a:ext uri="{FF2B5EF4-FFF2-40B4-BE49-F238E27FC236}">
              <a16:creationId xmlns:a16="http://schemas.microsoft.com/office/drawing/2014/main" id="{AF34382A-A1AA-4081-B501-BC0158376A44}"/>
            </a:ext>
          </a:extLst>
        </xdr:cNvPr>
        <xdr:cNvSpPr/>
      </xdr:nvSpPr>
      <xdr:spPr>
        <a:xfrm>
          <a:off x="2438400" y="219075"/>
          <a:ext cx="1047418" cy="442387"/>
        </a:xfrm>
        <a:prstGeom prst="roundRect">
          <a:avLst/>
        </a:prstGeom>
        <a:solidFill>
          <a:srgbClr val="376092">
            <a:alpha val="20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0</xdr:colOff>
      <xdr:row>2</xdr:row>
      <xdr:rowOff>19050</xdr:rowOff>
    </xdr:from>
    <xdr:to>
      <xdr:col>3</xdr:col>
      <xdr:colOff>1281425</xdr:colOff>
      <xdr:row>5</xdr:row>
      <xdr:rowOff>10966</xdr:rowOff>
    </xdr:to>
    <xdr:pic>
      <xdr:nvPicPr>
        <xdr:cNvPr id="6" name="Imagem 5">
          <a:extLst>
            <a:ext uri="{FF2B5EF4-FFF2-40B4-BE49-F238E27FC236}">
              <a16:creationId xmlns:a16="http://schemas.microsoft.com/office/drawing/2014/main" id="{45B7A55D-3A32-4E8A-B2D7-8472BE06635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374" t="23484" r="11738" b="28788"/>
        <a:stretch/>
      </xdr:blipFill>
      <xdr:spPr>
        <a:xfrm>
          <a:off x="276225" y="209550"/>
          <a:ext cx="1281425" cy="4776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zvdc01\Consolidacao\Demonstra&#231;&#245;es%20Financeiras\Cash%20flow-DOAR\2008\DFP-2008-2007\FNC\CPO\OEE\SIVAM\ACOMP\1999\APRES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M01FSA\EQUIPE\Financeiro\PUBLICO\WANDER\ANALISES\ANALISE%20META%20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0040841\Tarsila\PATRICIA\boneco.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C)%205710%20DIFERIDO%20Combined%20Leadsheet"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azvdc01\Consolidacao\Demonstra&#231;&#245;es%20Financeiras\Cash%20flow-DOAR\2008\DFP-2008-2007\control_2\Fechamento%202007\12-2007\1-%20CONCILIA&#199;&#213;ES%20DEZ_07\1-%20T4F\02.10.10.11.009%20-%20%20CONTINGENCIAS%20T4F%20E%20MEP%20311207%20(ATU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azvdc01\~JetBlue%20Financial%20Data\Budget%20Team\Stock\Acctg%20&amp;%20Journal%20Entries\FAS%20123\2004\Black%20Scholes%203Q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RVARONPE\aws\mar16404\BALAN&#199;O%202003\09-2003\Bal-092002.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210%20Folha%20de%20Pagamento"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ministracao12\Area%20Publica\TORO\ECOF1097.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orksheet%20in%205510%20DESPESAS%20ANTECIPADAS%20Cie%20Brasil%20S.A."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azvdc01\Documents%20and%20Settings\mipilla\Desktop\Milena%20190607\Movimenta&#231;&#227;o%20das%20aplica&#231;&#245;es%20que%20n&#227;o%20foram%20necess&#225;ri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ministracao12\Area%20Publica\WINDOWS\TEMP\c.notes.data\ECOF11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azvdc01\DELOITTE\Clientes\Rodrimar%20S.A\5210%20Aplica&#231;&#245;es%20Financeiras%20Leadsheet.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5711%201%20Investimentos%20Excel%20Workpaper"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C)%205110%20Disponibilidade%20e%20Aplica&#231;&#245;es%20Financeiras%20Leadsheet"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rvazvdc01\Consolidacao\Demonstra&#231;&#245;es%20Financeiras\Cash%20flow-DOAR\2008\DFP-2008-2007\Consolidacao\Relat&#243;rios\2008\2&#176;%20ITR-2008\Suportes\T4F\EMBRAER\ITR%20JUN%2005\Cont%20fiscai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9100%20EFL%20-%20Embraer%20Finance%20Ltd%20-%20Junho%20de%202006"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6230%20Conting&#234;ncia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Worksheet%20in%205710%20ATIVO%20REALIZAVEL%20A%20LONGO%20PRAZO%20Cie%20Brasil%20S.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rvazvdc01\Documents%20and%20Settings\frfranca\My%20Documents\002%20Modelos%20WP\Aplica&#231;&#245;es%20Financeiras%20Modelo%20W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azvdc01\Documents%20and%20Settings\mipilla\Desktop\Aplica&#231;&#245;es%20diversas\Calculos%20para%20teste%20Milena.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Worksheet%20in%208210%20CUSTO%20Cie%20Brasil%20S.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azvdc01\Documents%20and%20Settings\vst4934\My%20Documents\ITR%20JUNHO-02\LS\Gouveia\Clientes\Embraer\31.12.00\WINDOWS\TEMP\CPO\OPO\PA97\INSTRU&#199;&#213;\USUARIO.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210%20Aplica&#231;&#245;es%20Financeiras%20Leadsheet%202"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6710%20PROVISOES%20-%20LP"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rvazvdc01\Documents%20and%20Settings\rdamasceno\Application%20Data\Microsoft\Excel\Worksheet%20in%206310%20FINANCIAMENTOS%20Combined%20Leadsheet%20(version%202).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Worksheet%20in%2010400%20EFL%20-%2031.12.02%20FINAL"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rvazvdc01\Consolidacao\Demonstra&#231;&#245;es%20Financeiras\Cash%20flow-DOAR\2008\DFP-2008-2007\Consolidacao\Relat&#243;rios\2008\2&#176;%20ITR-2008\Suportes\T4F\DELOITTE\Clientes\Rodrimar%20S.A\5210%20Aplica&#231;&#245;es%20Financeiras%20Leadsheet.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5610%20Investimentos%20Imobilizado%20e%20Diferido%20Combined%20Leadsheet"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Worksheet%20in%20(C)%205310%20CLIENTES%20Cie%20Brasil%20S.A."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rvazvdc01\Consolidacao\Demonstra&#231;&#245;es%20Financeiras\Cash%20flow-DOAR\2008\DFP-2008-2007\Consolidacao\Relat&#243;rios\2008\2&#176;%20ITR-2008\Suportes\T4F\Movimenta&#231;&#227;o%20Conting&#234;ncias%20jun,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RSSALSAMPALU\aws\Documents%20and%20Settings\bruno.costa\Desktop\Cara&#237;ba%202007\Relat%20Cota&#231;&#245;es\Cotanew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ABEL\aws\APPL\Tesouraria\Base%20de%20Dados\TESTE.XL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msp04\VENDAS\_VITAL%20FEW\v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vazvdc01\Consolidacao\Demonstra&#231;&#245;es%20Financeiras\Cash%20flow-DOAR\2008\DFP-2008-2007\Consolidacao\Relat&#243;rios\2008\2&#176;%20ITR-2008\Suportes\T4F\FNC\CPO\OEE\SIVAM\ACOMP\1999\APRES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FNC\CPO\OEE\SIVAM\ACOMP\1999\APRES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LACON\WANDER\ESTIMAT\ESTMAR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SI_1998"/>
      <sheetName val="SIVAM_SJC (US$)"/>
      <sheetName val="SIMULAÇÃO"/>
      <sheetName val="FANI"/>
      <sheetName val="SIVAM_SJC (US$) (3)"/>
      <sheetName val="SIVAM_SJC (Reais)"/>
      <sheetName val="SIVAM (US$) (sjc_gsi)(ajustado)"/>
      <sheetName val="SIVAM (US$) (sjc_gsi)"/>
      <sheetName val="SIVAM_USA (US$) (Ajustado)"/>
      <sheetName val="SIVAM_USA (US$) (Phug)"/>
      <sheetName val="SIVAM_USA (US$) (98 ajust)"/>
      <sheetName val="SIVAM_SJC (US$) (2)"/>
      <sheetName val="FatGsi99"/>
      <sheetName val="SIVAM (US$ LS) + GSI (3)"/>
      <sheetName val="Plan3"/>
      <sheetName val="SIVAM (US$ LS) + GSI (2)"/>
      <sheetName val="SIVAM (US$ LS) + GSI"/>
      <sheetName val="Pcomp_F5"/>
      <sheetName val="Ger_F5"/>
      <sheetName val="Pcomp_Siv"/>
      <sheetName val="Ger_Siv"/>
      <sheetName val="SIVAM_CONSOL (US$) (LS)"/>
      <sheetName val="SIVAM (3)"/>
      <sheetName val="F_5 (res_US$_LS)"/>
      <sheetName val="SIVAM (res_US$_LS)"/>
      <sheetName val="Plan1"/>
      <sheetName val="Custo_Siv"/>
      <sheetName val="GSI_CUSTO"/>
      <sheetName val="SIVAM_CONSOL (US$)"/>
      <sheetName val="RESUMO-SIVAM_LS"/>
      <sheetName val="SIVAM_USA (US$) (99)"/>
      <sheetName val="SIVAM (US$ LS)"/>
      <sheetName val="F_5 (US$ LS)"/>
      <sheetName val="Justificativas (set)"/>
      <sheetName val="Justificativas (a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 99"/>
      <sheetName val="MAT 00"/>
      <sheetName val="MAT 01"/>
      <sheetName val="MAT GOAL"/>
      <sheetName val="MAT PPLAN"/>
      <sheetName val="MAT FCST"/>
      <sheetName val="INCOR 99"/>
      <sheetName val="INCOR 00"/>
      <sheetName val="INCOR 01"/>
      <sheetName val="INCOR META"/>
      <sheetName val="V.LIQ-99"/>
      <sheetName val="V.LIQ-00"/>
      <sheetName val="V.LIQ-01"/>
      <sheetName val="V.LIQ-GOAL"/>
      <sheetName val="V.LIQ-PPLAN"/>
      <sheetName val="V.LIQ-FCST"/>
      <sheetName val="FINANCEIRA"/>
      <sheetName val="Depr_Faz 87-01"/>
      <sheetName val="Depr_Faz 87META"/>
      <sheetName val="Depr_Faz 87FCST"/>
      <sheetName val="MAT FCST "/>
      <sheetName val="MAT FCST  JUL"/>
      <sheetName val="MAT PPLAN "/>
      <sheetName val="INCOR FCST"/>
      <sheetName val="V.LIQ-FCST JUL"/>
      <sheetName val="INCOR META "/>
      <sheetName val="MAT 02"/>
      <sheetName val="MAT GAOL02"/>
      <sheetName val="INCOR 02"/>
      <sheetName val="V.LIQ-02"/>
      <sheetName val="V.LIQ-PPLAN02"/>
      <sheetName val="V.LIQ-GOAL02"/>
      <sheetName val="Depr_Faz 87-02"/>
      <sheetName val="V.LIQ-FCST02"/>
      <sheetName val="MAT_99"/>
      <sheetName val="MAT_00"/>
      <sheetName val="MAT_01"/>
      <sheetName val="MAT_GOAL"/>
      <sheetName val="MAT_PPLAN"/>
      <sheetName val="MAT_FCST"/>
      <sheetName val="INCOR_99"/>
      <sheetName val="INCOR_00"/>
      <sheetName val="INCOR_01"/>
      <sheetName val="INCOR_META"/>
      <sheetName val="V_LIQ-99"/>
      <sheetName val="V_LIQ-00"/>
      <sheetName val="V_LIQ-01"/>
      <sheetName val="V_LIQ-GOAL"/>
      <sheetName val="V_LIQ-PPLAN"/>
      <sheetName val="V_LIQ-FCST"/>
      <sheetName val="Depr_Faz_87-01"/>
      <sheetName val="Depr_Faz_87META"/>
      <sheetName val="Depr_Faz_87FCST"/>
      <sheetName val="MAT_FCST_"/>
      <sheetName val="MAT_FCST__JUL"/>
      <sheetName val="MAT_PPLAN_"/>
      <sheetName val="INCOR_FCST"/>
      <sheetName val="V_LIQ-FCST_JUL"/>
      <sheetName val="INCOR_META_"/>
      <sheetName val="MAT_02"/>
      <sheetName val="MAT_GAOL02"/>
      <sheetName val="INCOR_02"/>
      <sheetName val="V_LIQ-02"/>
      <sheetName val="V_LIQ-PPLAN02"/>
      <sheetName val="V_LIQ-GOAL02"/>
      <sheetName val="Depr_Faz_87-02"/>
      <sheetName val="V_LIQ-FCST02"/>
      <sheetName val="G_Estq"/>
      <sheetName val="MAI2000"/>
      <sheetName val="Est"/>
      <sheetName val="GENERAL"/>
      <sheetName val="Link"/>
      <sheetName val="Demonstra??o_do_Resultado"/>
      <sheetName val="2002"/>
      <sheetName val="2002a"/>
      <sheetName val="01"/>
      <sheetName val="ROL"/>
      <sheetName val="Dad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OBILIZADO"/>
      <sheetName val="FINANC"/>
      <sheetName val="INVEST"/>
      <sheetName val="RESULT_NEGÓCIO"/>
      <sheetName val="RESULT_SEGMENTO"/>
      <sheetName val="RESULT_SEGMENTO (2)"/>
      <sheetName val="CONSOLIDAÇÃO"/>
      <sheetName val="IBOVxVCPA4"/>
      <sheetName val="Sheet1"/>
      <sheetName val="ADRxDow"/>
      <sheetName val="Sheet2"/>
      <sheetName val="ce"/>
      <sheetName val="prebdg97"/>
      <sheetName val="premi96"/>
      <sheetName val="SOC.INSTRUMENTALES"/>
      <sheetName val="Depositos judiciais"/>
      <sheetName val="RESULT_SEGMENTO_(2)"/>
      <sheetName val="RF-G7"/>
      <sheetName val="MRO_Lebensalter"/>
      <sheetName val="N"/>
      <sheetName val="Dados BLP"/>
      <sheetName val="RESULT_SEGMENTO_(2)1"/>
      <sheetName val="Depositos_judiciais"/>
      <sheetName val="SOC_INSTRUMENTALES"/>
      <sheetName val="ACUMULADO"/>
      <sheetName val="A4.1-BRASFLEX "/>
      <sheetName val="Data Table"/>
      <sheetName val="boneco"/>
      <sheetName val="cdius$"/>
      <sheetName val="DRE Analyzer"/>
      <sheetName val="BLP"/>
      <sheetName val="Proc"/>
      <sheetName val="Evolutivo"/>
      <sheetName val="Consolidated Month Trend"/>
      <sheetName val="Consolidated Month VHC"/>
      <sheetName val="Consolidated Month Trend+VHC"/>
      <sheetName val="Consolidated Year Trend"/>
      <sheetName val="Consolidated Year VHC"/>
      <sheetName val="Consolidated Year Trend+VHC"/>
      <sheetName val="2019 Consolidated"/>
      <sheetName val="2019 VHC"/>
      <sheetName val="B2019 Consolidated"/>
      <sheetName val="2018 Consolidated"/>
      <sheetName val="2019 Flash"/>
      <sheetName val="Máscara - BP"/>
      <sheetName val="Máscara - LY"/>
      <sheetName val="Máscara - YTD"/>
      <sheetName val="Consolidated Quarter"/>
      <sheetName val="Máscara - Q2"/>
      <sheetName val="Máscara - BP Q2"/>
      <sheetName val="Máscara - LY Q2"/>
      <sheetName val="Janeiro"/>
      <sheetName val="Fevereiro"/>
      <sheetName val="Março"/>
      <sheetName val="1ºTrimestre"/>
      <sheetName val="2020 Trend"/>
      <sheetName val="B2020 Consolidated"/>
      <sheetName val="Máscara - Q3"/>
      <sheetName val="Máscara - BP Q3"/>
      <sheetName val="Máscara - LY Q3"/>
      <sheetName val="B2B Market"/>
      <sheetName val="Bilanz"/>
      <sheetName val="Plan1"/>
      <sheetName val="Evol.Mensal - 1º sem."/>
      <sheetName val="aging 0704"/>
      <sheetName val="RESULTADO MÊS A MÊS"/>
      <sheetName val="Steel Comp."/>
      <sheetName val="01.2015"/>
      <sheetName val="01.2016"/>
      <sheetName val="02.2015"/>
      <sheetName val="02.2016"/>
      <sheetName val="03.2015"/>
      <sheetName val="03.2016"/>
      <sheetName val="04.2015"/>
      <sheetName val="04.2016"/>
      <sheetName val="05.2015"/>
      <sheetName val="05.2016"/>
      <sheetName val="06.2015"/>
      <sheetName val="06.2016"/>
      <sheetName val="07.2015"/>
      <sheetName val="07.2016"/>
      <sheetName val="08.2015"/>
      <sheetName val="09.2015"/>
      <sheetName val="10.2015"/>
      <sheetName val="11.2015"/>
      <sheetName val="12.2014"/>
      <sheetName val="12.2015"/>
    </sheetNames>
    <sheetDataSet>
      <sheetData sheetId="0"/>
      <sheetData sheetId="1"/>
      <sheetData sheetId="2"/>
      <sheetData sheetId="3"/>
      <sheetData sheetId="4"/>
      <sheetData sheetId="5"/>
      <sheetData sheetId="6"/>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Movimentação"/>
      <sheetName val="Ajustes Propostos"/>
      <sheetName val="Tickmarks"/>
      <sheetName val="XREF"/>
      <sheetName val="Intangível"/>
      <sheetName val="Diferido"/>
      <sheetName val="Intangível Set"/>
      <sheetName val="Intangível Dez"/>
      <sheetName val="PC"/>
      <sheetName val="Netearnanal"/>
      <sheetName val="Consolidate"/>
      <sheetName val="ACUMULADO"/>
      <sheetName val="DIF FAT FEV 01"/>
      <sheetName val="RETROPESCTIVA"/>
      <sheetName val="Ajustes_Propostos"/>
      <sheetName val="Estatísticas {pbc}"/>
      <sheetName val="A4.1-BRASFLEX "/>
      <sheetName val="MOD 7 SIN"/>
      <sheetName val="TESTE"/>
      <sheetName val="charge"/>
      <sheetName val="Mútuo"/>
      <sheetName val="VSV0"/>
      <sheetName val="Ã«ÀûÂÊ·ÖÎö±í"/>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s"/>
      <sheetName val="02.10.10.11.009"/>
      <sheetName val="Compilação Contingências"/>
      <sheetName val="SUPORTE CP"/>
      <sheetName val="Compilação Contingências Atual"/>
      <sheetName val="IOF Cie Ativa"/>
      <sheetName val="LACTOS"/>
      <sheetName val="Ausência  PAT - CIE "/>
      <sheetName val="Resumo Labor Compliance"/>
      <sheetName val="Compilação escritórios"/>
      <sheetName val="Resumo Labor sem complemento"/>
      <sheetName val="Resumo labor setembro"/>
      <sheetName val="VT em $ - CIE"/>
      <sheetName val="VT em $ - Metro"/>
      <sheetName val="Ausência  PAT - Metro"/>
      <sheetName val="IOF Metro Ativa"/>
      <sheetName val="IOF Metro Ativa Set"/>
      <sheetName val="IOF Cie Ativa Set"/>
      <sheetName val="Depósitos Judiciais"/>
    </sheetNames>
    <sheetDataSet>
      <sheetData sheetId="0">
        <row r="1">
          <cell r="A1" t="str">
            <v>(reserved)</v>
          </cell>
        </row>
      </sheetData>
      <sheetData sheetId="1"/>
      <sheetData sheetId="2">
        <row r="9">
          <cell r="G9">
            <v>4250395.638599636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
      <sheetName val="1999"/>
      <sheetName val="1-26-00"/>
      <sheetName val="4-4-00"/>
      <sheetName val="5-26-00"/>
      <sheetName val="8-31-00"/>
      <sheetName val="11-8-00"/>
      <sheetName val="12-21-00"/>
      <sheetName val="1999 &amp; 2000 Summary"/>
      <sheetName val="Treasury Yields"/>
      <sheetName val="2-9-01"/>
      <sheetName val="2-28-01"/>
      <sheetName val="3-30-01"/>
      <sheetName val="4-12-01"/>
      <sheetName val="6-29-01"/>
      <sheetName val="7-20-01"/>
      <sheetName val="10-15-01"/>
      <sheetName val="2001 Summary"/>
      <sheetName val="4-11 W avg"/>
      <sheetName val="Treasury Rates"/>
      <sheetName val="2-8-02"/>
      <sheetName val="4-11-02a"/>
      <sheetName val="4-11-02b"/>
      <sheetName val="4-23-02"/>
      <sheetName val="6-10-02"/>
      <sheetName val="8-12-02"/>
      <sheetName val="10-14-02"/>
      <sheetName val="12-9-02"/>
      <sheetName val="2002 Summary"/>
      <sheetName val="Treasury Yields-03"/>
      <sheetName val="2-10-03"/>
      <sheetName val="4-14-03"/>
      <sheetName val="5-21-03"/>
      <sheetName val="6-9-03"/>
      <sheetName val="8-11-03"/>
      <sheetName val="10-20-03"/>
      <sheetName val="1-7-04"/>
      <sheetName val="3-3-04"/>
      <sheetName val="3-17-04"/>
      <sheetName val="3-26-04"/>
      <sheetName val="5-5-04"/>
      <sheetName val="5-26-04"/>
      <sheetName val="7-7-04"/>
      <sheetName val="9-1-04"/>
      <sheetName val="verify"/>
      <sheetName val="3Q '04 Summ"/>
      <sheetName val="volatility-2002"/>
      <sheetName val="volatility-2003"/>
      <sheetName val="Wavg"/>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e"/>
      <sheetName val="B.analítico A (2)"/>
      <sheetName val="B.analítico B (2)"/>
      <sheetName val="BAL A (2)"/>
      <sheetName val="BAL B (2)"/>
      <sheetName val="BAL INDEX"/>
      <sheetName val="bruto mensal (2)"/>
      <sheetName val="B.America (2)"/>
      <sheetName val="B.Trading (2)"/>
      <sheetName val="capital (2)"/>
      <sheetName val="consolid soc"/>
      <sheetName val="Desp2002"/>
      <sheetName val="Desp2001"/>
      <sheetName val="Desp2001-02"/>
      <sheetName val="dívida"/>
      <sheetName val="DOAR A (2)"/>
      <sheetName val="DOAR B (2)"/>
      <sheetName val="DOAR BST"/>
      <sheetName val="DOAR BSA"/>
      <sheetName val="ebitda"/>
      <sheetName val="equyt"/>
      <sheetName val="estoque"/>
      <sheetName val="est.analítico"/>
      <sheetName val="estoque pa"/>
      <sheetName val="estoque pa (2)"/>
      <sheetName val="financeiras"/>
      <sheetName val="financeiras (A)"/>
      <sheetName val="financeiras (B)"/>
      <sheetName val="financiamentos B"/>
      <sheetName val="FLUXO A"/>
      <sheetName val="FLUXO B (2)"/>
      <sheetName val="índices bal (2)"/>
      <sheetName val="integral"/>
      <sheetName val="lb2002"/>
      <sheetName val="lb2001"/>
      <sheetName val="lb2000"/>
      <sheetName val="longo A e B"/>
      <sheetName val="lucro bruto"/>
      <sheetName val="mês a mês (2)"/>
      <sheetName val="mix"/>
      <sheetName val="mutação A (2)"/>
      <sheetName val="mutação B (2)"/>
      <sheetName val="PERFIL A (2)"/>
      <sheetName val="PERFIL B (2)"/>
      <sheetName val="preços"/>
      <sheetName val="prov-contas a receber"/>
      <sheetName val="permanente A (2)"/>
      <sheetName val="permanente B (2)"/>
      <sheetName val="produção"/>
      <sheetName val="resultado"/>
      <sheetName val="tabela"/>
      <sheetName val="volume"/>
      <sheetName val="capa (2)"/>
      <sheetName val="capa (3)"/>
      <sheetName val="Pakprint"/>
      <sheetName val="mutação Bst"/>
      <sheetName val="mutação Bsa"/>
      <sheetName val="#REF"/>
      <sheetName val="Criterios"/>
      <sheetName val="bal"/>
      <sheetName val="Balsap"/>
      <sheetName val="J1"/>
      <sheetName val="Duplicate Rate"/>
      <sheetName val="O2CC"/>
      <sheetName val="FLUXO1"/>
      <sheetName val="Plan1 (2)"/>
      <sheetName val="O1"/>
      <sheetName val="B_analítico_A_(2)"/>
      <sheetName val="B_analítico_B_(2)"/>
      <sheetName val="BAL_A_(2)"/>
      <sheetName val="BAL_B_(2)"/>
      <sheetName val="BAL_INDEX"/>
      <sheetName val="bruto_mensal_(2)"/>
      <sheetName val="B_America_(2)"/>
      <sheetName val="B_Trading_(2)"/>
      <sheetName val="capital_(2)"/>
      <sheetName val="consolid_soc"/>
      <sheetName val="DOAR_A_(2)"/>
      <sheetName val="DOAR_B_(2)"/>
      <sheetName val="DOAR_BST"/>
      <sheetName val="DOAR_BSA"/>
      <sheetName val="est_analítico"/>
      <sheetName val="estoque_pa"/>
      <sheetName val="estoque_pa_(2)"/>
      <sheetName val="financeiras_(A)"/>
      <sheetName val="financeiras_(B)"/>
      <sheetName val="financiamentos_B"/>
      <sheetName val="FLUXO_A"/>
      <sheetName val="FLUXO_B_(2)"/>
      <sheetName val="índices_bal_(2)"/>
      <sheetName val="longo_A_e_B"/>
      <sheetName val="lucro_bruto"/>
      <sheetName val="mês_a_mês_(2)"/>
      <sheetName val="mutação_A_(2)"/>
      <sheetName val="mutação_B_(2)"/>
      <sheetName val="PERFIL_A_(2)"/>
      <sheetName val="PERFIL_B_(2)"/>
      <sheetName val="prov-contas_a_receber"/>
      <sheetName val="permanente_A_(2)"/>
      <sheetName val="permanente_B_(2)"/>
      <sheetName val="capa_(2)"/>
      <sheetName val="capa_(3)"/>
      <sheetName val="mutação_Bst"/>
      <sheetName val="mutação_Bsa"/>
      <sheetName val="Proj Empresas"/>
      <sheetName val="Proj Pab"/>
      <sheetName val="Proj Rede"/>
      <sheetName val="Verdinho Real"/>
      <sheetName val="ICATU"/>
      <sheetName val="BT1"/>
      <sheetName val=""/>
      <sheetName val="E2.1-PCLD 06-2006"/>
      <sheetName val="FAt"/>
      <sheetName val="GSI_1998"/>
      <sheetName val="D2.6.1"/>
      <sheetName val="D2.6.2"/>
      <sheetName val="EBITRECS"/>
      <sheetName val="5X3"/>
      <sheetName val="Dx-AT49"/>
      <sheetName val="ATZ A14"/>
      <sheetName val="Ciclo Mensal"/>
      <sheetName val="INDIECO1"/>
      <sheetName val="RES GUA_G2"/>
      <sheetName val="STX"/>
      <sheetName val="Proc"/>
      <sheetName val="Evolutivo"/>
      <sheetName val="Consolidated Month Trend"/>
      <sheetName val="Consolidated Month VHC"/>
      <sheetName val="Consolidated Month Trend+VHC"/>
      <sheetName val="Consolidated Year Trend"/>
      <sheetName val="Consolidated Year VHC"/>
      <sheetName val="Consolidated Year Trend+VHC"/>
      <sheetName val="2019 Consolidated"/>
      <sheetName val="2019 VHC"/>
      <sheetName val="B2019 Consolidated"/>
      <sheetName val="2018 Consolidated"/>
      <sheetName val="2019 Flash"/>
      <sheetName val="Máscara - BP"/>
      <sheetName val="Máscara - LY"/>
      <sheetName val="Máscara - YTD"/>
      <sheetName val="Consolidated Quarter"/>
      <sheetName val="Máscara - Q2"/>
      <sheetName val="Máscara - BP Q2"/>
      <sheetName val="Máscara - LY Q2"/>
      <sheetName val="Janeiro"/>
      <sheetName val="Fevereiro"/>
      <sheetName val="Março"/>
      <sheetName val="1ºTrimestre"/>
      <sheetName val="2020 Trend"/>
      <sheetName val="B2020 Consolidated"/>
      <sheetName val="Máscara - Q3"/>
      <sheetName val="Máscara - BP Q3"/>
      <sheetName val="Máscara - LY Q3"/>
      <sheetName val="CONSSID12-96"/>
      <sheetName val="sheet1"/>
      <sheetName val="Contas"/>
      <sheetName val="B_analítico_A_(2)1"/>
      <sheetName val="B_analítico_B_(2)1"/>
      <sheetName val="BAL_A_(2)1"/>
      <sheetName val="BAL_B_(2)1"/>
      <sheetName val="BAL_INDEX1"/>
      <sheetName val="bruto_mensal_(2)1"/>
      <sheetName val="B_America_(2)1"/>
      <sheetName val="B_Trading_(2)1"/>
      <sheetName val="capital_(2)1"/>
      <sheetName val="consolid_soc1"/>
      <sheetName val="DOAR_A_(2)1"/>
      <sheetName val="DOAR_B_(2)1"/>
      <sheetName val="DOAR_BST1"/>
      <sheetName val="DOAR_BSA1"/>
      <sheetName val="est_analítico1"/>
      <sheetName val="estoque_pa1"/>
      <sheetName val="estoque_pa_(2)1"/>
      <sheetName val="financeiras_(A)1"/>
      <sheetName val="financeiras_(B)1"/>
      <sheetName val="financiamentos_B1"/>
      <sheetName val="FLUXO_A1"/>
      <sheetName val="FLUXO_B_(2)1"/>
      <sheetName val="índices_bal_(2)1"/>
      <sheetName val="longo_A_e_B1"/>
      <sheetName val="lucro_bruto1"/>
      <sheetName val="mês_a_mês_(2)1"/>
      <sheetName val="mutação_A_(2)1"/>
      <sheetName val="mutação_B_(2)1"/>
      <sheetName val="PERFIL_A_(2)1"/>
      <sheetName val="PERFIL_B_(2)1"/>
      <sheetName val="prov-contas_a_receber1"/>
      <sheetName val="permanente_A_(2)1"/>
      <sheetName val="permanente_B_(2)1"/>
      <sheetName val="capa_(2)1"/>
      <sheetName val="capa_(3)1"/>
      <sheetName val="mutação_Bst1"/>
      <sheetName val="mutação_Bsa1"/>
      <sheetName val="Duplicate_Rate"/>
      <sheetName val="Plan1_(2)"/>
      <sheetName val="Proj_Empresas"/>
      <sheetName val="Proj_Pab"/>
      <sheetName val="Proj_Rede"/>
      <sheetName val="Verdinho_Real"/>
      <sheetName val="E2_1-PCLD_06-2006"/>
      <sheetName val="D2_6_1"/>
      <sheetName val="D2_6_2"/>
      <sheetName val="Consolidated_Month_Trend"/>
      <sheetName val="Consolidated_Month_VHC"/>
      <sheetName val="Consolidated_Month_Trend+VHC"/>
      <sheetName val="Consolidated_Year_Trend"/>
      <sheetName val="Consolidated_Year_VHC"/>
      <sheetName val="Consolidated_Year_Trend+VHC"/>
      <sheetName val="2019_Consolidated"/>
      <sheetName val="2019_VHC"/>
      <sheetName val="B2019_Consolidated"/>
      <sheetName val="2018_Consolidated"/>
      <sheetName val="2019_Flash"/>
      <sheetName val="Máscara_-_BP"/>
      <sheetName val="Máscara_-_LY"/>
      <sheetName val="Máscara_-_YTD"/>
      <sheetName val="Consolidated_Quarter"/>
      <sheetName val="Máscara_-_Q2"/>
      <sheetName val="Máscara_-_BP_Q2"/>
      <sheetName val="Máscara_-_LY_Q2"/>
      <sheetName val="2020_Trend"/>
      <sheetName val="B2020_Consolidated"/>
      <sheetName val="Máscara_-_Q3"/>
      <sheetName val="Máscara_-_BP_Q3"/>
      <sheetName val="Máscara_-_LY_Q3"/>
      <sheetName val="RES_GUA_G2"/>
      <sheetName val="ATZ_A14"/>
      <sheetName val="Ciclo_Mensal"/>
      <sheetName val="N"/>
      <sheetName val="Stock Price"/>
      <sheetName val="Inventory Input"/>
      <sheetName val="Mutuo"/>
      <sheetName val="GRAFICOS PPT"/>
      <sheetName val="Codices ML"/>
      <sheetName val="Quarters"/>
      <sheetName val="oldSEG"/>
      <sheetName val="Tab4-01p"/>
      <sheetName val="premisas inflacion"/>
      <sheetName val="Energia (98 - 00)"/>
      <sheetName val="ANALI2001"/>
      <sheetName val="RF-G7"/>
      <sheetName val="evarebr"/>
      <sheetName val="ANALISE"/>
      <sheetName val="planilha principal"/>
      <sheetName val="B_analítico_A_(2)2"/>
      <sheetName val="B_analítico_B_(2)2"/>
      <sheetName val="BAL_A_(2)2"/>
      <sheetName val="BAL_B_(2)2"/>
      <sheetName val="BAL_INDEX2"/>
      <sheetName val="bruto_mensal_(2)2"/>
      <sheetName val="B_America_(2)2"/>
      <sheetName val="B_Trading_(2)2"/>
      <sheetName val="capital_(2)2"/>
      <sheetName val="consolid_soc2"/>
      <sheetName val="DOAR_A_(2)2"/>
      <sheetName val="DOAR_B_(2)2"/>
      <sheetName val="DOAR_BST2"/>
      <sheetName val="DOAR_BSA2"/>
      <sheetName val="est_analítico2"/>
      <sheetName val="estoque_pa2"/>
      <sheetName val="estoque_pa_(2)2"/>
      <sheetName val="financeiras_(A)2"/>
      <sheetName val="financeiras_(B)2"/>
      <sheetName val="financiamentos_B2"/>
      <sheetName val="FLUXO_A2"/>
      <sheetName val="FLUXO_B_(2)2"/>
      <sheetName val="índices_bal_(2)2"/>
      <sheetName val="longo_A_e_B2"/>
      <sheetName val="lucro_bruto2"/>
      <sheetName val="mês_a_mês_(2)2"/>
      <sheetName val="mutação_A_(2)2"/>
      <sheetName val="mutação_B_(2)2"/>
      <sheetName val="PERFIL_A_(2)2"/>
      <sheetName val="PERFIL_B_(2)2"/>
      <sheetName val="prov-contas_a_receber2"/>
      <sheetName val="permanente_A_(2)2"/>
      <sheetName val="permanente_B_(2)2"/>
      <sheetName val="capa_(2)2"/>
      <sheetName val="capa_(3)2"/>
      <sheetName val="mutação_Bst2"/>
      <sheetName val="mutação_Bsa2"/>
      <sheetName val="Plan1_(2)1"/>
      <sheetName val="Proj_Empresas1"/>
      <sheetName val="Proj_Pab1"/>
      <sheetName val="Proj_Rede1"/>
      <sheetName val="Verdinho_Real1"/>
      <sheetName val="Duplicate_Rate1"/>
      <sheetName val="E2_1-PCLD_06-20061"/>
      <sheetName val="D2_6_11"/>
      <sheetName val="D2_6_21"/>
      <sheetName val="RES_GUA_G21"/>
      <sheetName val="Consolidated_Month_Trend1"/>
      <sheetName val="Consolidated_Month_VHC1"/>
      <sheetName val="Consolidated_Month_Trend+VHC1"/>
      <sheetName val="Consolidated_Year_Trend1"/>
      <sheetName val="Consolidated_Year_VHC1"/>
      <sheetName val="Consolidated_Year_Trend+VHC1"/>
      <sheetName val="2019_Consolidated1"/>
      <sheetName val="2019_VHC1"/>
      <sheetName val="B2019_Consolidated1"/>
      <sheetName val="2018_Consolidated1"/>
      <sheetName val="2019_Flash1"/>
      <sheetName val="Máscara_-_BP1"/>
      <sheetName val="Máscara_-_LY1"/>
      <sheetName val="Máscara_-_YTD1"/>
      <sheetName val="Consolidated_Quarter1"/>
      <sheetName val="Máscara_-_Q21"/>
      <sheetName val="Máscara_-_BP_Q21"/>
      <sheetName val="Máscara_-_LY_Q21"/>
      <sheetName val="2020_Trend1"/>
      <sheetName val="B2020_Consolidated1"/>
      <sheetName val="Máscara_-_Q31"/>
      <sheetName val="Máscara_-_BP_Q31"/>
      <sheetName val="Máscara_-_LY_Q31"/>
      <sheetName val="ATZ_A141"/>
      <sheetName val="Ciclo_Mensal1"/>
      <sheetName val="Stock_Price"/>
      <sheetName val="Input"/>
      <sheetName val="Host Tax Deprec "/>
      <sheetName val="BankLoan"/>
      <sheetName val="Model"/>
      <sheetName val="Carry"/>
      <sheetName val="cases"/>
      <sheetName val="Summary"/>
      <sheetName val="SPR"/>
      <sheetName val="BP"/>
      <sheetName val="Market"/>
      <sheetName val="TESTE"/>
      <sheetName val="fluxo de caixa"/>
      <sheetName val="Assum"/>
      <sheetName val="Netearnanal"/>
      <sheetName val="sales vol."/>
      <sheetName val="vtas"/>
      <sheetName val="Index (2)"/>
      <sheetName val="49415003-01"/>
      <sheetName val="22410001-01 02"/>
      <sheetName val="18845006-03"/>
      <sheetName val="49415003-02"/>
      <sheetName val="LALURA"/>
      <sheetName val="LALUR"/>
      <sheetName val="18845006-05"/>
      <sheetName val="49420902-04"/>
    </sheetNames>
    <sheetDataSet>
      <sheetData sheetId="0" refreshError="1">
        <row r="1">
          <cell r="A1" t="str">
            <v>ANÁLISE COMPARATIVA DAS PRINCIPAIS LINHAS DO RESULTADO DE 2002/2001</v>
          </cell>
        </row>
        <row r="2">
          <cell r="A2" t="str">
            <v>LEGISLAÇÃO SOCIETÁRIA - CONSOLIDADO</v>
          </cell>
        </row>
        <row r="3">
          <cell r="A3" t="str">
            <v>EM MILHARES DE REAIS</v>
          </cell>
        </row>
        <row r="6">
          <cell r="C6" t="str">
            <v>RECEITA LÍQUIDA DAS VENDAS</v>
          </cell>
          <cell r="E6" t="str">
            <v>RECEITA LÍQUIDA DAS VENDAS</v>
          </cell>
          <cell r="F6" t="str">
            <v>RECEITA LÍQUIDA DAS VENDAS</v>
          </cell>
        </row>
        <row r="7">
          <cell r="A7">
            <v>2000</v>
          </cell>
          <cell r="C7">
            <v>2001</v>
          </cell>
          <cell r="X7">
            <v>2002</v>
          </cell>
          <cell r="Z7">
            <v>2002</v>
          </cell>
          <cell r="AA7">
            <v>2002</v>
          </cell>
        </row>
        <row r="8">
          <cell r="A8" t="str">
            <v>Novembro</v>
          </cell>
          <cell r="B8" t="str">
            <v>Dezembro</v>
          </cell>
          <cell r="C8" t="str">
            <v>Janeiro</v>
          </cell>
          <cell r="D8" t="str">
            <v>Fevereiro</v>
          </cell>
          <cell r="E8" t="str">
            <v>Março</v>
          </cell>
          <cell r="F8" t="str">
            <v>1º trim</v>
          </cell>
          <cell r="G8" t="str">
            <v>Abril</v>
          </cell>
          <cell r="H8" t="str">
            <v>Maio</v>
          </cell>
          <cell r="I8" t="str">
            <v>Junho</v>
          </cell>
          <cell r="J8" t="str">
            <v>2º trim</v>
          </cell>
          <cell r="K8" t="str">
            <v>1º sem</v>
          </cell>
          <cell r="L8" t="str">
            <v>Julho</v>
          </cell>
          <cell r="M8" t="str">
            <v>Agosto</v>
          </cell>
          <cell r="N8" t="str">
            <v>Setembro</v>
          </cell>
          <cell r="O8" t="str">
            <v>3º trim</v>
          </cell>
          <cell r="P8" t="str">
            <v>Outubro</v>
          </cell>
          <cell r="Q8" t="str">
            <v>Novembro</v>
          </cell>
          <cell r="R8" t="str">
            <v>Dezembro</v>
          </cell>
          <cell r="S8" t="str">
            <v>4º trim</v>
          </cell>
          <cell r="T8" t="str">
            <v>2º sem</v>
          </cell>
          <cell r="U8" t="str">
            <v>Acumulado</v>
          </cell>
          <cell r="V8" t="str">
            <v>Novembro</v>
          </cell>
          <cell r="W8" t="str">
            <v>Dezembro</v>
          </cell>
          <cell r="X8" t="str">
            <v>Janeiro</v>
          </cell>
          <cell r="Y8" t="str">
            <v>Fevereiro</v>
          </cell>
          <cell r="Z8" t="str">
            <v>Março</v>
          </cell>
          <cell r="AA8" t="str">
            <v>1º trim</v>
          </cell>
          <cell r="AB8" t="str">
            <v>Abril</v>
          </cell>
          <cell r="AC8" t="str">
            <v>Maio</v>
          </cell>
          <cell r="AD8" t="str">
            <v>Junho</v>
          </cell>
          <cell r="AE8" t="str">
            <v>2º trim</v>
          </cell>
          <cell r="AF8" t="str">
            <v>1º sem</v>
          </cell>
          <cell r="AG8" t="str">
            <v>Julho</v>
          </cell>
          <cell r="AH8" t="str">
            <v>Agosto</v>
          </cell>
          <cell r="AI8" t="str">
            <v>Setembro</v>
          </cell>
          <cell r="AJ8" t="str">
            <v>3º trim</v>
          </cell>
          <cell r="AK8" t="str">
            <v>Outubro</v>
          </cell>
          <cell r="AL8" t="str">
            <v>Nov</v>
          </cell>
          <cell r="AM8" t="str">
            <v>Dez</v>
          </cell>
          <cell r="AN8" t="str">
            <v>4º trim</v>
          </cell>
          <cell r="AO8" t="str">
            <v>2º sem</v>
          </cell>
          <cell r="AP8" t="str">
            <v>Acumulado</v>
          </cell>
        </row>
        <row r="9">
          <cell r="A9">
            <v>53280</v>
          </cell>
          <cell r="B9">
            <v>56279</v>
          </cell>
          <cell r="C9">
            <v>49137</v>
          </cell>
          <cell r="D9">
            <v>58418</v>
          </cell>
          <cell r="E9">
            <v>60099</v>
          </cell>
          <cell r="F9">
            <v>167654</v>
          </cell>
          <cell r="G9">
            <v>61442</v>
          </cell>
          <cell r="H9">
            <v>68799</v>
          </cell>
          <cell r="I9">
            <v>78885</v>
          </cell>
          <cell r="J9">
            <v>209126</v>
          </cell>
          <cell r="K9">
            <v>376780</v>
          </cell>
          <cell r="L9">
            <v>48685</v>
          </cell>
          <cell r="M9">
            <v>74932</v>
          </cell>
          <cell r="N9">
            <v>72169</v>
          </cell>
          <cell r="O9">
            <v>195786</v>
          </cell>
          <cell r="P9">
            <v>67729</v>
          </cell>
          <cell r="Q9">
            <v>62772</v>
          </cell>
          <cell r="R9">
            <v>71343</v>
          </cell>
          <cell r="S9">
            <v>201844</v>
          </cell>
          <cell r="T9">
            <v>397630</v>
          </cell>
          <cell r="U9">
            <v>572566</v>
          </cell>
          <cell r="V9">
            <v>62772</v>
          </cell>
          <cell r="W9">
            <v>71343</v>
          </cell>
          <cell r="X9">
            <v>67301</v>
          </cell>
          <cell r="Y9">
            <v>48305</v>
          </cell>
          <cell r="Z9">
            <v>58267</v>
          </cell>
          <cell r="AA9">
            <v>173873</v>
          </cell>
          <cell r="AB9">
            <v>57878</v>
          </cell>
          <cell r="AC9">
            <v>72049</v>
          </cell>
          <cell r="AD9">
            <v>86446</v>
          </cell>
          <cell r="AE9">
            <v>216373</v>
          </cell>
          <cell r="AF9">
            <v>390246</v>
          </cell>
          <cell r="AG9">
            <v>74510</v>
          </cell>
          <cell r="AH9">
            <v>86876</v>
          </cell>
          <cell r="AI9">
            <v>85395</v>
          </cell>
          <cell r="AJ9">
            <v>246781</v>
          </cell>
          <cell r="AK9">
            <v>0</v>
          </cell>
          <cell r="AL9">
            <v>0</v>
          </cell>
          <cell r="AM9">
            <v>0</v>
          </cell>
          <cell r="AN9">
            <v>0</v>
          </cell>
          <cell r="AO9">
            <v>246781</v>
          </cell>
          <cell r="AP9">
            <v>637027</v>
          </cell>
        </row>
        <row r="10">
          <cell r="A10" t="str">
            <v>EM RELAÇÃO AO MESMO PERÍODO DO EXERCÍCIO ANTERIOR</v>
          </cell>
          <cell r="C10" t="str">
            <v>EM RELAÇÃO AO MESMO PERÍODO DO EXERCÍCIO ANTERIOR</v>
          </cell>
          <cell r="F10" t="str">
            <v>EM RELAÇÃO AO MESMO PERÍODO DO EXERCÍCIO ANTERIOR</v>
          </cell>
          <cell r="V10">
            <v>0.17815315315315305</v>
          </cell>
          <cell r="W10">
            <v>0.26766644752038959</v>
          </cell>
          <cell r="X10">
            <v>0.36966033742393711</v>
          </cell>
          <cell r="Y10">
            <v>-0.17311445102536893</v>
          </cell>
          <cell r="Z10">
            <v>-3.048303632339977E-2</v>
          </cell>
          <cell r="AA10">
            <v>3.7094253641428265E-2</v>
          </cell>
          <cell r="AB10">
            <v>-5.8005924286318788E-2</v>
          </cell>
          <cell r="AC10">
            <v>4.7239058707248649E-2</v>
          </cell>
          <cell r="AD10">
            <v>9.5848386892311677E-2</v>
          </cell>
          <cell r="AE10">
            <v>3.4653749414228718E-2</v>
          </cell>
          <cell r="AF10">
            <v>3.5739688943149828E-2</v>
          </cell>
          <cell r="AG10">
            <v>0.53045085755366128</v>
          </cell>
          <cell r="AH10">
            <v>0.15939785405434259</v>
          </cell>
          <cell r="AI10">
            <v>0.18326428244814252</v>
          </cell>
          <cell r="AJ10">
            <v>0.26046295445026724</v>
          </cell>
          <cell r="AK10">
            <v>-1</v>
          </cell>
          <cell r="AL10">
            <v>-1</v>
          </cell>
          <cell r="AM10">
            <v>-1</v>
          </cell>
          <cell r="AN10">
            <v>-1</v>
          </cell>
          <cell r="AO10">
            <v>-0.37937026884289415</v>
          </cell>
          <cell r="AP10">
            <v>0.11258265422676161</v>
          </cell>
        </row>
        <row r="11">
          <cell r="A11" t="str">
            <v>EM RELAÇÃO AO PERÍODO IMEDIATAMENTE ANTERIOR</v>
          </cell>
          <cell r="C11" t="str">
            <v>EM RELAÇÃO AO PERÍODO IMEDIATAMENTE ANTERIOR</v>
          </cell>
          <cell r="F11" t="str">
            <v>EM RELAÇÃO AO PERÍODO IMEDIATAMENTE ANTERIOR</v>
          </cell>
          <cell r="V11">
            <v>-7.3188737468440457E-2</v>
          </cell>
          <cell r="W11">
            <v>0.13654177021601988</v>
          </cell>
          <cell r="X11">
            <v>-5.6655873736736639E-2</v>
          </cell>
          <cell r="Y11">
            <v>-0.2822543498610719</v>
          </cell>
          <cell r="Z11">
            <v>0.20623123900217366</v>
          </cell>
          <cell r="AA11">
            <v>-0.13857731713600607</v>
          </cell>
          <cell r="AB11">
            <v>-6.6761631798445409E-3</v>
          </cell>
          <cell r="AC11">
            <v>0.24484259995162239</v>
          </cell>
          <cell r="AD11">
            <v>0.19982234312759362</v>
          </cell>
          <cell r="AE11">
            <v>0.24443128030228967</v>
          </cell>
          <cell r="AF11">
            <v>-1.8570027412418533E-2</v>
          </cell>
          <cell r="AG11">
            <v>-0.13807463618906601</v>
          </cell>
          <cell r="AH11">
            <v>0.16596430009394703</v>
          </cell>
          <cell r="AI11">
            <v>-1.7047285786638389E-2</v>
          </cell>
          <cell r="AJ11">
            <v>0.14053509448960821</v>
          </cell>
          <cell r="AK11">
            <v>-1</v>
          </cell>
          <cell r="AL11" t="e">
            <v>#DIV/0!</v>
          </cell>
          <cell r="AM11" t="e">
            <v>#DIV/0!</v>
          </cell>
          <cell r="AN11">
            <v>-1</v>
          </cell>
          <cell r="AO11">
            <v>-0.36762708650441001</v>
          </cell>
        </row>
        <row r="19">
          <cell r="C19" t="str">
            <v>RECEITA LÍQUIDA DAS VENDAS UNITÁRIAS (em reais)</v>
          </cell>
          <cell r="E19" t="str">
            <v>RECEITA LÍQUIDA DAS VENDAS UNITÁRIAS (em reais)</v>
          </cell>
          <cell r="F19" t="str">
            <v>RECEITA LÍQUIDA DAS VENDAS UNITÁRIAS (em reais)</v>
          </cell>
        </row>
        <row r="20">
          <cell r="A20">
            <v>2000</v>
          </cell>
          <cell r="C20">
            <v>2001</v>
          </cell>
          <cell r="X20">
            <v>2002</v>
          </cell>
          <cell r="Z20">
            <v>2002</v>
          </cell>
          <cell r="AA20">
            <v>2002</v>
          </cell>
        </row>
        <row r="21">
          <cell r="A21" t="str">
            <v>Novembro</v>
          </cell>
          <cell r="B21" t="str">
            <v>Dezembro</v>
          </cell>
          <cell r="C21" t="str">
            <v>Janeiro</v>
          </cell>
          <cell r="D21" t="str">
            <v>Fevereiro</v>
          </cell>
          <cell r="E21" t="str">
            <v>Março</v>
          </cell>
          <cell r="F21" t="str">
            <v>1º trim</v>
          </cell>
          <cell r="G21" t="str">
            <v>Abril</v>
          </cell>
          <cell r="H21" t="str">
            <v>Maio</v>
          </cell>
          <cell r="I21" t="str">
            <v>Junho</v>
          </cell>
          <cell r="J21" t="str">
            <v>2º trim</v>
          </cell>
          <cell r="K21" t="str">
            <v>1º sem</v>
          </cell>
          <cell r="L21" t="str">
            <v>Julho</v>
          </cell>
          <cell r="M21" t="str">
            <v>Agosto</v>
          </cell>
          <cell r="N21" t="str">
            <v>Setembro</v>
          </cell>
          <cell r="O21" t="str">
            <v>3º trim</v>
          </cell>
          <cell r="P21" t="str">
            <v>Outubro</v>
          </cell>
          <cell r="Q21" t="str">
            <v>Nov</v>
          </cell>
          <cell r="R21" t="str">
            <v>Dez</v>
          </cell>
          <cell r="S21" t="str">
            <v>4º trim</v>
          </cell>
          <cell r="T21" t="str">
            <v>2º sem</v>
          </cell>
          <cell r="U21" t="str">
            <v>Acumulado</v>
          </cell>
          <cell r="V21" t="str">
            <v>Novembro</v>
          </cell>
          <cell r="W21" t="str">
            <v>Dezembro</v>
          </cell>
          <cell r="X21" t="str">
            <v>Janeiro</v>
          </cell>
          <cell r="Y21" t="str">
            <v>Fevereiro</v>
          </cell>
          <cell r="Z21" t="str">
            <v>Março</v>
          </cell>
          <cell r="AA21" t="str">
            <v>1º trim</v>
          </cell>
          <cell r="AB21" t="str">
            <v>Abril</v>
          </cell>
          <cell r="AC21" t="str">
            <v>Maio</v>
          </cell>
          <cell r="AD21" t="str">
            <v>Junho</v>
          </cell>
          <cell r="AE21" t="str">
            <v>2º trim</v>
          </cell>
          <cell r="AF21" t="str">
            <v>1º sem</v>
          </cell>
          <cell r="AG21" t="str">
            <v>Julho</v>
          </cell>
          <cell r="AH21" t="str">
            <v>Agosto</v>
          </cell>
          <cell r="AI21" t="str">
            <v>Setembro</v>
          </cell>
          <cell r="AJ21" t="str">
            <v>3º trim</v>
          </cell>
          <cell r="AK21" t="str">
            <v>Outubro</v>
          </cell>
          <cell r="AL21" t="str">
            <v>Nov</v>
          </cell>
          <cell r="AM21" t="str">
            <v>Dez</v>
          </cell>
          <cell r="AN21" t="str">
            <v>4º trim</v>
          </cell>
          <cell r="AO21" t="str">
            <v>2º sem</v>
          </cell>
          <cell r="AP21" t="str">
            <v>Acumulado</v>
          </cell>
        </row>
        <row r="22">
          <cell r="A22">
            <v>1371.7463505059086</v>
          </cell>
          <cell r="B22">
            <v>1361.1715764523776</v>
          </cell>
          <cell r="C22">
            <v>1413.8516429763481</v>
          </cell>
          <cell r="D22">
            <v>1308.9988348122254</v>
          </cell>
          <cell r="E22">
            <v>1331.9223438677363</v>
          </cell>
          <cell r="F22">
            <v>1346.5752104350061</v>
          </cell>
          <cell r="G22">
            <v>1164.6668562221589</v>
          </cell>
          <cell r="H22">
            <v>1166.0056945291847</v>
          </cell>
          <cell r="I22">
            <v>1138.7389208072291</v>
          </cell>
          <cell r="J22">
            <v>1155.1816519640065</v>
          </cell>
          <cell r="K22">
            <v>1233.1730690554664</v>
          </cell>
          <cell r="L22">
            <v>1214.7562253605468</v>
          </cell>
          <cell r="M22">
            <v>1187.1920401793495</v>
          </cell>
          <cell r="N22">
            <v>1192.4137904028707</v>
          </cell>
          <cell r="O22">
            <v>1195.8700831359552</v>
          </cell>
          <cell r="P22">
            <v>1283.8603256867925</v>
          </cell>
          <cell r="Q22">
            <v>1249.6189749063324</v>
          </cell>
          <cell r="R22">
            <v>1155.8734460907917</v>
          </cell>
          <cell r="S22">
            <v>1225.4563872454812</v>
          </cell>
          <cell r="T22">
            <v>1210.7078629156192</v>
          </cell>
          <cell r="U22">
            <v>1220.1582209996559</v>
          </cell>
          <cell r="V22">
            <v>1249.6189749063324</v>
          </cell>
          <cell r="W22">
            <v>1155.8734460907917</v>
          </cell>
          <cell r="X22">
            <v>1213.3400301015633</v>
          </cell>
          <cell r="Y22">
            <v>1220.9598657942554</v>
          </cell>
          <cell r="Z22">
            <v>1143.7359487886129</v>
          </cell>
          <cell r="AA22">
            <v>1191.1137990574382</v>
          </cell>
          <cell r="AB22">
            <v>1166.8277628721648</v>
          </cell>
          <cell r="AC22">
            <v>1299.5813396071965</v>
          </cell>
          <cell r="AD22">
            <v>1412.9838712972837</v>
          </cell>
          <cell r="AE22">
            <v>1301.704880071881</v>
          </cell>
          <cell r="AF22">
            <v>1249.9955396883274</v>
          </cell>
          <cell r="AG22">
            <v>1628.4808559737742</v>
          </cell>
          <cell r="AH22">
            <v>1713.9769159215168</v>
          </cell>
          <cell r="AI22">
            <v>1828.4334799006353</v>
          </cell>
          <cell r="AJ22">
            <v>1723.9930333582706</v>
          </cell>
          <cell r="AK22" t="e">
            <v>#DIV/0!</v>
          </cell>
          <cell r="AL22" t="e">
            <v>#DIV/0!</v>
          </cell>
          <cell r="AM22" t="e">
            <v>#DIV/0!</v>
          </cell>
          <cell r="AN22" t="e">
            <v>#DIV/0!</v>
          </cell>
          <cell r="AO22">
            <v>1723.9930333582706</v>
          </cell>
          <cell r="AP22">
            <v>1399.0042700588208</v>
          </cell>
        </row>
        <row r="23">
          <cell r="A23" t="str">
            <v>EM RELAÇÃO AO MESMO PERÍODO DO EXERCÍCIO ANTERIOR</v>
          </cell>
          <cell r="C23" t="str">
            <v>EM RELAÇÃO AO MESMO PERÍODO DO EXERCÍCIO ANTERIOR</v>
          </cell>
          <cell r="F23" t="str">
            <v>EM RELAÇÃO AO MESMO PERÍODO DO EXERCÍCIO ANTERIOR</v>
          </cell>
          <cell r="V23">
            <v>-8.9030581750434323E-2</v>
          </cell>
          <cell r="W23">
            <v>-0.15082457929121218</v>
          </cell>
          <cell r="X23">
            <v>-0.14181941497955242</v>
          </cell>
          <cell r="Y23">
            <v>-6.7256720691121985E-2</v>
          </cell>
          <cell r="Z23">
            <v>-0.14128931461022998</v>
          </cell>
          <cell r="AA23">
            <v>-0.11544948263777011</v>
          </cell>
          <cell r="AB23">
            <v>1.8553860603669481E-3</v>
          </cell>
          <cell r="AC23">
            <v>0.11455831279790418</v>
          </cell>
          <cell r="AD23">
            <v>0.24083215694045834</v>
          </cell>
          <cell r="AE23">
            <v>0.1268399890690437</v>
          </cell>
          <cell r="AF23">
            <v>1.3641613699645561E-2</v>
          </cell>
          <cell r="AG23">
            <v>0.34058243289959811</v>
          </cell>
          <cell r="AH23">
            <v>0.44372338923581878</v>
          </cell>
          <cell r="AI23">
            <v>0.53338840477757143</v>
          </cell>
          <cell r="AJ23">
            <v>0.44162234482646112</v>
          </cell>
          <cell r="AK23" t="e">
            <v>#DIV/0!</v>
          </cell>
          <cell r="AL23" t="e">
            <v>#DIV/0!</v>
          </cell>
          <cell r="AM23" t="e">
            <v>#DIV/0!</v>
          </cell>
          <cell r="AN23" t="e">
            <v>#DIV/0!</v>
          </cell>
          <cell r="AO23">
            <v>0.42395460223291281</v>
          </cell>
          <cell r="AP23">
            <v>0.14657611281972849</v>
          </cell>
        </row>
        <row r="24">
          <cell r="A24" t="str">
            <v>EM RELAÇÃO AO PERÍODO IMEDIATAMENTE ANTERIOR</v>
          </cell>
          <cell r="C24" t="str">
            <v>EM RELAÇÃO AO PERÍODO IMEDIATAMENTE ANTERIOR</v>
          </cell>
          <cell r="F24" t="str">
            <v>EM RELAÇÃO AO PERÍODO IMEDIATAMENTE ANTERIOR</v>
          </cell>
          <cell r="V24">
            <v>-2.6670619922882111E-2</v>
          </cell>
          <cell r="W24">
            <v>-7.5019290438165354E-2</v>
          </cell>
          <cell r="X24">
            <v>4.9717020669629353E-2</v>
          </cell>
          <cell r="Y24">
            <v>6.280049700539525E-3</v>
          </cell>
          <cell r="Z24">
            <v>-6.3248530249933377E-2</v>
          </cell>
          <cell r="AA24">
            <v>-2.8024325096739244E-2</v>
          </cell>
          <cell r="AB24">
            <v>2.0189812262183082E-2</v>
          </cell>
          <cell r="AC24">
            <v>0.11377306999300107</v>
          </cell>
          <cell r="AD24">
            <v>8.7260818722099787E-2</v>
          </cell>
          <cell r="AE24">
            <v>9.2846780132978646E-2</v>
          </cell>
          <cell r="AF24">
            <v>3.2488229058523554E-2</v>
          </cell>
          <cell r="AG24">
            <v>0.15251199185921283</v>
          </cell>
          <cell r="AH24">
            <v>5.250050047202981E-2</v>
          </cell>
          <cell r="AI24">
            <v>6.6778357932306909E-2</v>
          </cell>
          <cell r="AJ24">
            <v>0.32441159263616703</v>
          </cell>
          <cell r="AK24" t="e">
            <v>#DIV/0!</v>
          </cell>
          <cell r="AL24" t="e">
            <v>#DIV/0!</v>
          </cell>
          <cell r="AM24" t="e">
            <v>#DIV/0!</v>
          </cell>
          <cell r="AN24" t="e">
            <v>#DIV/0!</v>
          </cell>
          <cell r="AO24">
            <v>0.37919934801377719</v>
          </cell>
        </row>
        <row r="26">
          <cell r="C26" t="str">
            <v>comentários:</v>
          </cell>
          <cell r="E26" t="str">
            <v>comentários:</v>
          </cell>
          <cell r="F26" t="str">
            <v>comentários:</v>
          </cell>
        </row>
        <row r="28">
          <cell r="C28" t="str">
            <v>3 Meses de 2002 x 3 Meses de 2001 - aumento de 4%</v>
          </cell>
          <cell r="E28" t="str">
            <v>4 Meses de 2002 x 4 Meses de 2001 - aumento de 1,2%</v>
          </cell>
          <cell r="F28" t="str">
            <v>9 Meses de 2002 x 9 Meses de 2001 - aumento de 11,3%</v>
          </cell>
        </row>
        <row r="29">
          <cell r="C29" t="str">
            <v># o volume total de produtos vendidos apresentou um aumento de 17% em relação ao mesmo período do ano anterior.</v>
          </cell>
          <cell r="E29" t="str">
            <v># o volume total de produtos vendidos apresentou um aumento de 10% em relação ao mesmo período do ano anterior.</v>
          </cell>
          <cell r="F29" t="str">
            <v># o volume total de produtos vendidos  apresentou uma redução de 3% em relação ao mesmo período do ano anterior.</v>
          </cell>
        </row>
        <row r="30">
          <cell r="C30" t="str">
            <v xml:space="preserve">    - volume de celulose aumentou 45% ( -15% no mercado interno e +25% no mercado externo).</v>
          </cell>
          <cell r="E30" t="str">
            <v xml:space="preserve">    - volume de celulose aumentou 32% ( -6% no mercado interno e +13% no mercado externo).</v>
          </cell>
          <cell r="F30" t="str">
            <v xml:space="preserve">    - volume de celulose reduziu 9% ( -2% no mercado interno e -10% no mercado externo).</v>
          </cell>
        </row>
        <row r="31">
          <cell r="C31" t="str">
            <v xml:space="preserve">    - volume de papel aumentou 9% (-18% no mercado interno e +118% no mercado externo).</v>
          </cell>
          <cell r="E31" t="str">
            <v xml:space="preserve">    - volume de papel aumentou 1% (-15% no mercado interno e +72% no mercado externo).</v>
          </cell>
          <cell r="F31" t="str">
            <v xml:space="preserve">    - volume de papel aumentou 9% ( -1% no mercado interno e +24% no mercado externo).</v>
          </cell>
        </row>
        <row r="32">
          <cell r="C32" t="str">
            <v># o preço médio líquido dos produtos foi de R$ 1.191,11 no período atual contra R$ 1.346,58 no período anterior: redução de 3%.</v>
          </cell>
          <cell r="E32" t="str">
            <v># o preço médio líquido dos produtos foi de R$ 1.184,96 no período atual contra R$ 1.292,43 no período anterior: redução de 8%.</v>
          </cell>
          <cell r="F32" t="str">
            <v># o preço médio líquido dos produtos foi de R$ 1.399,00 no período atual contra R$ 1.220,16  no período anterior: aumento de 15%.</v>
          </cell>
        </row>
        <row r="42">
          <cell r="C42" t="str">
            <v>CUSTO DOS PRODUTOS VENDIDOS UNITÁRIO (em reais)</v>
          </cell>
          <cell r="E42" t="str">
            <v>CUSTO DOS PRODUTOS VENDIDOS UNITÁRIO (em reais)</v>
          </cell>
          <cell r="F42" t="str">
            <v>CUSTO DOS PRODUTOS VENDIDOS UNITÁRIO (em reais)</v>
          </cell>
        </row>
        <row r="43">
          <cell r="A43">
            <v>2000</v>
          </cell>
          <cell r="C43">
            <v>2001</v>
          </cell>
          <cell r="X43">
            <v>2002</v>
          </cell>
          <cell r="Z43">
            <v>2002</v>
          </cell>
          <cell r="AA43">
            <v>2002</v>
          </cell>
        </row>
        <row r="44">
          <cell r="A44" t="str">
            <v>Novembro</v>
          </cell>
          <cell r="B44" t="str">
            <v>Dezembro</v>
          </cell>
          <cell r="C44" t="str">
            <v>Janeiro</v>
          </cell>
          <cell r="D44" t="str">
            <v>Fevereiro</v>
          </cell>
          <cell r="E44" t="str">
            <v>Março</v>
          </cell>
          <cell r="F44" t="str">
            <v>1º trim</v>
          </cell>
          <cell r="G44" t="str">
            <v>Abril</v>
          </cell>
          <cell r="H44" t="str">
            <v>Maio</v>
          </cell>
          <cell r="I44" t="str">
            <v>Junho</v>
          </cell>
          <cell r="J44" t="str">
            <v>2º trim</v>
          </cell>
          <cell r="K44" t="str">
            <v>1º sem</v>
          </cell>
          <cell r="L44" t="str">
            <v>Julho</v>
          </cell>
          <cell r="M44" t="str">
            <v>Agosto</v>
          </cell>
          <cell r="N44" t="str">
            <v>Setembro</v>
          </cell>
          <cell r="O44" t="str">
            <v>3º trim</v>
          </cell>
          <cell r="P44" t="str">
            <v>Outubro</v>
          </cell>
          <cell r="Q44" t="str">
            <v>Nov</v>
          </cell>
          <cell r="R44" t="str">
            <v>Dez</v>
          </cell>
          <cell r="S44" t="str">
            <v>4º trim</v>
          </cell>
          <cell r="T44" t="str">
            <v>2º sem</v>
          </cell>
          <cell r="U44" t="str">
            <v>Acumulado</v>
          </cell>
          <cell r="V44" t="str">
            <v>Novembro</v>
          </cell>
          <cell r="W44" t="str">
            <v>Dezembro</v>
          </cell>
          <cell r="X44" t="str">
            <v>Janeiro</v>
          </cell>
          <cell r="Y44" t="str">
            <v>Fevereiro</v>
          </cell>
          <cell r="Z44" t="str">
            <v>Março</v>
          </cell>
          <cell r="AA44" t="str">
            <v>1º trim</v>
          </cell>
          <cell r="AB44" t="str">
            <v>Abril</v>
          </cell>
          <cell r="AC44" t="str">
            <v>Maio</v>
          </cell>
          <cell r="AD44" t="str">
            <v>Junho</v>
          </cell>
          <cell r="AE44" t="str">
            <v>2º trim</v>
          </cell>
          <cell r="AF44" t="str">
            <v>1º sem</v>
          </cell>
          <cell r="AG44" t="str">
            <v>Julho</v>
          </cell>
          <cell r="AH44" t="str">
            <v>Agosto</v>
          </cell>
          <cell r="AI44" t="str">
            <v>Setembro</v>
          </cell>
          <cell r="AJ44" t="str">
            <v>3º trim</v>
          </cell>
          <cell r="AK44" t="str">
            <v>Outubro</v>
          </cell>
          <cell r="AL44" t="str">
            <v>Nov</v>
          </cell>
          <cell r="AM44" t="str">
            <v>Dez</v>
          </cell>
          <cell r="AN44" t="str">
            <v>4º trim</v>
          </cell>
          <cell r="AO44" t="str">
            <v>2º sem</v>
          </cell>
          <cell r="AP44" t="str">
            <v>Acumulado</v>
          </cell>
        </row>
        <row r="45">
          <cell r="A45">
            <v>558.48201642594165</v>
          </cell>
          <cell r="B45">
            <v>571.39747496734867</v>
          </cell>
          <cell r="C45">
            <v>611.49795706968985</v>
          </cell>
          <cell r="D45">
            <v>640.56197902662007</v>
          </cell>
          <cell r="E45">
            <v>649.10686583041536</v>
          </cell>
          <cell r="F45">
            <v>635.54584591659705</v>
          </cell>
          <cell r="G45">
            <v>624.14936972798785</v>
          </cell>
          <cell r="H45">
            <v>636.7025964341401</v>
          </cell>
          <cell r="I45">
            <v>609.95467274879468</v>
          </cell>
          <cell r="J45">
            <v>622.80910110311379</v>
          </cell>
          <cell r="K45">
            <v>627.99922758945729</v>
          </cell>
          <cell r="L45">
            <v>634.31308947552282</v>
          </cell>
          <cell r="M45">
            <v>696.65858643471643</v>
          </cell>
          <cell r="N45">
            <v>686.79161448372747</v>
          </cell>
          <cell r="O45">
            <v>677.74889126273388</v>
          </cell>
          <cell r="P45">
            <v>683.56667313250489</v>
          </cell>
          <cell r="Q45">
            <v>620.48961047689227</v>
          </cell>
          <cell r="R45">
            <v>661.82070279302468</v>
          </cell>
          <cell r="S45">
            <v>656.18051999120291</v>
          </cell>
          <cell r="T45">
            <v>666.93217208252463</v>
          </cell>
          <cell r="U45">
            <v>645.35626490722962</v>
          </cell>
          <cell r="V45">
            <v>620.48961047689227</v>
          </cell>
          <cell r="W45">
            <v>661.82070279302468</v>
          </cell>
          <cell r="X45">
            <v>717.59072254695366</v>
          </cell>
          <cell r="Y45">
            <v>624.77093334489314</v>
          </cell>
          <cell r="Z45">
            <v>654.20275114948231</v>
          </cell>
          <cell r="AA45">
            <v>670.31207362388034</v>
          </cell>
          <cell r="AB45">
            <v>648.51554159220416</v>
          </cell>
          <cell r="AC45">
            <v>677.07790374061324</v>
          </cell>
          <cell r="AD45">
            <v>696.70340774520969</v>
          </cell>
          <cell r="AE45">
            <v>675.77789197926813</v>
          </cell>
          <cell r="AF45">
            <v>673.22222601397652</v>
          </cell>
          <cell r="AG45">
            <v>812.74190978207332</v>
          </cell>
          <cell r="AH45">
            <v>656.32816194718305</v>
          </cell>
          <cell r="AI45">
            <v>1044.5502310577219</v>
          </cell>
          <cell r="AJ45">
            <v>832.98881896057685</v>
          </cell>
          <cell r="AK45" t="e">
            <v>#DIV/0!</v>
          </cell>
          <cell r="AL45" t="e">
            <v>#DIV/0!</v>
          </cell>
          <cell r="AM45" t="e">
            <v>#DIV/0!</v>
          </cell>
          <cell r="AN45" t="e">
            <v>#DIV/0!</v>
          </cell>
          <cell r="AO45">
            <v>832.98881896057685</v>
          </cell>
          <cell r="AP45">
            <v>723.44730172745187</v>
          </cell>
        </row>
        <row r="46">
          <cell r="F46" t="str">
            <v>EM RELAÇÃO AO MESMO PERÍODO DO EXERCÍCIO ANTERIOR</v>
          </cell>
        </row>
        <row r="47">
          <cell r="F47" t="str">
            <v>EM RELAÇÃO AO PERÍODO IMEDIATAMENTE ANTERIOR</v>
          </cell>
        </row>
        <row r="49">
          <cell r="E49" t="str">
            <v>comentários:</v>
          </cell>
          <cell r="F49" t="str">
            <v>comentários:</v>
          </cell>
        </row>
        <row r="51">
          <cell r="E51" t="str">
            <v xml:space="preserve"> 4 Meses de 2002 x 4 Meses de 2001 - aumento de 5,2%</v>
          </cell>
          <cell r="F51" t="str">
            <v xml:space="preserve"> 9 Meses de 2002 x 9 Meses de 2001 - aumento de 12,1%</v>
          </cell>
        </row>
        <row r="54">
          <cell r="E54" t="str">
            <v># esta variação está influenciada pela variação cambial  e pelo mix de vendas dos períodos analisados.</v>
          </cell>
          <cell r="F54" t="str">
            <v># esta variação está influenciada pela variação cambial  e pelo mix de vendas dos períodos analisados.</v>
          </cell>
        </row>
        <row r="61">
          <cell r="E61" t="str">
            <v>LUCRO BRUTO</v>
          </cell>
          <cell r="F61" t="str">
            <v>LUCRO BRUTO</v>
          </cell>
        </row>
        <row r="63">
          <cell r="E63" t="str">
            <v>Março</v>
          </cell>
          <cell r="F63" t="str">
            <v>1º trim</v>
          </cell>
          <cell r="G63" t="str">
            <v>Abril</v>
          </cell>
        </row>
        <row r="64">
          <cell r="E64">
            <v>30810</v>
          </cell>
          <cell r="F64">
            <v>88526</v>
          </cell>
          <cell r="G64">
            <v>28515</v>
          </cell>
        </row>
        <row r="65">
          <cell r="F65" t="str">
            <v>EM RELAÇÃO AO MESMO PERÍODO DO EXERCÍCIO ANTERIOR</v>
          </cell>
        </row>
        <row r="66">
          <cell r="F66" t="str">
            <v>EM RELAÇÃO AO PERÍODO IMEDIATAMENTE ANTERIOR</v>
          </cell>
        </row>
        <row r="68">
          <cell r="E68" t="str">
            <v>comentários:</v>
          </cell>
          <cell r="F68" t="str">
            <v>comentários:</v>
          </cell>
        </row>
        <row r="70">
          <cell r="E70" t="str">
            <v xml:space="preserve"> 4 Meses de 2002 x 4 Meses de 2001 - redução de 13%</v>
          </cell>
          <cell r="F70" t="str">
            <v xml:space="preserve"> 9 Meses de 2002 x 9 Meses de 2001 - aumento de 14%</v>
          </cell>
        </row>
        <row r="73">
          <cell r="E73" t="str">
            <v># esta variação está influenciada pela variação cambial  e pelo mix de vendas dos períodos analisados.</v>
          </cell>
          <cell r="F73" t="str">
            <v># esta variação está influenciada pela variação cambial  e pelo mix de vendas dos períodos analisados.</v>
          </cell>
        </row>
        <row r="80">
          <cell r="E80" t="str">
            <v>DESPESAS COMERCIAIS</v>
          </cell>
          <cell r="F80" t="str">
            <v>DESPESAS COMERCIAIS</v>
          </cell>
        </row>
        <row r="82">
          <cell r="E82" t="str">
            <v>Março</v>
          </cell>
          <cell r="F82" t="str">
            <v>1º trim</v>
          </cell>
          <cell r="G82" t="str">
            <v>Abril</v>
          </cell>
        </row>
        <row r="83">
          <cell r="E83">
            <v>3573</v>
          </cell>
          <cell r="F83">
            <v>8149</v>
          </cell>
          <cell r="G83">
            <v>2403</v>
          </cell>
        </row>
        <row r="84">
          <cell r="E84" t="e">
            <v>#DIV/0!</v>
          </cell>
          <cell r="F84" t="e">
            <v>#DIV/0!</v>
          </cell>
          <cell r="G84" t="e">
            <v>#DIV/0!</v>
          </cell>
        </row>
        <row r="85">
          <cell r="F85" t="str">
            <v>EM RELAÇÃO AO MESMO PERÍODO DO EXERCÍCIO ANTERIOR</v>
          </cell>
        </row>
        <row r="86">
          <cell r="F86" t="str">
            <v>EM RELAÇÃO AO PERÍODO IMEDIATAMENTE ANTERIOR</v>
          </cell>
        </row>
        <row r="88">
          <cell r="E88" t="str">
            <v>comentários:</v>
          </cell>
          <cell r="F88" t="str">
            <v>comentários:</v>
          </cell>
        </row>
        <row r="90">
          <cell r="E90" t="str">
            <v xml:space="preserve"> 4 Meses de 2002 x 4 Meses de 2001 - redução de 14%</v>
          </cell>
          <cell r="F90" t="str">
            <v xml:space="preserve"> 9 Meses de 2002 x 9 Meses de 2001 - redução de 8%</v>
          </cell>
        </row>
        <row r="93">
          <cell r="E93" t="str">
            <v># vide principais variações e comentários no quadro 'Demonstrativo das Despesas Comerciais e Administrativas'</v>
          </cell>
          <cell r="F93" t="str">
            <v># vide principais variações e comentários no quadro 'Demonstrativo das Despesas Comerciais e Administrativas'</v>
          </cell>
        </row>
        <row r="98">
          <cell r="E98" t="str">
            <v>DESPESAS ADMINISTRATIVAS</v>
          </cell>
          <cell r="F98" t="str">
            <v>DESPESAS ADMINISTRATIVAS</v>
          </cell>
        </row>
        <row r="100">
          <cell r="E100" t="str">
            <v>Março</v>
          </cell>
          <cell r="F100" t="str">
            <v>1º trim</v>
          </cell>
          <cell r="G100" t="str">
            <v>Abril</v>
          </cell>
        </row>
        <row r="101">
          <cell r="E101">
            <v>3250</v>
          </cell>
          <cell r="F101">
            <v>7595</v>
          </cell>
          <cell r="G101">
            <v>2409</v>
          </cell>
        </row>
        <row r="102">
          <cell r="F102" t="str">
            <v>EM RELAÇÃO AO MESMO PERÍODO DO EXERCÍCIO ANTERIOR</v>
          </cell>
        </row>
        <row r="103">
          <cell r="F103" t="str">
            <v>EM RELAÇÃO AO PERÍODO IMEDIATAMENTE ANTERIOR</v>
          </cell>
        </row>
        <row r="105">
          <cell r="E105" t="str">
            <v>comentários:</v>
          </cell>
          <cell r="F105" t="str">
            <v>comentários:</v>
          </cell>
        </row>
        <row r="107">
          <cell r="E107" t="str">
            <v>4 Meses de 2002 x 4 Meses de 2001 - aumento de 17%</v>
          </cell>
          <cell r="F107" t="str">
            <v>9 Meses de 2002 x 9 Meses de 2001 - aumento de 21%</v>
          </cell>
        </row>
        <row r="111">
          <cell r="E111" t="str">
            <v># vide principais variações e comentários no quadro 'Demonstrativo das Despesas Comerciais e Administrativas'</v>
          </cell>
          <cell r="F111" t="str">
            <v># vide principais variações e comentários no quadro 'Demonstrativo das Despesas Comerciais e Administrativas'</v>
          </cell>
        </row>
        <row r="119">
          <cell r="E119" t="str">
            <v>DESPESAS FINANCEIRAS</v>
          </cell>
          <cell r="F119" t="str">
            <v>DESPESAS FINANCEIRAS</v>
          </cell>
        </row>
        <row r="121">
          <cell r="E121" t="str">
            <v>Março</v>
          </cell>
          <cell r="F121" t="str">
            <v>1º trim</v>
          </cell>
          <cell r="G121" t="str">
            <v>Abril</v>
          </cell>
        </row>
        <row r="122">
          <cell r="E122">
            <v>7937</v>
          </cell>
          <cell r="F122">
            <v>22163</v>
          </cell>
          <cell r="G122">
            <v>7519</v>
          </cell>
        </row>
        <row r="123">
          <cell r="F123" t="str">
            <v>EM RELAÇÃO AO MESMO PERÍODO DO EXERCÍCIO ANTERIOR</v>
          </cell>
        </row>
        <row r="124">
          <cell r="F124" t="str">
            <v>EM RELAÇÃO AO PERÍODO IMEDIATAMENTE ANTERIOR</v>
          </cell>
        </row>
        <row r="127">
          <cell r="E127" t="str">
            <v>comentários:</v>
          </cell>
          <cell r="F127" t="str">
            <v>comentários:</v>
          </cell>
        </row>
        <row r="129">
          <cell r="E129" t="str">
            <v>4 Meses de 2002 x 4 Meses de 2001 - estável</v>
          </cell>
          <cell r="F129" t="str">
            <v>9 Meses de 2002 x 9 Meses de 2001 - redução de 2%</v>
          </cell>
        </row>
        <row r="131">
          <cell r="E131" t="str">
            <v># esta variação está influenciada pelo endividamento e a variação cambial do período analisado.</v>
          </cell>
          <cell r="F131" t="str">
            <v># esta variação está influenciada pelo endividamento e a variação cambial do período analisado.</v>
          </cell>
        </row>
        <row r="138">
          <cell r="E138" t="str">
            <v>RECEITAS FINANCEIRAS</v>
          </cell>
          <cell r="F138" t="str">
            <v>RECEITAS FINANCEIRAS</v>
          </cell>
        </row>
        <row r="140">
          <cell r="E140" t="str">
            <v>Março</v>
          </cell>
          <cell r="F140" t="str">
            <v>1º trim</v>
          </cell>
          <cell r="G140" t="str">
            <v>Abril</v>
          </cell>
        </row>
        <row r="141">
          <cell r="E141">
            <v>5294</v>
          </cell>
          <cell r="F141">
            <v>10738</v>
          </cell>
          <cell r="G141">
            <v>2614</v>
          </cell>
        </row>
        <row r="142">
          <cell r="F142" t="str">
            <v>EM RELAÇÃO AO MESMO PERÍODO DO EXERCÍCIO ANTERIOR</v>
          </cell>
        </row>
        <row r="143">
          <cell r="F143" t="str">
            <v>EM RELAÇÃO AO PERÍODO IMEDIATAMENTE ANTERIOR</v>
          </cell>
        </row>
        <row r="145">
          <cell r="E145" t="str">
            <v>comentários:</v>
          </cell>
          <cell r="F145" t="str">
            <v>comentários:</v>
          </cell>
        </row>
        <row r="147">
          <cell r="E147" t="str">
            <v>4 Meses de 2002 x 4 Meses de 2001 - redução de 6%</v>
          </cell>
          <cell r="F147" t="str">
            <v>9 Meses de 2002 x 9 Meses de 2001 - redução de 44%</v>
          </cell>
        </row>
        <row r="149">
          <cell r="E149" t="str">
            <v># esta variação está relacionada ao aumento do volume de aplicação financeira no período.</v>
          </cell>
          <cell r="F149" t="str">
            <v># esta variação está relacionada ao aumento do volume de aplicação financeira no período.</v>
          </cell>
        </row>
        <row r="157">
          <cell r="E157" t="str">
            <v>VARIAÇÃO MONETÁRIA LÍQUIDA</v>
          </cell>
          <cell r="F157" t="str">
            <v>VARIAÇÃO MONETÁRIA LÍQUIDA</v>
          </cell>
        </row>
        <row r="159">
          <cell r="E159" t="str">
            <v>Março</v>
          </cell>
          <cell r="F159" t="str">
            <v>1º trim</v>
          </cell>
          <cell r="G159" t="str">
            <v>Abril</v>
          </cell>
        </row>
        <row r="160">
          <cell r="E160">
            <v>28657</v>
          </cell>
          <cell r="F160">
            <v>52039</v>
          </cell>
          <cell r="G160">
            <v>6409</v>
          </cell>
        </row>
        <row r="161">
          <cell r="F161" t="str">
            <v>EM RELAÇÃO AO MESMO PERÍODO DO EXERCÍCIO ANTERIOR</v>
          </cell>
        </row>
        <row r="162">
          <cell r="F162" t="str">
            <v>EM RELAÇÃO AO PERÍODO IMEDIATAMENTE ANTERIOR</v>
          </cell>
        </row>
        <row r="164">
          <cell r="E164" t="str">
            <v>comentários:</v>
          </cell>
          <cell r="F164" t="str">
            <v>comentários:</v>
          </cell>
        </row>
        <row r="166">
          <cell r="E166" t="str">
            <v>4 Meses de 2002 x 4 Meses de 2001 - redução de 62%</v>
          </cell>
          <cell r="F166" t="str">
            <v>9 Meses de 2002 x 9 Meses de 2001 - aumento de 32%</v>
          </cell>
        </row>
        <row r="167">
          <cell r="E167" t="str">
            <v># a variação monetária líquida está diretamente relacionada com os índices financeiros e o mix de moedas dos financiamentos, como segue:</v>
          </cell>
          <cell r="F167" t="str">
            <v># a variação monetária líquida está diretamente relacionada com os índices financeiros e o mix de moedas dos financiamentos, como segue:</v>
          </cell>
        </row>
        <row r="172">
          <cell r="E172" t="str">
            <v>Dólar</v>
          </cell>
        </row>
        <row r="173">
          <cell r="E173" t="str">
            <v>TJLP</v>
          </cell>
        </row>
        <row r="176">
          <cell r="E176" t="str">
            <v># vide composição analítica das variações monetárias líquidas de 2002/2001 no quadro 'Composição das Despesas Financeiras e Variações Monetárias Líquidas'.</v>
          </cell>
          <cell r="F176" t="str">
            <v># vide composição analítica das variações monetárias líquidas de 2002/2001 no quadro 'Composição das Despesas Financeiras e Variações Monetárias Líquidas'.</v>
          </cell>
        </row>
        <row r="179">
          <cell r="E179" t="str">
            <v>IMPOSTO DE RENDA E CONTRIBUIÇÃO SOCIAL</v>
          </cell>
          <cell r="F179" t="str">
            <v>IMPOSTO DE RENDA E CONTRIBUIÇÃO SOCIAL</v>
          </cell>
        </row>
        <row r="181">
          <cell r="E181" t="str">
            <v>Março</v>
          </cell>
          <cell r="F181" t="str">
            <v>1º trim</v>
          </cell>
          <cell r="G181" t="str">
            <v>Abril</v>
          </cell>
        </row>
        <row r="182">
          <cell r="E182">
            <v>432</v>
          </cell>
          <cell r="F182">
            <v>483</v>
          </cell>
          <cell r="G182">
            <v>2926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ow r="2">
          <cell r="B2" t="str">
            <v>Jan</v>
          </cell>
        </row>
      </sheetData>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Salários a pagar"/>
      <sheetName val="Resumo de pagto sal."/>
      <sheetName val="INSS"/>
      <sheetName val="Teste de férias"/>
      <sheetName val="Férias PJ"/>
      <sheetName val="Teste de 13º"/>
      <sheetName val="Parâmetro"/>
      <sheetName val="XREF"/>
      <sheetName val="Tickmarks"/>
      <sheetName val="GSI_1998"/>
      <sheetName val="Endereçamento do Risco"/>
      <sheetName val="P1.Teste de Detalhe Folha"/>
      <sheetName val="P2. Rollforward"/>
      <sheetName val="Resumo "/>
      <sheetName val="P3. Cálculo PJ"/>
      <sheetName val="Taxa SELIC"/>
      <sheetName val="CAGED"/>
      <sheetName val="00. Férias"/>
      <sheetName val="1. Impostos sobre FOPAG"/>
      <sheetName val="Sheet3"/>
      <sheetName val="AJUSTE VERSÕES DEPARTURE"/>
      <sheetName val="Proventi e Oneri"/>
      <sheetName val="PM Data"/>
      <sheetName val="Salários_a_pagar"/>
      <sheetName val="Resumo_de_pagto_sal_"/>
      <sheetName val="Teste_de_férias"/>
      <sheetName val="Férias_PJ"/>
      <sheetName val="Teste_de_13º"/>
      <sheetName val="Endereçamento_do_Risco"/>
      <sheetName val="P1_Teste_de_Detalhe_Folha"/>
      <sheetName val="P2__Rollforward"/>
      <sheetName val="Resumo_"/>
      <sheetName val="P3__Cálculo_PJ"/>
      <sheetName val="Taxa_SELIC"/>
      <sheetName val="00__Férias"/>
      <sheetName val="1__Impostos_sobre_FOPAG"/>
      <sheetName val="Proventi_e_Oneri"/>
      <sheetName val="AJUSTE_VERSÕES_DEPARTURE"/>
      <sheetName val="PM_Data"/>
      <sheetName val="dólar"/>
      <sheetName val="OP Projects Database"/>
    </sheetNames>
    <sheetDataSet>
      <sheetData sheetId="0" refreshError="1"/>
      <sheetData sheetId="1"/>
      <sheetData sheetId="2"/>
      <sheetData sheetId="3"/>
      <sheetData sheetId="4" refreshError="1">
        <row r="6">
          <cell r="D6" t="str">
            <v>!</v>
          </cell>
        </row>
        <row r="8">
          <cell r="D8" t="str">
            <v>!</v>
          </cell>
        </row>
      </sheetData>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
      <sheetName val="premi96"/>
      <sheetName val="prebdg97"/>
      <sheetName val="mese"/>
      <sheetName val="C"/>
      <sheetName val="B"/>
      <sheetName val="A"/>
      <sheetName val="pr_emessi"/>
      <sheetName val="premi_bdg_fcst"/>
      <sheetName val="comgest"/>
      <sheetName val="comgest_den"/>
      <sheetName val="PRE_COMP"/>
      <sheetName val="MENS_RPR"/>
      <sheetName val="n_cons"/>
      <sheetName val="BASE (2)"/>
      <sheetName val="E2.1-PCLD ANEEL 06-2006"/>
      <sheetName val="ELIMINAÇÕES"/>
      <sheetName val="RIS_TECNICHE"/>
      <sheetName val="Peso áreas e CPs"/>
      <sheetName val="ANEEL"/>
      <sheetName val="PÇO"/>
      <sheetName val="DISCOUNTS DDP"/>
      <sheetName val="SCG"/>
      <sheetName val="Infl"/>
      <sheetName val="Balancete"/>
      <sheetName val="Peso Liq."/>
      <sheetName val="E2_1_PCLD ANEEL 06_2006"/>
      <sheetName val="Parcelamento_II_IPI"/>
      <sheetName val="Instituicoes2001_LP"/>
      <sheetName val="Parameters"/>
      <sheetName val="2004"/>
      <sheetName val="TABELLEN"/>
      <sheetName val="WORDTABLE"/>
      <sheetName val="Period Week Lookup"/>
      <sheetName val="NVision Detail"/>
      <sheetName val="CDI"/>
      <sheetName val="Sch9  Guarantees"/>
      <sheetName val="DADOS"/>
      <sheetName val="RESIDUAL"/>
      <sheetName val="Deckblatt"/>
      <sheetName val="p&amp;l1298"/>
      <sheetName val="P-CLOSED"/>
      <sheetName val="INDICES"/>
      <sheetName val="Tela"/>
      <sheetName val="DATA WP"/>
      <sheetName val="MOD 7 SIN"/>
      <sheetName val="INFO"/>
      <sheetName val="vinc"/>
      <sheetName val="BASE_(2)"/>
      <sheetName val="E2_1-PCLD_ANEEL_06-2006"/>
      <sheetName val="Peso_áreas_e_CPs"/>
      <sheetName val="DISCOUNTS_DDP"/>
      <sheetName val="Peso_Liq_"/>
      <sheetName val="E2_1_PCLD_ANEEL_06_2006"/>
      <sheetName val="Period_Week_Lookup"/>
      <sheetName val="NVision_Detail"/>
      <sheetName val="Sch9__Guarantees"/>
      <sheetName val="DATA_WP"/>
      <sheetName val="MOD_7_SIN"/>
      <sheetName val="tar. media"/>
      <sheetName val="POCPAS"/>
      <sheetName val="CECO"/>
      <sheetName val="FORN"/>
      <sheetName val="GERREAL"/>
      <sheetName val="Macro_2003"/>
      <sheetName val="PACU"/>
      <sheetName val="PH"/>
      <sheetName val="PHReex"/>
      <sheetName val="RAcu"/>
      <sheetName val="RH"/>
      <sheetName val="RRex"/>
      <sheetName val="MATERIAIS - BRG"/>
      <sheetName val="F5 - Saldo final Inventário"/>
      <sheetName val="Sheet1"/>
      <sheetName val="ROs (12)"/>
      <sheetName val="BASE"/>
      <sheetName val="Control Sheet"/>
      <sheetName val="INSSSTERCEIROS"/>
      <sheetName val="Selic"/>
      <sheetName val="ACT Input (2)"/>
      <sheetName val=" PAT"/>
      <sheetName val="Capa"/>
      <sheetName val="p.5"/>
      <sheetName val="M2 - Analise MtM"/>
      <sheetName val="MATERIAIS_-_BRG"/>
      <sheetName val="F5_-_Saldo_final_Inventário"/>
      <sheetName val="ROs_(12)"/>
      <sheetName val="ACT_Input_(2)"/>
      <sheetName val="CUSTO-0702"/>
      <sheetName val="FD 3 - Provisão OS  "/>
      <sheetName val="Res.Autor.Motivo"/>
      <sheetName val="Res.Devolv.Motivo"/>
      <sheetName val="P_Par"/>
      <sheetName val="P_Prt"/>
      <sheetName val="den96"/>
      <sheetName val="OUVE"/>
      <sheetName val="Base Fiscal Cruzada"/>
      <sheetName val="Consolidado"/>
      <sheetName val="tab1"/>
      <sheetName val="0201"/>
      <sheetName val="BASE_(2)1"/>
      <sheetName val="E2_1-PCLD_ANEEL_06-20061"/>
      <sheetName val="Peso_áreas_e_CPs1"/>
      <sheetName val="Peso_Liq_1"/>
      <sheetName val="E2_1_PCLD_ANEEL_06_20061"/>
      <sheetName val="DISCOUNTS_DDP1"/>
      <sheetName val="NVision_Detail1"/>
      <sheetName val="Period_Week_Lookup1"/>
      <sheetName val="Sch9__Guarantees1"/>
      <sheetName val="DATA_WP1"/>
      <sheetName val="MATERIAIS_-_BRG1"/>
      <sheetName val="F5_-_Saldo_final_Inventário1"/>
      <sheetName val="ROs_(12)1"/>
      <sheetName val="ACT_Input_(2)1"/>
      <sheetName val="_PAT"/>
      <sheetName val="p_5"/>
      <sheetName val="M2_-_Analise_MtM"/>
      <sheetName val="E 1.2 - Teste de VC"/>
      <sheetName val="Start"/>
      <sheetName val="Tab.Translate"/>
      <sheetName val="ABRIL 2000"/>
      <sheetName val="MOD_7_SIN1"/>
      <sheetName val="tar__media"/>
      <sheetName val="Control_Sheet"/>
      <sheetName val="FD_3_-_Provisão_OS__"/>
      <sheetName val="Res_Autor_Motivo"/>
      <sheetName val="Res_Devolv_Motivo"/>
      <sheetName val="Base_Fiscal_Cruzada"/>
      <sheetName val="DIVIN_ARAXA"/>
      <sheetName val="ce99"/>
      <sheetName val="WWINVQ297"/>
      <sheetName val="#REF"/>
      <sheetName val="PRE0502"/>
      <sheetName val="Combo"/>
      <sheetName val="SERIES CDI E PTAX"/>
      <sheetName val="Macro"/>
      <sheetName val="Kontensalden"/>
      <sheetName val="Correção"/>
      <sheetName val="Gráfico"/>
      <sheetName val="BASE_(2)2"/>
      <sheetName val="Peso_áreas_e_CPs2"/>
      <sheetName val="E2_1-PCLD_ANEEL_06-20062"/>
      <sheetName val="Peso_Liq_2"/>
      <sheetName val="E2_1_PCLD_ANEEL_06_20062"/>
      <sheetName val="DISCOUNTS_DDP2"/>
      <sheetName val="Period_Week_Lookup2"/>
      <sheetName val="NVision_Detail2"/>
      <sheetName val="Sch9__Guarantees2"/>
      <sheetName val="DATA_WP2"/>
      <sheetName val="MATERIAIS_-_BRG2"/>
      <sheetName val="F5_-_Saldo_final_Inventário2"/>
      <sheetName val="ROs_(12)2"/>
      <sheetName val="ACT_Input_(2)2"/>
      <sheetName val="_PAT1"/>
      <sheetName val="p_51"/>
      <sheetName val="M2_-_Analise_MtM1"/>
      <sheetName val="tar__media1"/>
      <sheetName val="BASE_(2)3"/>
      <sheetName val="Peso_áreas_e_CPs3"/>
      <sheetName val="E2_1-PCLD_ANEEL_06-20063"/>
      <sheetName val="Peso_Liq_3"/>
      <sheetName val="E2_1_PCLD_ANEEL_06_20063"/>
      <sheetName val="DISCOUNTS_DDP3"/>
      <sheetName val="Period_Week_Lookup3"/>
      <sheetName val="NVision_Detail3"/>
      <sheetName val="Sch9__Guarantees3"/>
      <sheetName val="DATA_WP3"/>
      <sheetName val="MATERIAIS_-_BRG3"/>
      <sheetName val="F5_-_Saldo_final_Inventário3"/>
      <sheetName val="ROs_(12)3"/>
      <sheetName val="ACT_Input_(2)3"/>
      <sheetName val="MOD_7_SIN2"/>
      <sheetName val="_PAT2"/>
      <sheetName val="p_52"/>
      <sheetName val="M2_-_Analise_MtM2"/>
      <sheetName val="tar__media2"/>
      <sheetName val="Tabelas"/>
      <sheetName val="Parameter"/>
      <sheetName val="Lexikon"/>
      <sheetName val="Bal032002"/>
      <sheetName val="Balanço de Abertura"/>
      <sheetName val="INTELSAT"/>
      <sheetName val="relação"/>
      <sheetName val="PROTEUS"/>
      <sheetName val="Parâmetros"/>
      <sheetName val="3 B"/>
      <sheetName val="Aj. Sazon. N. Recor"/>
      <sheetName val=""/>
      <sheetName val="BASE_(2)4"/>
      <sheetName val="Peso_áreas_e_CPs4"/>
      <sheetName val="E2_1-PCLD_ANEEL_06-20064"/>
      <sheetName val="Peso_Liq_4"/>
      <sheetName val="DISCOUNTS_DDP4"/>
      <sheetName val="E2_1_PCLD_ANEEL_06_20064"/>
      <sheetName val="NVision_Detail4"/>
      <sheetName val="Sch9__Guarantees4"/>
      <sheetName val="Period_Week_Lookup4"/>
      <sheetName val="MOD_7_SIN3"/>
      <sheetName val="_PAT3"/>
      <sheetName val="p_53"/>
      <sheetName val="M2_-_Analise_MtM3"/>
      <sheetName val="DATA_WP4"/>
      <sheetName val="MATERIAIS_-_BRG4"/>
      <sheetName val="F5_-_Saldo_final_Inventário4"/>
      <sheetName val="ROs_(12)4"/>
      <sheetName val="ACT_Input_(2)4"/>
      <sheetName val="FD_3_-_Provisão_OS__1"/>
      <sheetName val="Control_Sheet1"/>
      <sheetName val="tar__media3"/>
      <sheetName val="Res_Autor_Motivo1"/>
      <sheetName val="Res_Devolv_Motivo1"/>
      <sheetName val="Base_Fiscal_Cruzada1"/>
      <sheetName val="E_1_2_-_Teste_de_VC"/>
      <sheetName val="Tab_Translate"/>
      <sheetName val="SERIES_CDI_E_PTAX"/>
      <sheetName val="ABRIL_2000"/>
      <sheetName val="XREF"/>
      <sheetName val="Lead"/>
      <sheetName val="Links"/>
      <sheetName val="ñ faturado"/>
      <sheetName val="Spot"/>
      <sheetName val="Taxes"/>
      <sheetName val="Subtotal Dia"/>
      <sheetName val="PLANT MAINT -  OPER.COST"/>
      <sheetName val="PERMUTA "/>
      <sheetName val="CETIP"/>
      <sheetName val="fut_jurosanual"/>
      <sheetName val="fut_juros"/>
      <sheetName val="Swaps"/>
      <sheetName val="fut_dolar"/>
      <sheetName val="ARACATI - CE"/>
      <sheetName val="OTHERS1"/>
      <sheetName val="Art96.IV.RIPI"/>
      <sheetName val="Resumo"/>
      <sheetName val="Balanço_de_Abertura"/>
      <sheetName val="3_B"/>
      <sheetName val="Aj__Sazon__N__Recor"/>
      <sheetName val="Est"/>
      <sheetName val="BASE_(2)5"/>
      <sheetName val="E2_1-PCLD_ANEEL_06-20065"/>
      <sheetName val="Peso_áreas_e_CPs5"/>
      <sheetName val="Peso_Liq_5"/>
      <sheetName val="E2_1_PCLD_ANEEL_06_20065"/>
      <sheetName val="DISCOUNTS_DDP5"/>
      <sheetName val="NVision_Detail5"/>
      <sheetName val="Sch9__Guarantees5"/>
      <sheetName val="Period_Week_Lookup5"/>
      <sheetName val="DATA_WP5"/>
      <sheetName val="MATERIAIS_-_BRG5"/>
      <sheetName val="F5_-_Saldo_final_Inventário5"/>
      <sheetName val="ROs_(12)5"/>
      <sheetName val="MOD_7_SIN4"/>
      <sheetName val="ACT_Input_(2)5"/>
      <sheetName val="Control_Sheet2"/>
      <sheetName val="_PAT4"/>
      <sheetName val="p_54"/>
      <sheetName val="tar__media4"/>
      <sheetName val="M2_-_Analise_MtM4"/>
      <sheetName val="FD_3_-_Provisão_OS__2"/>
      <sheetName val="Res_Autor_Motivo2"/>
      <sheetName val="Res_Devolv_Motivo2"/>
      <sheetName val="Base_Fiscal_Cruzada2"/>
      <sheetName val="E_1_2_-_Teste_de_VC1"/>
      <sheetName val="Tab_Translate1"/>
      <sheetName val="ABRIL_20001"/>
      <sheetName val="SERIES_CDI_E_PTAX1"/>
      <sheetName val="ñ_faturado"/>
      <sheetName val="Subtotal_Dia"/>
      <sheetName val="ARACATI_-_CE"/>
      <sheetName val="LS"/>
      <sheetName val="TESTE"/>
      <sheetName val="Balanço_de_Abertura1"/>
      <sheetName val="Art96_IV_RIPI"/>
      <sheetName val="3_B1"/>
      <sheetName val="Aj__Sazon__N__Recor1"/>
      <sheetName val="PLANT_MAINT_-__OPER_COST"/>
      <sheetName val="PERMUTA_"/>
      <sheetName val="Sch15 Guarantees"/>
      <sheetName val="Rec. Pillar (DRE Soc.)"/>
      <sheetName val="Emissão de Relatórios"/>
      <sheetName val="COMPPROD"/>
      <sheetName val="Premissas fixas"/>
      <sheetName val="Wheat2008"/>
      <sheetName val="MDB_PRODUTO_FAM"/>
      <sheetName val="BP"/>
      <sheetName val="Entities"/>
      <sheetName val="A4.3-SIGMA"/>
      <sheetName val="ENUM"/>
      <sheetName val="July Forecast Costs"/>
      <sheetName val="Mapping"/>
      <sheetName val="jan"/>
      <sheetName val="HIST"/>
      <sheetName val="OUT02.REPORT"/>
      <sheetName val="WACC_PCM"/>
      <sheetName val="CURRENCY SUMMARY"/>
      <sheetName val="LOV"/>
      <sheetName val="ECOF1097"/>
      <sheetName val="BETA"/>
      <sheetName val="Matriz"/>
      <sheetName val="CORRESPONDENCIAS"/>
      <sheetName val="Società"/>
      <sheetName val="OUVC"/>
      <sheetName val="DEPREC"/>
      <sheetName val="Lists"/>
      <sheetName val="Settings"/>
      <sheetName val="PRES"/>
      <sheetName val="Parametros"/>
      <sheetName val="Trade"/>
      <sheetName val="Turkey BM with IVL"/>
      <sheetName val="PU"/>
      <sheetName val="DMPL"/>
      <sheetName val="Direct Investment"/>
      <sheetName val="BASE_(2)7"/>
      <sheetName val="Peso_áreas_e_CPs7"/>
      <sheetName val="E2_1-PCLD_ANEEL_06-20067"/>
      <sheetName val="Peso_Liq_7"/>
      <sheetName val="E2_1_PCLD_ANEEL_06_20067"/>
      <sheetName val="DISCOUNTS_DDP7"/>
      <sheetName val="NVision_Detail7"/>
      <sheetName val="Sch9__Guarantees7"/>
      <sheetName val="DATA_WP7"/>
      <sheetName val="Period_Week_Lookup7"/>
      <sheetName val="MATERIAIS_-_BRG7"/>
      <sheetName val="F5_-_Saldo_final_Inventário7"/>
      <sheetName val="ROs_(12)7"/>
      <sheetName val="ACT_Input_(2)7"/>
      <sheetName val="MOD_7_SIN6"/>
      <sheetName val="tar__media6"/>
      <sheetName val="_PAT6"/>
      <sheetName val="p_56"/>
      <sheetName val="M2_-_Analise_MtM6"/>
      <sheetName val="E_1_2_-_Teste_de_VC3"/>
      <sheetName val="FD_3_-_Provisão_OS__4"/>
      <sheetName val="Control_Sheet4"/>
      <sheetName val="Res_Autor_Motivo4"/>
      <sheetName val="Res_Devolv_Motivo4"/>
      <sheetName val="Base_Fiscal_Cruzada4"/>
      <sheetName val="Tab_Translate3"/>
      <sheetName val="ABRIL_20003"/>
      <sheetName val="SERIES_CDI_E_PTAX3"/>
      <sheetName val="Balanço_de_Abertura3"/>
      <sheetName val="3_B3"/>
      <sheetName val="Aj__Sazon__N__Recor3"/>
      <sheetName val="ñ_faturado2"/>
      <sheetName val="Subtotal_Dia2"/>
      <sheetName val="ARACATI_-_CE2"/>
      <sheetName val="PLANT_MAINT_-__OPER_COST2"/>
      <sheetName val="PERMUTA_2"/>
      <sheetName val="Art96_IV_RIPI2"/>
      <sheetName val="Rec__Pillar_(DRE_Soc_)1"/>
      <sheetName val="Emissão_de_Relatórios1"/>
      <sheetName val="Premissas_fixas1"/>
      <sheetName val="Sch15_Guarantees1"/>
      <sheetName val="A4_3-SIGMA1"/>
      <sheetName val="July_Forecast_Costs1"/>
      <sheetName val="BASE_(2)6"/>
      <sheetName val="Peso_áreas_e_CPs6"/>
      <sheetName val="E2_1-PCLD_ANEEL_06-20066"/>
      <sheetName val="Peso_Liq_6"/>
      <sheetName val="E2_1_PCLD_ANEEL_06_20066"/>
      <sheetName val="DISCOUNTS_DDP6"/>
      <sheetName val="NVision_Detail6"/>
      <sheetName val="Sch9__Guarantees6"/>
      <sheetName val="DATA_WP6"/>
      <sheetName val="Period_Week_Lookup6"/>
      <sheetName val="MATERIAIS_-_BRG6"/>
      <sheetName val="F5_-_Saldo_final_Inventário6"/>
      <sheetName val="ROs_(12)6"/>
      <sheetName val="ACT_Input_(2)6"/>
      <sheetName val="MOD_7_SIN5"/>
      <sheetName val="tar__media5"/>
      <sheetName val="_PAT5"/>
      <sheetName val="p_55"/>
      <sheetName val="M2_-_Analise_MtM5"/>
      <sheetName val="E_1_2_-_Teste_de_VC2"/>
      <sheetName val="FD_3_-_Provisão_OS__3"/>
      <sheetName val="Control_Sheet3"/>
      <sheetName val="Res_Autor_Motivo3"/>
      <sheetName val="Res_Devolv_Motivo3"/>
      <sheetName val="Base_Fiscal_Cruzada3"/>
      <sheetName val="Tab_Translate2"/>
      <sheetName val="ABRIL_20002"/>
      <sheetName val="SERIES_CDI_E_PTAX2"/>
      <sheetName val="Balanço_de_Abertura2"/>
      <sheetName val="3_B2"/>
      <sheetName val="Aj__Sazon__N__Recor2"/>
      <sheetName val="ñ_faturado1"/>
      <sheetName val="Subtotal_Dia1"/>
      <sheetName val="ARACATI_-_CE1"/>
      <sheetName val="PLANT_MAINT_-__OPER_COST1"/>
      <sheetName val="PERMUTA_1"/>
      <sheetName val="Art96_IV_RIPI1"/>
      <sheetName val="Rec__Pillar_(DRE_Soc_)"/>
      <sheetName val="Emissão_de_Relatórios"/>
      <sheetName val="Premissas_fixas"/>
      <sheetName val="Sch15_Guarantees"/>
      <sheetName val="A4_3-SIGMA"/>
      <sheetName val="July_Forecast_Costs"/>
      <sheetName val="O1O2"/>
      <sheetName val="Russia 3 companies by SKU"/>
      <sheetName val="Teste Drpc"/>
      <sheetName val="Ranking Geral - Mês"/>
      <sheetName val="Pato"/>
      <sheetName val="Balanço"/>
      <sheetName val="DRE"/>
      <sheetName val="Mapa"/>
      <sheetName val="Tabela de Parâmetros"/>
      <sheetName val="Manual"/>
      <sheetName val="N3"/>
      <sheetName val="Proc"/>
      <sheetName val="Evolutivo"/>
      <sheetName val="Consolidated Month Trend"/>
      <sheetName val="Consolidated Month VHC"/>
      <sheetName val="Consolidated Month Trend+VHC"/>
      <sheetName val="Consolidated Year Trend"/>
      <sheetName val="Consolidated Year VHC"/>
      <sheetName val="Consolidated Year Trend+VHC"/>
      <sheetName val="2019 Consolidated"/>
      <sheetName val="2019 VHC"/>
      <sheetName val="B2019 Consolidated"/>
      <sheetName val="2018 Consolidated"/>
      <sheetName val="2019 Flash"/>
      <sheetName val="Máscara - BP"/>
      <sheetName val="Máscara - LY"/>
      <sheetName val="Máscara - YTD"/>
      <sheetName val="Consolidated Quarter"/>
      <sheetName val="Máscara - Q2"/>
      <sheetName val="Máscara - BP Q2"/>
      <sheetName val="Máscara - LY Q2"/>
      <sheetName val="Summary"/>
      <sheetName val="DADOS GERAIS"/>
      <sheetName val="12 2018"/>
      <sheetName val="1"/>
      <sheetName val="2"/>
      <sheetName val="3"/>
      <sheetName val="4"/>
      <sheetName val="5"/>
      <sheetName val="6"/>
      <sheetName val="7"/>
      <sheetName val="8"/>
      <sheetName val="9"/>
      <sheetName val="10"/>
      <sheetName val="11"/>
      <sheetName val="12"/>
      <sheetName val="Mensal"/>
      <sheetName val="Premissas"/>
      <sheetName val="Endividamento"/>
      <sheetName val="OUT02_REPORT"/>
      <sheetName val="fluxo_caixa"/>
      <sheetName val="Constantes"/>
      <sheetName val="Macro Indicadores Consolidados"/>
      <sheetName val="Receita"/>
      <sheetName val="BASE_(2)8"/>
      <sheetName val="E2_1-PCLD_ANEEL_06-20068"/>
      <sheetName val="Peso_áreas_e_CPs8"/>
      <sheetName val="Peso_Liq_8"/>
      <sheetName val="E2_1_PCLD_ANEEL_06_20068"/>
      <sheetName val="DISCOUNTS_DDP8"/>
      <sheetName val="NVision_Detail8"/>
      <sheetName val="Sch9__Guarantees8"/>
      <sheetName val="Period_Week_Lookup8"/>
      <sheetName val="DATA_WP8"/>
      <sheetName val="MATERIAIS_-_BRG8"/>
      <sheetName val="F5_-_Saldo_final_Inventário8"/>
      <sheetName val="ROs_(12)8"/>
      <sheetName val="MOD_7_SIN7"/>
      <sheetName val="ACT_Input_(2)8"/>
      <sheetName val="Control_Sheet5"/>
      <sheetName val="_PAT7"/>
      <sheetName val="p_57"/>
      <sheetName val="tar__media7"/>
      <sheetName val="M2_-_Analise_MtM7"/>
      <sheetName val="FD_3_-_Provisão_OS__5"/>
      <sheetName val="Res_Autor_Motivo5"/>
      <sheetName val="Res_Devolv_Motivo5"/>
      <sheetName val="Base_Fiscal_Cruzada5"/>
      <sheetName val="E_1_2_-_Teste_de_VC4"/>
      <sheetName val="Tab_Translate4"/>
      <sheetName val="ABRIL_20004"/>
      <sheetName val="SERIES_CDI_E_PTAX4"/>
      <sheetName val="Balanço_de_Abertura4"/>
      <sheetName val="3_B4"/>
      <sheetName val="Aj__Sazon__N__Recor4"/>
      <sheetName val="ñ_faturado3"/>
      <sheetName val="Subtotal_Dia3"/>
      <sheetName val="ARACATI_-_CE3"/>
      <sheetName val="PLANT_MAINT_-__OPER_COST3"/>
      <sheetName val="Art96_IV_RIPI3"/>
      <sheetName val="PERMUTA_3"/>
      <sheetName val="Sch15_Guarantees2"/>
      <sheetName val="Rec__Pillar_(DRE_Soc_)2"/>
      <sheetName val="Emissão_de_Relatórios2"/>
      <sheetName val="Premissas_fixas2"/>
      <sheetName val="A4_3-SIGMA2"/>
      <sheetName val="July_Forecast_Costs2"/>
      <sheetName val="CURRENCY_SUMMARY"/>
      <sheetName val="Direct_Investment"/>
      <sheetName val="Teste_Drpc"/>
      <sheetName val="Turkey_BM_with_IVL"/>
      <sheetName val="Russia_3_companies_by_SKU"/>
      <sheetName val="Ranking_Geral_-_Mês"/>
      <sheetName val="Tabela_de_Parâmetros"/>
      <sheetName val="BalanceShett"/>
      <sheetName val="R1309"/>
      <sheetName val="INDIECO1"/>
      <sheetName val="CVA_Projetada12meses"/>
      <sheetName val="ENERINC"/>
      <sheetName val="Dez_18"/>
      <sheetName val="Fev"/>
      <sheetName val="Mar"/>
      <sheetName val="Abr"/>
      <sheetName val="Mai"/>
      <sheetName val="Jun"/>
      <sheetName val="Jul"/>
      <sheetName val="Ago"/>
      <sheetName val="Set"/>
      <sheetName val="TR"/>
      <sheetName val="COEFIC"/>
      <sheetName val="Financimentos CP"/>
      <sheetName val="Encargos"/>
      <sheetName val="bal12"/>
      <sheetName val="S"/>
      <sheetName val="II"/>
      <sheetName val="O1 - Apuração - IR-CS"/>
      <sheetName val="Check Diferido"/>
      <sheetName val="DINAMICA CONTA RESULTADO"/>
      <sheetName val="Dinamica BS"/>
      <sheetName val="PAT"/>
      <sheetName val="08803"/>
      <sheetName val="08421"/>
      <sheetName val="57110"/>
      <sheetName val="Planilha1"/>
      <sheetName val="690.09804"/>
      <sheetName val="82580---81530"/>
      <sheetName val="63076"/>
      <sheetName val="66201"/>
      <sheetName val="82579"/>
      <sheetName val="53501 "/>
      <sheetName val="47651"/>
      <sheetName val="47654"/>
      <sheetName val="72015"/>
      <sheetName val="72026"/>
      <sheetName val="62425"/>
      <sheetName val="34111"/>
      <sheetName val="34112_34113"/>
      <sheetName val="04510"/>
      <sheetName val="03632"/>
      <sheetName val="690.08754"/>
      <sheetName val="55750"/>
      <sheetName val="6905101.66201"/>
      <sheetName val="63076 "/>
      <sheetName val="CURRENCY_SUMMARY1"/>
      <sheetName val="CURRENCY_SUMMARY2"/>
      <sheetName val="Infra DR172_WebReports"/>
      <sheetName val="CURRENCY_SUMMARY3"/>
      <sheetName val="Infra_DR172_WebReports"/>
      <sheetName val="ACUMULADO ANO 2001"/>
      <sheetName val="Voucher"/>
      <sheetName val="Procedimentos"/>
      <sheetName val="Teste de aplicações - PMA"/>
      <sheetName val="Teste de aplicações - CDPC"/>
      <sheetName val="Seleção PMA"/>
      <sheetName val="Seleção CDPC"/>
      <sheetName val="PPC &gt;&gt;&gt;"/>
      <sheetName val="BAL - PMA - 2019"/>
      <sheetName val="BAL - CDPC - 2019"/>
      <sheetName val="PPC - Aplic. PMA e CDPC "/>
      <sheetName val="D"/>
      <sheetName val="Peso_áreas_e_CPs9"/>
      <sheetName val="BASE_(2)9"/>
      <sheetName val="E2_1-PCLD_ANEEL_06-20069"/>
      <sheetName val="Peso_Liq_9"/>
      <sheetName val="E2_1_PCLD_ANEEL_06_20069"/>
      <sheetName val="DISCOUNTS_DDP9"/>
      <sheetName val="NVision_Detail9"/>
      <sheetName val="Sch9__Guarantees9"/>
      <sheetName val="DATA_WP9"/>
      <sheetName val="Period_Week_Lookup9"/>
      <sheetName val="MATERIAIS_-_BRG9"/>
      <sheetName val="F5_-_Saldo_final_Inventário9"/>
      <sheetName val="ROs_(12)9"/>
      <sheetName val="MOD_7_SIN8"/>
      <sheetName val="ACT_Input_(2)9"/>
      <sheetName val="_PAT8"/>
      <sheetName val="p_58"/>
      <sheetName val="M2_-_Analise_MtM8"/>
      <sheetName val="tar__media8"/>
      <sheetName val="Control_Sheet6"/>
      <sheetName val="FD_3_-_Provisão_OS__6"/>
      <sheetName val="Res_Autor_Motivo6"/>
      <sheetName val="Res_Devolv_Motivo6"/>
      <sheetName val="Base_Fiscal_Cruzada6"/>
      <sheetName val="E_1_2_-_Teste_de_VC5"/>
      <sheetName val="Tab_Translate5"/>
      <sheetName val="ABRIL_20005"/>
      <sheetName val="SERIES_CDI_E_PTAX5"/>
      <sheetName val="Balanço_de_Abertura5"/>
      <sheetName val="3_B5"/>
      <sheetName val="Aj__Sazon__N__Recor5"/>
      <sheetName val="ñ_faturado4"/>
      <sheetName val="Subtotal_Dia4"/>
      <sheetName val="PLANT_MAINT_-__OPER_COST4"/>
      <sheetName val="PERMUTA_4"/>
      <sheetName val="ARACATI_-_CE4"/>
      <sheetName val="Art96_IV_RIPI4"/>
      <sheetName val="Sch15_Guarantees3"/>
      <sheetName val="Rec__Pillar_(DRE_Soc_)3"/>
      <sheetName val="Emissão_de_Relatórios3"/>
      <sheetName val="Premissas_fixas3"/>
      <sheetName val="July_Forecast_Costs3"/>
      <sheetName val="A4_3-SIGMA3"/>
      <sheetName val="OUT02_REPORT1"/>
      <sheetName val="CURRENCY_SUMMARY4"/>
      <sheetName val="Teste_Drpc1"/>
      <sheetName val="Turkey_BM_with_IVL1"/>
      <sheetName val="Russia_3_companies_by_SKU1"/>
      <sheetName val="Direct_Investment1"/>
      <sheetName val="Ranking_Geral_-_Mês1"/>
      <sheetName val="Tabela_de_Parâmetros1"/>
      <sheetName val="Consolidated_Month_Trend"/>
      <sheetName val="Consolidated_Month_VHC"/>
      <sheetName val="Consolidated_Month_Trend+VHC"/>
      <sheetName val="Consolidated_Year_Trend"/>
      <sheetName val="Consolidated_Year_VHC"/>
      <sheetName val="Consolidated_Year_Trend+VHC"/>
      <sheetName val="2019_Consolidated"/>
      <sheetName val="2019_VHC"/>
      <sheetName val="B2019_Consolidated"/>
      <sheetName val="2018_Consolidated"/>
      <sheetName val="2019_Flash"/>
      <sheetName val="Máscara_-_BP"/>
      <sheetName val="Máscara_-_LY"/>
      <sheetName val="Máscara_-_YTD"/>
      <sheetName val="Consolidated_Quarter"/>
      <sheetName val="Máscara_-_Q2"/>
      <sheetName val="Máscara_-_BP_Q2"/>
      <sheetName val="Máscara_-_LY_Q2"/>
      <sheetName val="DADOS_GERAIS"/>
      <sheetName val="12_2018"/>
      <sheetName val="Macro_Indicadores_Consolidados"/>
      <sheetName val="Financimentos_CP"/>
      <sheetName val="Infra_DR172_WebReports1"/>
      <sheetName val="O1_-_Apuração_-_IR-CS"/>
      <sheetName val="Check_Diferido"/>
      <sheetName val="DINAMICA_CONTA_RESULTADO"/>
      <sheetName val="Dinamica_BS"/>
      <sheetName val="690_09804"/>
      <sheetName val="53501_"/>
      <sheetName val="690_08754"/>
      <sheetName val="6905101_66201"/>
      <sheetName val="63076_"/>
      <sheetName val="ACUMULADO_ANO_2001"/>
      <sheetName val="C R B"/>
      <sheetName val="Plan4"/>
      <sheetName val="Informe"/>
      <sheetName val="59"/>
      <sheetName val="OU Lookup"/>
      <sheetName val="SSP"/>
      <sheetName val="Note 4-10"/>
      <sheetName val="Provisão IR"/>
      <sheetName val="inc. claim 97"/>
      <sheetName val="Merger Inputs"/>
      <sheetName val="Assumptions "/>
      <sheetName val="A4.6-SEAOIL"/>
      <sheetName val="Rel"/>
      <sheetName val="ESTOQUE"/>
      <sheetName val="K"/>
      <sheetName val="tabela"/>
      <sheetName val="Mercado"/>
      <sheetName val="CURRENCY_SUMMARY5"/>
      <sheetName val="BASE_(2)10"/>
      <sheetName val="Peso_áreas_e_CPs10"/>
      <sheetName val="E2_1-PCLD_ANEEL_06-200610"/>
      <sheetName val="Peso_Liq_10"/>
      <sheetName val="E2_1_PCLD_ANEEL_06_200610"/>
      <sheetName val="DISCOUNTS_DDP10"/>
      <sheetName val="NVision_Detail10"/>
      <sheetName val="Sch9__Guarantees10"/>
      <sheetName val="Period_Week_Lookup10"/>
      <sheetName val="MOD_7_SIN9"/>
      <sheetName val="DATA_WP10"/>
      <sheetName val="MATERIAIS_-_BRG10"/>
      <sheetName val="F5_-_Saldo_final_Inventário10"/>
      <sheetName val="ROs_(12)10"/>
      <sheetName val="ACT_Input_(2)10"/>
      <sheetName val="_PAT9"/>
      <sheetName val="p_59"/>
      <sheetName val="M2_-_Analise_MtM9"/>
      <sheetName val="FD_3_-_Provisão_OS__7"/>
      <sheetName val="Res_Autor_Motivo7"/>
      <sheetName val="Res_Devolv_Motivo7"/>
      <sheetName val="Base_Fiscal_Cruzada7"/>
      <sheetName val="tar__media9"/>
      <sheetName val="Control_Sheet7"/>
      <sheetName val="E_1_2_-_Teste_de_VC6"/>
      <sheetName val="Tab_Translate6"/>
      <sheetName val="ABRIL_20006"/>
      <sheetName val="SERIES_CDI_E_PTAX6"/>
      <sheetName val="Balanço_de_Abertura6"/>
      <sheetName val="3_B6"/>
      <sheetName val="Aj__Sazon__N__Recor6"/>
      <sheetName val="ñ_faturado5"/>
      <sheetName val="Art96_IV_RIPI5"/>
      <sheetName val="Subtotal_Dia5"/>
      <sheetName val="PLANT_MAINT_-__OPER_COST5"/>
      <sheetName val="PERMUTA_5"/>
      <sheetName val="ARACATI_-_CE5"/>
      <sheetName val="Sch15_Guarantees4"/>
      <sheetName val="Rec__Pillar_(DRE_Soc_)4"/>
      <sheetName val="Emissão_de_Relatórios4"/>
      <sheetName val="Premissas_fixas4"/>
      <sheetName val="Infra_DR172_WebReports2"/>
      <sheetName val="Frequência"/>
      <sheetName val="A4_3-SIGMA4"/>
      <sheetName val="July_Forecast_Costs4"/>
      <sheetName val="OUT02_REPORT2"/>
      <sheetName val="Direct_Investment2"/>
      <sheetName val="Consolidated_Month_Trend1"/>
      <sheetName val="Consolidated_Month_VHC1"/>
      <sheetName val="Consolidated_Month_Trend+VHC1"/>
      <sheetName val="Consolidated_Year_Trend1"/>
      <sheetName val="Consolidated_Year_VHC1"/>
      <sheetName val="Consolidated_Year_Trend+VHC1"/>
      <sheetName val="2019_Consolidated1"/>
      <sheetName val="2019_VHC1"/>
      <sheetName val="B2019_Consolidated1"/>
      <sheetName val="2018_Consolidated1"/>
      <sheetName val="2019_Flash1"/>
      <sheetName val="Máscara_-_BP1"/>
      <sheetName val="Máscara_-_LY1"/>
      <sheetName val="Máscara_-_YTD1"/>
      <sheetName val="Consolidated_Quarter1"/>
      <sheetName val="Máscara_-_Q21"/>
      <sheetName val="Máscara_-_BP_Q21"/>
      <sheetName val="Máscara_-_LY_Q21"/>
      <sheetName val="Teste_Drpc2"/>
      <sheetName val="Turkey_BM_with_IVL2"/>
      <sheetName val="Russia_3_companies_by_SKU2"/>
      <sheetName val="Ranking_Geral_-_Mês2"/>
      <sheetName val="Tabela_de_Parâmetros2"/>
      <sheetName val="DADOS_GERAIS1"/>
      <sheetName val="Macro_Indicadores_Consolidados1"/>
      <sheetName val="12_20181"/>
      <sheetName val="Financimentos_CP1"/>
      <sheetName val="O1_-_Apuração_-_IR-CS1"/>
      <sheetName val="Check_Diferido1"/>
      <sheetName val="DINAMICA_CONTA_RESULTADO1"/>
      <sheetName val="Dinamica_BS1"/>
      <sheetName val="690_098041"/>
      <sheetName val="53501_1"/>
      <sheetName val="690_087541"/>
      <sheetName val="6905101_662011"/>
      <sheetName val="63076_1"/>
      <sheetName val="ACUMULADO_ANO_20011"/>
      <sheetName val="Teste_de_aplicações_-_PMA"/>
      <sheetName val="Teste_de_aplicações_-_CDPC"/>
      <sheetName val="Seleção_PMA"/>
      <sheetName val="Seleção_CDPC"/>
      <sheetName val="PPC_&gt;&gt;&gt;"/>
      <sheetName val="BAL_-_PMA_-_2019"/>
      <sheetName val="BAL_-_CDPC_-_2019"/>
      <sheetName val="PPC_-_Aplic__PMA_e_CDPC_"/>
      <sheetName val="C_R_B"/>
      <sheetName val="1998"/>
      <sheetName val="1º semestre 99"/>
      <sheetName val="Inputs"/>
      <sheetName val="CURRENCY_SUMMARY6"/>
      <sheetName val="BASE_(2)11"/>
      <sheetName val="Peso_áreas_e_CPs11"/>
      <sheetName val="E2_1-PCLD_ANEEL_06-200611"/>
      <sheetName val="Peso_Liq_11"/>
      <sheetName val="E2_1_PCLD_ANEEL_06_200611"/>
      <sheetName val="DISCOUNTS_DDP11"/>
      <sheetName val="NVision_Detail11"/>
      <sheetName val="Sch9__Guarantees11"/>
      <sheetName val="Period_Week_Lookup11"/>
      <sheetName val="MOD_7_SIN10"/>
      <sheetName val="DATA_WP11"/>
      <sheetName val="MATERIAIS_-_BRG11"/>
      <sheetName val="F5_-_Saldo_final_Inventário11"/>
      <sheetName val="ROs_(12)11"/>
      <sheetName val="ACT_Input_(2)11"/>
      <sheetName val="_PAT10"/>
      <sheetName val="p_510"/>
      <sheetName val="M2_-_Analise_MtM10"/>
      <sheetName val="FD_3_-_Provisão_OS__8"/>
      <sheetName val="Res_Autor_Motivo8"/>
      <sheetName val="Res_Devolv_Motivo8"/>
      <sheetName val="Base_Fiscal_Cruzada8"/>
      <sheetName val="tar__media10"/>
      <sheetName val="Control_Sheet8"/>
      <sheetName val="E_1_2_-_Teste_de_VC7"/>
      <sheetName val="Tab_Translate7"/>
      <sheetName val="ABRIL_20007"/>
      <sheetName val="SERIES_CDI_E_PTAX7"/>
      <sheetName val="Balanço_de_Abertura7"/>
      <sheetName val="3_B7"/>
      <sheetName val="Aj__Sazon__N__Recor7"/>
      <sheetName val="ñ_faturado6"/>
      <sheetName val="Art96_IV_RIPI6"/>
      <sheetName val="Subtotal_Dia6"/>
      <sheetName val="PLANT_MAINT_-__OPER_COST6"/>
      <sheetName val="PERMUTA_6"/>
      <sheetName val="ARACATI_-_CE6"/>
      <sheetName val="Sch15_Guarantees5"/>
      <sheetName val="Rec__Pillar_(DRE_Soc_)5"/>
      <sheetName val="Emissão_de_Relatórios5"/>
      <sheetName val="Premissas_fixas5"/>
      <sheetName val="Infra_DR172_WebReports3"/>
      <sheetName val="Initialize"/>
      <sheetName val="REL1997"/>
      <sheetName val="S2_40m_by mth"/>
      <sheetName val="DEM_R$"/>
      <sheetName val="49415003-01"/>
      <sheetName val="22410001-01 02"/>
      <sheetName val="18845006-03"/>
      <sheetName val="49415003-02"/>
      <sheetName val="lalura"/>
      <sheetName val="lalur"/>
      <sheetName val="18845006-05"/>
      <sheetName val="49420902-04"/>
      <sheetName val="inss seg"/>
      <sheetName val="I R"/>
      <sheetName val="inss emp"/>
      <sheetName val="inss sat"/>
      <sheetName val="inss terc"/>
      <sheetName val="Carga Periodo atual"/>
      <sheetName val="VFLUORI"/>
      <sheetName val="Q17A19 - ex. ant."/>
      <sheetName val="Assumptions"/>
      <sheetName val="Graf. ano móvel 12 meses"/>
      <sheetName val="Graf_ ano móvel 12 meses"/>
      <sheetName val="TB-2001-Apr'01"/>
      <sheetName val="SUMM-QTR"/>
      <sheetName val="GUIA"/>
      <sheetName val="Brazyc"/>
      <sheetName val="Concord Office"/>
      <sheetName val="Monthly.Key$"/>
      <sheetName val="PREVCINE"/>
      <sheetName val="170117"/>
      <sheetName val="400800"/>
      <sheetName val="iConfig"/>
      <sheetName val="INPUT GERAL"/>
      <sheetName val="AUX Graf Caixa"/>
      <sheetName val="VaR"/>
      <sheetName val="Note_4-10"/>
      <sheetName val="OU_Lookup"/>
      <sheetName val="Merger_Inputs"/>
      <sheetName val="Assumptions_"/>
      <sheetName val="A4_6-SEAOIL"/>
      <sheetName val="Provisão_IR"/>
      <sheetName val="inc__claim_97"/>
      <sheetName val="daily"/>
      <sheetName val="Validações"/>
      <sheetName val="Mininota"/>
      <sheetName val="STATEMENT OF OPERATIONS"/>
      <sheetName val="Tabela de parâmetro"/>
      <sheetName val="Cadastro"/>
      <sheetName val="LANCAPC"/>
      <sheetName val="Andam."/>
      <sheetName val="Concl."/>
      <sheetName val="Excluído"/>
      <sheetName val="Penden."/>
      <sheetName val="Progr."/>
      <sheetName val="Selec."/>
      <sheetName val="1996"/>
      <sheetName val="Vente d'elec A "/>
      <sheetName val="Base Info"/>
      <sheetName val="Calc"/>
      <sheetName val="MOne"/>
      <sheetName val="MTwo"/>
      <sheetName val="KOne"/>
      <sheetName val="GoSeven"/>
      <sheetName val="GrThree"/>
      <sheetName val="GoEight"/>
      <sheetName val="HTwo"/>
      <sheetName val="GrFour"/>
      <sheetName val="JOne"/>
      <sheetName val="JTwo"/>
      <sheetName val="HO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sheetData sheetId="235"/>
      <sheetData sheetId="236"/>
      <sheetData sheetId="237" refreshError="1"/>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refreshError="1"/>
      <sheetData sheetId="270" refreshError="1"/>
      <sheetData sheetId="271"/>
      <sheetData sheetId="272"/>
      <sheetData sheetId="273"/>
      <sheetData sheetId="274"/>
      <sheetData sheetId="275"/>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refreshError="1"/>
      <sheetData sheetId="430" refreshError="1"/>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refreshError="1"/>
      <sheetData sheetId="446" refreshError="1"/>
      <sheetData sheetId="447"/>
      <sheetData sheetId="448" refreshError="1"/>
      <sheetData sheetId="449" refreshError="1"/>
      <sheetData sheetId="450" refreshError="1"/>
      <sheetData sheetId="451" refreshError="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refreshError="1"/>
      <sheetData sheetId="503" refreshError="1"/>
      <sheetData sheetId="504" refreshError="1"/>
      <sheetData sheetId="505" refreshError="1"/>
      <sheetData sheetId="506" refreshError="1"/>
      <sheetData sheetId="507"/>
      <sheetData sheetId="508"/>
      <sheetData sheetId="509"/>
      <sheetData sheetId="510"/>
      <sheetData sheetId="511"/>
      <sheetData sheetId="512"/>
      <sheetData sheetId="513"/>
      <sheetData sheetId="514"/>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refreshError="1"/>
      <sheetData sheetId="554"/>
      <sheetData sheetId="555"/>
      <sheetData sheetId="556" refreshError="1"/>
      <sheetData sheetId="557" refreshError="1"/>
      <sheetData sheetId="558"/>
      <sheetData sheetId="559"/>
      <sheetData sheetId="560"/>
      <sheetData sheetId="561"/>
      <sheetData sheetId="562"/>
      <sheetData sheetId="563"/>
      <sheetData sheetId="564"/>
      <sheetData sheetId="565"/>
      <sheetData sheetId="566"/>
      <sheetData sheetId="567" refreshError="1"/>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refreshError="1"/>
      <sheetData sheetId="764" refreshError="1"/>
      <sheetData sheetId="765" refreshError="1"/>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Custos Antec. Pré-Oper. 06-CIE"/>
      <sheetName val="Teste Custos 2006"/>
      <sheetName val="Custos Antec. Pré-Oper. 05-Cie"/>
      <sheetName val="Teste Custos 2005"/>
      <sheetName val="Custos Antec. Pré-Oper. 04-Cie"/>
      <sheetName val="Teste Custos 2004"/>
      <sheetName val="Nota Explicativa"/>
      <sheetName val="Nota Explicativa DTT"/>
      <sheetName val="Teste Seguros CIE 31-12-2004"/>
      <sheetName val="Teste Seguros CIE 31-12-2005"/>
      <sheetName val="Teste Seguros CIE 31-12-2006"/>
      <sheetName val="XREF"/>
      <sheetName val="Tickmarks"/>
      <sheetName val="P1 Sumário"/>
      <sheetName val="6310-L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vimentação AF 2004"/>
      <sheetName val="Movimentação AF 2005"/>
      <sheetName val="Movimentação AF 2006"/>
      <sheetName val="Taxa CDI"/>
      <sheetName val="#REF"/>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CO"/>
      <sheetName val="ce"/>
      <sheetName val="ce_euro"/>
      <sheetName val="C"/>
      <sheetName val="C _euro)"/>
      <sheetName val="B"/>
      <sheetName val="B _euro"/>
      <sheetName val="A"/>
      <sheetName val="A_euro"/>
      <sheetName val="n_cons"/>
      <sheetName val="NEWST.PATR"/>
      <sheetName val="NEWST.PATR_euro"/>
      <sheetName val="ST.PATR"/>
      <sheetName val="ST.PATR_euro"/>
      <sheetName val="INV_euro"/>
      <sheetName val="REDDITI"/>
      <sheetName val="REDDITI_euro"/>
      <sheetName val="RIS_TECNICHE"/>
      <sheetName val="pr_eme_toro"/>
      <sheetName val="MENS_RPR"/>
      <sheetName val="Abertura Circulante"/>
      <sheetName val="Real_Teste_orig"/>
      <sheetName val="K "/>
      <sheetName val="E1"/>
      <sheetName val="US"/>
      <sheetName val="ECOF1101"/>
      <sheetName val="DFLSUBS"/>
      <sheetName val="MOD 7 SIN"/>
      <sheetName val="CONSMES"/>
      <sheetName val="BMSP."/>
      <sheetName val="BCO.CENTRAL"/>
      <sheetName val="CRÉDITOS"/>
      <sheetName val="A-P-DEMONST"/>
      <sheetName val="Param"/>
      <sheetName val="FF3"/>
      <sheetName val="A4.3"/>
      <sheetName val="A4"/>
      <sheetName val="217302"/>
      <sheetName val="Jun-01"/>
      <sheetName val="inc. claim 97"/>
      <sheetName val="C__euro)"/>
      <sheetName val="B__euro"/>
      <sheetName val="NEWST_PATR"/>
      <sheetName val="NEWST_PATR_euro"/>
      <sheetName val="ST_PATR"/>
      <sheetName val="ST_PATR_euro"/>
      <sheetName val="Abertura_Circulante"/>
      <sheetName val="K_"/>
      <sheetName val="MOD_7_SIN"/>
      <sheetName val="BMSP_"/>
      <sheetName val="BCO_CENTRAL"/>
      <sheetName val="A4_3"/>
      <sheetName val="inc__claim_97"/>
      <sheetName val="Menu"/>
      <sheetName val="Mp"/>
      <sheetName val="E"/>
      <sheetName val="E2"/>
      <sheetName val="G"/>
      <sheetName val="H"/>
      <sheetName val="H1"/>
      <sheetName val="I"/>
      <sheetName val="I1"/>
      <sheetName val="J"/>
      <sheetName val="K"/>
      <sheetName val="K1"/>
      <sheetName val="L"/>
      <sheetName val="M"/>
      <sheetName val="M1"/>
      <sheetName val="N"/>
      <sheetName val="N1"/>
      <sheetName val="O"/>
      <sheetName val="Q"/>
      <sheetName val="S"/>
      <sheetName val="S1"/>
      <sheetName val="T"/>
      <sheetName val="T1"/>
      <sheetName val="U"/>
      <sheetName val="U1"/>
      <sheetName val="U2"/>
      <sheetName val="U3"/>
      <sheetName val="U4"/>
      <sheetName val="Bal032002"/>
      <sheetName val="Bal300602"/>
      <sheetName val="Bal300902"/>
      <sheetName val="Bal311202"/>
      <sheetName val="PC"/>
      <sheetName val="ELIM_FINANCEIRA"/>
      <sheetName val="PREÇOS"/>
      <sheetName val="July Posting"/>
      <sheetName val="INFO"/>
      <sheetName val="A4.1-BRASFLEX "/>
      <sheetName val="July_Posting"/>
      <sheetName val="ELIMINAÇÕES"/>
      <sheetName val="BAL1101"/>
      <sheetName val="C__euro)1"/>
      <sheetName val="B__euro1"/>
      <sheetName val="NEWST_PATR1"/>
      <sheetName val="NEWST_PATR_euro1"/>
      <sheetName val="ST_PATR1"/>
      <sheetName val="ST_PATR_euro1"/>
      <sheetName val="Abertura_Circulante1"/>
      <sheetName val="BMSP_1"/>
      <sheetName val="BCO_CENTRAL1"/>
      <sheetName val="MOD_7_SIN1"/>
      <sheetName val="A4_31"/>
      <sheetName val="K_1"/>
      <sheetName val="July_Posting1"/>
      <sheetName val="A4_1-BRASFLEX_"/>
      <sheetName val="DIVIN_ARAXA"/>
      <sheetName val="A4_2-FLEXIBRAS1"/>
      <sheetName val="A4_4-MARFLEX1"/>
      <sheetName val="A4_6-SEAOIL1"/>
      <sheetName val="A4_3-SIGMA1"/>
      <sheetName val="prebdg97"/>
      <sheetName val="OUT02_REPORT2"/>
      <sheetName val="Duplicate_Rate"/>
      <sheetName val="RIEP_INC_98"/>
      <sheetName val="Res_Autor_Motivo"/>
      <sheetName val="Res_Devolv_Motivo"/>
      <sheetName val="Peso_áreas_e_CPs1"/>
      <sheetName val="ACT_Input_(2)"/>
      <sheetName val="sapactivexlhiddensheet"/>
      <sheetName val="den96"/>
      <sheetName val="ABRIL_2000"/>
      <sheetName val="TELEMIG_209"/>
      <sheetName val="Resumo_CTB"/>
      <sheetName val="VENDAS_P_SUBSIDIÁRIA"/>
      <sheetName val="DF_2011"/>
      <sheetName val="Mapa Imobilizado"/>
      <sheetName val="Cover"/>
      <sheetName val="inc__claim_971"/>
      <sheetName val="HIN-BR Detail"/>
      <sheetName val="SUMMARY (1)"/>
      <sheetName val="Patrimonial"/>
      <sheetName val="Juros79mi"/>
      <sheetName val="C__euro)2"/>
      <sheetName val="B__euro2"/>
      <sheetName val="NEWST_PATR2"/>
      <sheetName val="NEWST_PATR_euro2"/>
      <sheetName val="ST_PATR2"/>
      <sheetName val="ST_PATR_euro2"/>
      <sheetName val="Abertura_Circulante2"/>
      <sheetName val="BMSP_2"/>
      <sheetName val="BCO_CENTRAL2"/>
      <sheetName val="MOD_7_SIN2"/>
      <sheetName val="K_2"/>
      <sheetName val="A4_32"/>
      <sheetName val="July_Posting2"/>
      <sheetName val="A4_1-BRASFLEX_1"/>
      <sheetName val="C__euro)3"/>
      <sheetName val="B__euro3"/>
      <sheetName val="NEWST_PATR3"/>
      <sheetName val="NEWST_PATR_euro3"/>
      <sheetName val="ST_PATR3"/>
      <sheetName val="ST_PATR_euro3"/>
      <sheetName val="Abertura_Circulante3"/>
      <sheetName val="BMSP_3"/>
      <sheetName val="BCO_CENTRAL3"/>
      <sheetName val="MOD_7_SIN3"/>
      <sheetName val="K_3"/>
      <sheetName val="A4_33"/>
      <sheetName val="July_Posting3"/>
      <sheetName val="A4_1-BRASFLEX_2"/>
      <sheetName val="inc__claim_972"/>
      <sheetName val="N  PIS COFINS"/>
      <sheetName val="Sheet1"/>
      <sheetName val="Mapa_Imobilizado"/>
      <sheetName val="DATAINFO"/>
      <sheetName val="JOB_FILTER"/>
      <sheetName val="Índices"/>
      <sheetName val="TESTE"/>
      <sheetName val="Abert vol venda x receita"/>
      <sheetName val="listas"/>
      <sheetName val="Lista de valores"/>
      <sheetName val="ce99"/>
      <sheetName val="premi96"/>
      <sheetName val="Variation Analysis"/>
      <sheetName val="Geral Contratos"/>
      <sheetName val="Translation"/>
      <sheetName val="C__euro)4"/>
      <sheetName val="B__euro4"/>
      <sheetName val="NEWST_PATR4"/>
      <sheetName val="NEWST_PATR_euro4"/>
      <sheetName val="ST_PATR4"/>
      <sheetName val="ST_PATR_euro4"/>
      <sheetName val="Abertura_Circulante4"/>
      <sheetName val="MOD_7_SIN4"/>
      <sheetName val="BMSP_4"/>
      <sheetName val="BCO_CENTRAL4"/>
      <sheetName val="K_4"/>
      <sheetName val="A4_34"/>
      <sheetName val="inc__claim_973"/>
      <sheetName val="July_Posting4"/>
      <sheetName val="A4_1-BRASFLEX_3"/>
      <sheetName val="Mapa_Imobilizado1"/>
      <sheetName val="HIN-BR_Detail"/>
      <sheetName val="SUMMARY_(1)"/>
      <sheetName val="N__PIS_COFINS"/>
      <sheetName val="F2"/>
      <sheetName val="Lists"/>
      <sheetName val="suporte prime"/>
      <sheetName val="Adiantamentos"/>
      <sheetName val="Rec Status"/>
      <sheetName val="Abert_vol_venda_x_receita"/>
      <sheetName val="Lista_de_valores"/>
      <sheetName val="C__euro)5"/>
      <sheetName val="B__euro5"/>
      <sheetName val="NEWST_PATR5"/>
      <sheetName val="NEWST_PATR_euro5"/>
      <sheetName val="ST_PATR5"/>
      <sheetName val="ST_PATR_euro5"/>
      <sheetName val="Abertura_Circulante5"/>
      <sheetName val="MOD_7_SIN5"/>
      <sheetName val="BMSP_5"/>
      <sheetName val="BCO_CENTRAL5"/>
      <sheetName val="K_5"/>
      <sheetName val="A4_35"/>
      <sheetName val="inc__claim_974"/>
      <sheetName val="July_Posting5"/>
      <sheetName val="A4_1-BRASFLEX_4"/>
      <sheetName val="Mapa_Imobilizado2"/>
      <sheetName val="HIN-BR_Detail1"/>
      <sheetName val="SUMMARY_(1)1"/>
      <sheetName val="N__PIS_COFINS1"/>
      <sheetName val="Variation_Analysis"/>
      <sheetName val="suporte_prime"/>
      <sheetName val="Formulas"/>
      <sheetName val=""/>
      <sheetName val="Base de Dados Imob"/>
      <sheetName val="Rendimentos"/>
      <sheetName val="BALANÇO_PATRIMONIAL"/>
      <sheetName val="Movimentação AF 2004"/>
      <sheetName val="Movimentação AF 2005"/>
      <sheetName val="Movimentação AF 2006"/>
      <sheetName val="Mov. Aplic. Financeira 31.10.05"/>
      <sheetName val="Mov. Aplic. Financeira 31.12.05"/>
      <sheetName val="Inv - Cálc equiv"/>
      <sheetName val="FIF"/>
      <sheetName val="SAT Lim OK"/>
      <sheetName val="REALIZÁVEL A LONGO PRAZO"/>
      <sheetName val="COFINS PIS - liminar OK"/>
      <sheetName val="COFINS OK"/>
      <sheetName val="CSLL OK"/>
      <sheetName val="IPI Oper Isentas OK"/>
      <sheetName val="INSS Proc Adm OK"/>
      <sheetName val="CIDE OK"/>
      <sheetName val="Prov Multa IRPJ_CSLL"/>
      <sheetName val="Composição"/>
      <sheetName val="IR Diferido - 2006"/>
      <sheetName val="Lead"/>
      <sheetName val="XREF"/>
      <sheetName val="PASEP OK"/>
      <sheetName val="IRRF e Drawback OK"/>
      <sheetName val="Teste de Rec Apl Fin Dez-03"/>
      <sheetName val="Composição AF CIE"/>
      <sheetName val="N1.2 - Aging List"/>
      <sheetName val="fluxo de caixa"/>
      <sheetName val="lista"/>
      <sheetName val="Chave_CC"/>
      <sheetName val="Resumo das Marcas"/>
      <sheetName val="Links"/>
      <sheetName val="PTable"/>
      <sheetName val="BRADESCO 2505201004"/>
      <sheetName val="Tabela de Parâmetros"/>
      <sheetName val="ReceitaVoadaDesempenhoDeAgrupam"/>
      <sheetName val="Final Stats "/>
      <sheetName val="Treasury Yields"/>
      <sheetName val="Resumo"/>
      <sheetName val="Categorias e Subcategorias"/>
      <sheetName val="CC e Plano de Contas"/>
      <sheetName val="Groupings"/>
      <sheetName val="CAPEX"/>
      <sheetName val="AUX - CONTA CONTÁBIL"/>
      <sheetName val="AUX - CENTRO DE CUSTO"/>
      <sheetName val="AUX - OPERAÇÃO-EVENTO"/>
      <sheetName val="Centros de Custos"/>
      <sheetName val="Bd00"/>
      <sheetName val="Custos"/>
      <sheetName val="Banco de Dados"/>
      <sheetName val="Aux"/>
      <sheetName val="SETEMBRO"/>
      <sheetName val="FEV REAL"/>
      <sheetName val="Gen"/>
      <sheetName val="Summary Information"/>
      <sheetName val="BD_DRE_RH"/>
      <sheetName val="C__euro)7"/>
      <sheetName val="B__euro7"/>
      <sheetName val="NEWST_PATR7"/>
      <sheetName val="NEWST_PATR_euro7"/>
      <sheetName val="ST_PATR7"/>
      <sheetName val="ST_PATR_euro7"/>
      <sheetName val="MOD_7_SIN7"/>
      <sheetName val="Abertura_Circulante7"/>
      <sheetName val="BMSP_7"/>
      <sheetName val="BCO_CENTRAL7"/>
      <sheetName val="K_7"/>
      <sheetName val="A4_37"/>
      <sheetName val="inc__claim_976"/>
      <sheetName val="July_Posting7"/>
      <sheetName val="A4_1-BRASFLEX_6"/>
      <sheetName val="Mapa_Imobilizado4"/>
      <sheetName val="HIN-BR_Detail3"/>
      <sheetName val="SUMMARY_(1)3"/>
      <sheetName val="N__PIS_COFINS3"/>
      <sheetName val="Abert_vol_venda_x_receita2"/>
      <sheetName val="Lista_de_valores2"/>
      <sheetName val="Variation_Analysis2"/>
      <sheetName val="Geral_Contratos1"/>
      <sheetName val="suporte_prime2"/>
      <sheetName val="Rec_Status1"/>
      <sheetName val="Base_de_Dados_Imob1"/>
      <sheetName val="N1_2_-_Aging_List1"/>
      <sheetName val="fluxo_de_caixa1"/>
      <sheetName val="AUX_-_CONTA_CONTÁBIL"/>
      <sheetName val="AUX_-_CENTRO_DE_CUSTO"/>
      <sheetName val="AUX_-_OPERAÇÃO-EVENTO"/>
      <sheetName val="C__euro)6"/>
      <sheetName val="B__euro6"/>
      <sheetName val="NEWST_PATR6"/>
      <sheetName val="NEWST_PATR_euro6"/>
      <sheetName val="ST_PATR6"/>
      <sheetName val="ST_PATR_euro6"/>
      <sheetName val="MOD_7_SIN6"/>
      <sheetName val="Abertura_Circulante6"/>
      <sheetName val="BMSP_6"/>
      <sheetName val="BCO_CENTRAL6"/>
      <sheetName val="K_6"/>
      <sheetName val="A4_36"/>
      <sheetName val="inc__claim_975"/>
      <sheetName val="July_Posting6"/>
      <sheetName val="A4_1-BRASFLEX_5"/>
      <sheetName val="Mapa_Imobilizado3"/>
      <sheetName val="HIN-BR_Detail2"/>
      <sheetName val="SUMMARY_(1)2"/>
      <sheetName val="N__PIS_COFINS2"/>
      <sheetName val="Abert_vol_venda_x_receita1"/>
      <sheetName val="Lista_de_valores1"/>
      <sheetName val="Variation_Analysis1"/>
      <sheetName val="Geral_Contratos"/>
      <sheetName val="suporte_prime1"/>
      <sheetName val="Rec_Status"/>
      <sheetName val="Base_de_Dados_Imob"/>
      <sheetName val="N1_2_-_Aging_List"/>
      <sheetName val="fluxo_de_caixa"/>
      <sheetName val="Cel.ePap. Mucuri"/>
      <sheetName val="Tabela Apoio"/>
      <sheetName val="Plan2"/>
      <sheetName val="RDEG fev 07"/>
      <sheetName val="Month Summary"/>
      <sheetName val="Month Overview"/>
      <sheetName val="Realizado Ajustes Financeiro"/>
      <sheetName val="Weekly"/>
      <sheetName val="Comparativo Resultado"/>
      <sheetName val="Orcado T2"/>
      <sheetName val="SUMMARY "/>
      <sheetName val="Thoughts-T3"/>
      <sheetName val="Thoughts-T2"/>
      <sheetName val="Thoughts-T1"/>
      <sheetName val="Calculating-T3"/>
      <sheetName val="Calculating-T2"/>
      <sheetName val="Calculating-T1"/>
      <sheetName val="Costs-T3"/>
      <sheetName val="Costs-T2"/>
      <sheetName val="Costs-T1"/>
      <sheetName val="Despesas-T3"/>
      <sheetName val="Despesas-T2"/>
      <sheetName val="Despesas-T1"/>
      <sheetName val="Revenues MCO-T3"/>
      <sheetName val="Revenues MCO-T2"/>
      <sheetName val="Revenues MCO-T1"/>
      <sheetName val="MIA-T3"/>
      <sheetName val="MIA-T2"/>
      <sheetName val="MIA-T1"/>
      <sheetName val="Resultado $Dolar (3)"/>
      <sheetName val="Resultado $Dolar (2)"/>
      <sheetName val="Resultado $Dolar (1)"/>
      <sheetName val="Saldo"/>
      <sheetName val="Feriados"/>
      <sheetName val="ECOF1101.XLS"/>
      <sheetName val="c)"/>
      <sheetName val="12 2018"/>
      <sheetName val="1"/>
      <sheetName val="2"/>
      <sheetName val="3"/>
      <sheetName val="4"/>
      <sheetName val="5"/>
      <sheetName val="6"/>
      <sheetName val="7"/>
      <sheetName val="8"/>
      <sheetName val="9"/>
      <sheetName val="10"/>
      <sheetName val="11"/>
      <sheetName val="12"/>
      <sheetName val="Mensal"/>
      <sheetName val=" Imobilizado(1)"/>
      <sheetName val="SoD Chg in Preparers"/>
      <sheetName val="Movimentação_AF_2004"/>
      <sheetName val="Movimentação_AF_2005"/>
      <sheetName val="Movimentação_AF_2006"/>
      <sheetName val="Mov__Aplic__Financeira_31_10_05"/>
      <sheetName val="Mov__Aplic__Financeira_31_12_05"/>
      <sheetName val="Inv_-_Cálc_equiv"/>
      <sheetName val="SAT_Lim_OK"/>
      <sheetName val="REALIZÁVEL_A_LONGO_PRAZO"/>
      <sheetName val="COFINS_PIS_-_liminar_OK"/>
      <sheetName val="COFINS_OK"/>
      <sheetName val="CSLL_OK"/>
      <sheetName val="IPI_Oper_Isentas_OK"/>
      <sheetName val="INSS_Proc_Adm_OK"/>
      <sheetName val="CIDE_OK"/>
      <sheetName val="Prov_Multa_IRPJ_CSLL"/>
      <sheetName val="IR_Diferido_-_2006"/>
      <sheetName val="PASEP_OK"/>
      <sheetName val="IRRF_e_Drawback_OK"/>
      <sheetName val="Resumo_das_Marcas"/>
      <sheetName val="Centros_de_Custos"/>
      <sheetName val="Banco_de_Dados"/>
      <sheetName val="Teste_de_Rec_Apl_Fin_Dez-03"/>
      <sheetName val="Composição_AF_CIE"/>
      <sheetName val="Sheet1 (2)"/>
      <sheetName val="Base Graficos"/>
      <sheetName val="C__euro)8"/>
      <sheetName val="B__euro8"/>
      <sheetName val="NEWST_PATR8"/>
      <sheetName val="NEWST_PATR_euro8"/>
      <sheetName val="ST_PATR8"/>
      <sheetName val="ST_PATR_euro8"/>
      <sheetName val="Abertura_Circulante8"/>
      <sheetName val="K_8"/>
      <sheetName val="MOD_7_SIN8"/>
      <sheetName val="BMSP_8"/>
      <sheetName val="BCO_CENTRAL8"/>
      <sheetName val="A4_38"/>
      <sheetName val="inc__claim_977"/>
      <sheetName val="July_Posting8"/>
      <sheetName val="A4_1-BRASFLEX_7"/>
      <sheetName val="Mapa_Imobilizado5"/>
      <sheetName val="HIN-BR_Detail4"/>
      <sheetName val="SUMMARY_(1)4"/>
      <sheetName val="N__PIS_COFINS4"/>
      <sheetName val="Abert_vol_venda_x_receita3"/>
      <sheetName val="Lista_de_valores3"/>
      <sheetName val="Variation_Analysis3"/>
      <sheetName val="Geral_Contratos2"/>
      <sheetName val="suporte_prime3"/>
      <sheetName val="Rec_Status2"/>
      <sheetName val="Base_de_Dados_Imob2"/>
      <sheetName val="N1_2_-_Aging_List2"/>
      <sheetName val="fluxo_de_caixa2"/>
      <sheetName val="AUX_-_CONTA_CONTÁBIL1"/>
      <sheetName val="AUX_-_CENTRO_DE_CUSTO1"/>
      <sheetName val="AUX_-_OPERAÇÃO-EVENTO1"/>
      <sheetName val="Cel_ePap__Mucuri"/>
      <sheetName val="Summary_Information"/>
      <sheetName val="RDEG_fev_07"/>
      <sheetName val="FEV_REAL"/>
      <sheetName val="Tabela_Apoio"/>
      <sheetName val="ECOF1101_XLS"/>
      <sheetName val="VA89_CHG"/>
      <sheetName val="Índices_1"/>
      <sheetName val="Novas Lojas"/>
      <sheetName val="Rel"/>
      <sheetName val="END"/>
      <sheetName val="budget+act 18-19"/>
      <sheetName val="budget CC 19-20"/>
      <sheetName val="checklist"/>
      <sheetName val="actual"/>
      <sheetName val="perex"/>
      <sheetName val="resumo por fornec"/>
      <sheetName val="Ledger 2019-2020"/>
      <sheetName val="classif.despesa"/>
      <sheetName val="Arred"/>
      <sheetName val="conta"/>
      <sheetName val="cadastro"/>
      <sheetName val="Lista DTT - Fase 1"/>
      <sheetName val="RPI.Mat.prima978"/>
      <sheetName val="Balance Sheet"/>
      <sheetName val="2006-08"/>
      <sheetName val="2006-12"/>
      <sheetName val="2006-07"/>
      <sheetName val="2006-11"/>
      <sheetName val="2006-10"/>
      <sheetName val="2006-09"/>
      <sheetName val="INSS"/>
      <sheetName val="Teste Seguros CIE 31-12-2004"/>
      <sheetName val="Teste Seguros CIE 31-12-2005"/>
      <sheetName val="Cx Seleção"/>
      <sheetName val="O1 - Apuração - IR-CS"/>
      <sheetName val="Check Diferido"/>
      <sheetName val="DINAMICA CONTA RESULTADO"/>
      <sheetName val="Dinamica BS"/>
      <sheetName val="PAT"/>
      <sheetName val="08803"/>
      <sheetName val="08421"/>
      <sheetName val="57110"/>
      <sheetName val="Planilha1"/>
      <sheetName val="690.09804"/>
      <sheetName val="82580---81530"/>
      <sheetName val="63076"/>
      <sheetName val="66201"/>
      <sheetName val="82579"/>
      <sheetName val="53501 "/>
      <sheetName val="47651"/>
      <sheetName val="47654"/>
      <sheetName val="72015"/>
      <sheetName val="72026"/>
      <sheetName val="62425"/>
      <sheetName val="34111"/>
      <sheetName val="34112_34113"/>
      <sheetName val="04510"/>
      <sheetName val="03632"/>
      <sheetName val="690.08754"/>
      <sheetName val="55750"/>
      <sheetName val="6905101.66201"/>
      <sheetName val="63076 "/>
      <sheetName val="Capa"/>
      <sheetName val="INDEX"/>
      <sheetName val="BRADESCO_2505201004"/>
      <sheetName val="Tabela_de_Parâmetros"/>
      <sheetName val="Final_Stats_"/>
      <sheetName val="Treasury_Yields"/>
      <sheetName val="Categorias_e_Subcategorias"/>
      <sheetName val="CC_e_Plano_de_Contas"/>
      <sheetName val="C__euro)9"/>
      <sheetName val="B__euro9"/>
      <sheetName val="NEWST_PATR9"/>
      <sheetName val="NEWST_PATR_euro9"/>
      <sheetName val="ST_PATR9"/>
      <sheetName val="ST_PATR_euro9"/>
      <sheetName val="MOD_7_SIN9"/>
      <sheetName val="BMSP_9"/>
      <sheetName val="BCO_CENTRAL9"/>
      <sheetName val="Abertura_Circulante9"/>
      <sheetName val="K_9"/>
      <sheetName val="A4_39"/>
      <sheetName val="inc__claim_978"/>
      <sheetName val="July_Posting9"/>
      <sheetName val="A4_1-BRASFLEX_8"/>
      <sheetName val="Mapa_Imobilizado6"/>
      <sheetName val="HIN-BR_Detail5"/>
      <sheetName val="SUMMARY_(1)5"/>
      <sheetName val="N__PIS_COFINS5"/>
      <sheetName val="Abert_vol_venda_x_receita4"/>
      <sheetName val="Lista_de_valores4"/>
      <sheetName val="Variation_Analysis4"/>
      <sheetName val="Geral_Contratos3"/>
      <sheetName val="suporte_prime4"/>
      <sheetName val="Rec_Status3"/>
      <sheetName val="Base_de_Dados_Imob3"/>
      <sheetName val="fluxo_de_caixa3"/>
      <sheetName val="N1_2_-_Aging_List3"/>
      <sheetName val="Movimentação_AF_20041"/>
      <sheetName val="Movimentação_AF_20051"/>
      <sheetName val="Movimentação_AF_20061"/>
      <sheetName val="Mov__Aplic__Financeira_31_10_01"/>
      <sheetName val="Mov__Aplic__Financeira_31_12_01"/>
      <sheetName val="Inv_-_Cálc_equiv1"/>
      <sheetName val="SAT_Lim_OK1"/>
      <sheetName val="REALIZÁVEL_A_LONGO_PRAZO1"/>
      <sheetName val="COFINS_PIS_-_liminar_OK1"/>
      <sheetName val="COFINS_OK1"/>
      <sheetName val="CSLL_OK1"/>
      <sheetName val="IPI_Oper_Isentas_OK1"/>
      <sheetName val="INSS_Proc_Adm_OK1"/>
      <sheetName val="CIDE_OK1"/>
      <sheetName val="Prov_Multa_IRPJ_CSLL1"/>
      <sheetName val="IR_Diferido_-_20061"/>
      <sheetName val="PASEP_OK1"/>
      <sheetName val="IRRF_e_Drawback_OK1"/>
      <sheetName val="Teste_de_Rec_Apl_Fin_Dez-031"/>
      <sheetName val="Composição_AF_CIE1"/>
      <sheetName val="Resumo_das_Marcas1"/>
      <sheetName val="Centros_de_Custos1"/>
      <sheetName val="AUX_-_CONTA_CONTÁBIL2"/>
      <sheetName val="AUX_-_CENTRO_DE_CUSTO2"/>
      <sheetName val="AUX_-_OPERAÇÃO-EVENTO2"/>
      <sheetName val="Banco_de_Dados1"/>
      <sheetName val="Cel_ePap__Mucuri1"/>
      <sheetName val="FEV_REAL1"/>
      <sheetName val="Summary_Information1"/>
      <sheetName val="RDEG_fev_071"/>
      <sheetName val="Tabela_Apoio1"/>
      <sheetName val="Month_Summary"/>
      <sheetName val="Month_Overview"/>
      <sheetName val="Realizado_Ajustes_Financeiro"/>
      <sheetName val="Comparativo_Resultado"/>
      <sheetName val="Orcado_T2"/>
      <sheetName val="SUMMARY_"/>
      <sheetName val="Revenues_MCO-T3"/>
      <sheetName val="Revenues_MCO-T2"/>
      <sheetName val="Revenues_MCO-T1"/>
      <sheetName val="Resultado_$Dolar_(3)"/>
      <sheetName val="Resultado_$Dolar_(2)"/>
      <sheetName val="Resultado_$Dolar_(1)"/>
      <sheetName val="ECOF1101_XLS1"/>
      <sheetName val="12_2018"/>
      <sheetName val="_Imobilizado(1)"/>
      <sheetName val="SoD_Chg_in_Preparers"/>
      <sheetName val="Sheet1_(2)"/>
      <sheetName val="Base_Graficos"/>
      <sheetName val="RPI_Mat_prima978"/>
      <sheetName val="Balance_Sheet"/>
      <sheetName val="Novas_Lojas"/>
      <sheetName val="Lista_DTT_-_Fase_1"/>
      <sheetName val="budget+act_18-19"/>
      <sheetName val="budget_CC_19-20"/>
      <sheetName val="resumo_por_fornec"/>
      <sheetName val="Ledger_2019-2020"/>
      <sheetName val="classif_despesa"/>
      <sheetName val="Cx_Seleção"/>
      <sheetName val="O1_-_Apuração_-_IR-CS"/>
      <sheetName val="Check_Diferido"/>
      <sheetName val="DINAMICA_CONTA_RESULTADO"/>
      <sheetName val="Dinamica_BS"/>
      <sheetName val="690_09804"/>
      <sheetName val="53501_"/>
      <sheetName val="690_08754"/>
      <sheetName val="6905101_66201"/>
      <sheetName val="63076_"/>
      <sheetName val="De x para realizado"/>
      <sheetName val="RealizadoDesempar"/>
      <sheetName val="DRE BR"/>
      <sheetName val="4.3. Floripa"/>
      <sheetName val="INPUT"/>
      <sheetName val="Base de dados Aging"/>
      <sheetName val="Bancos - Resumen"/>
      <sheetName val="Russia 3 companies by SKU"/>
      <sheetName val="Hoja1"/>
      <sheetName val="GoEight"/>
      <sheetName val="GrFour"/>
      <sheetName val="Calc"/>
      <sheetName val="MOne"/>
      <sheetName val="MTwo"/>
      <sheetName val="KOne"/>
      <sheetName val="GoSeven"/>
      <sheetName val="GrThree"/>
      <sheetName val="HTwo"/>
      <sheetName val="JOne"/>
      <sheetName val="JTwo"/>
      <sheetName val="HOne"/>
      <sheetName val="Planilha2"/>
      <sheetName val="Monthy CF"/>
      <sheetName val="Comparison vs Prior CF"/>
      <sheetName val="Comparison vs last Version"/>
      <sheetName val="Bank Recon"/>
      <sheetName val="AR"/>
      <sheetName val="2020Bud"/>
      <sheetName val="Revenue"/>
      <sheetName val="Main expenses"/>
      <sheetName val="AR - Already Edit"/>
      <sheetName val="Flow gelatine"/>
      <sheetName val="Gelatine price"/>
      <sheetName val="Others - details e QES payments"/>
      <sheetName val="Freight - details"/>
      <sheetName val="Tax - details"/>
      <sheetName val="Labor cost computation"/>
      <sheetName val="Others - MKT"/>
      <sheetName val="Projeção do IR"/>
      <sheetName val="Payroll"/>
      <sheetName val="Importação QV"/>
      <sheetName val="Razão - Custo e Desp 08.2021"/>
      <sheetName val="CONSSID12-96"/>
      <sheetName val="Lookups"/>
      <sheetName val="Participações CODEPAR 2018"/>
      <sheetName val="BALANCETE2018"/>
      <sheetName val="MEP2018"/>
      <sheetName val="MAISVALIA2018"/>
      <sheetName val="Participações CODEPAR 2017"/>
      <sheetName val="Participações CODEPAR 2016"/>
      <sheetName val="Participações CODEPAR 2015"/>
      <sheetName val="1. Captable IAS"/>
      <sheetName val="2. Captable Helibrás"/>
      <sheetName val="3. Captable Datora"/>
      <sheetName val="4. Captable Biotech"/>
      <sheetName val="5. Captable CBL"/>
      <sheetName val="POA-PM"/>
      <sheetName val="PC ANAL CAIXA MENSAL"/>
      <sheetName val="C__euro)10"/>
      <sheetName val="B__euro10"/>
      <sheetName val="NEWST_PATR10"/>
      <sheetName val="NEWST_PATR_euro10"/>
      <sheetName val="ST_PATR10"/>
      <sheetName val="ST_PATR_euro10"/>
      <sheetName val="Abertura_Circulante10"/>
      <sheetName val="inc__claim_979"/>
      <sheetName val="BMSP_10"/>
      <sheetName val="BCO_CENTRAL10"/>
      <sheetName val="MOD_7_SIN10"/>
      <sheetName val="A4_310"/>
      <sheetName val="K_10"/>
      <sheetName val="July_Posting10"/>
      <sheetName val="A4_1-BRASFLEX_9"/>
      <sheetName val="Mapa_Imobilizado7"/>
      <sheetName val="HIN-BR_Detail6"/>
      <sheetName val="SUMMARY_(1)6"/>
      <sheetName val="N__PIS_COFINS6"/>
      <sheetName val="Abert_vol_venda_x_receita5"/>
      <sheetName val="Lista_de_valores5"/>
      <sheetName val="Variation_Analysis5"/>
      <sheetName val="Geral_Contratos4"/>
      <sheetName val="suporte_prime5"/>
      <sheetName val="Rec_Status4"/>
      <sheetName val="Base_de_Dados_Imob4"/>
      <sheetName val="fluxo_de_caixa4"/>
      <sheetName val="N1_2_-_Aging_List4"/>
      <sheetName val="AUX_-_CONTA_CONTÁBIL3"/>
      <sheetName val="AUX_-_CENTRO_DE_CUSTO3"/>
      <sheetName val="AUX_-_OPERAÇÃO-EVENTO3"/>
      <sheetName val="Centros_de_Custos2"/>
      <sheetName val="Movimentação_AF_20042"/>
      <sheetName val="Movimentação_AF_20052"/>
      <sheetName val="Movimentação_AF_20062"/>
      <sheetName val="Mov__Aplic__Financeira_31_10_02"/>
      <sheetName val="Mov__Aplic__Financeira_31_12_02"/>
      <sheetName val="Inv_-_Cálc_equiv2"/>
      <sheetName val="SAT_Lim_OK2"/>
      <sheetName val="REALIZÁVEL_A_LONGO_PRAZO2"/>
      <sheetName val="COFINS_PIS_-_liminar_OK2"/>
      <sheetName val="COFINS_OK2"/>
      <sheetName val="CSLL_OK2"/>
      <sheetName val="IPI_Oper_Isentas_OK2"/>
      <sheetName val="INSS_Proc_Adm_OK2"/>
      <sheetName val="CIDE_OK2"/>
      <sheetName val="Prov_Multa_IRPJ_CSLL2"/>
      <sheetName val="IR_Diferido_-_20062"/>
      <sheetName val="PASEP_OK2"/>
      <sheetName val="IRRF_e_Drawback_OK2"/>
      <sheetName val="Teste_de_Rec_Apl_Fin_Dez-032"/>
      <sheetName val="Composição_AF_CIE2"/>
      <sheetName val="Resumo_das_Marcas2"/>
      <sheetName val="Banco_de_Dados2"/>
      <sheetName val="Summary_Information2"/>
      <sheetName val="RDEG_fev_072"/>
      <sheetName val="FEV_REAL2"/>
      <sheetName val="Tabela_Apoio2"/>
      <sheetName val="Novas_Lojas1"/>
      <sheetName val="Base_Graficos1"/>
      <sheetName val="BRADESCO_25052010041"/>
      <sheetName val="Tabela_de_Parâmetros1"/>
      <sheetName val="Final_Stats_1"/>
      <sheetName val="Treasury_Yields1"/>
      <sheetName val="Categorias_e_Subcategorias1"/>
      <sheetName val="CC_e_Plano_de_Contas1"/>
      <sheetName val="Cel_ePap__Mucuri2"/>
      <sheetName val="ECOF1101_XLS2"/>
      <sheetName val="Month_Summary1"/>
      <sheetName val="Month_Overview1"/>
      <sheetName val="Realizado_Ajustes_Financeiro1"/>
      <sheetName val="Comparativo_Resultado1"/>
      <sheetName val="Orcado_T21"/>
      <sheetName val="SUMMARY_1"/>
      <sheetName val="Revenues_MCO-T31"/>
      <sheetName val="Revenues_MCO-T21"/>
      <sheetName val="Revenues_MCO-T11"/>
      <sheetName val="Resultado_$Dolar_(3)1"/>
      <sheetName val="Resultado_$Dolar_(2)1"/>
      <sheetName val="Resultado_$Dolar_(1)1"/>
      <sheetName val="12_20181"/>
      <sheetName val="Lista_DTT_-_Fase_11"/>
      <sheetName val="_Imobilizado(1)1"/>
      <sheetName val="SoD_Chg_in_Preparers1"/>
      <sheetName val="Sheet1_(2)1"/>
      <sheetName val="4_3__Floripa1"/>
      <sheetName val="4_3__Floripa"/>
      <sheetName val="C__euro)11"/>
      <sheetName val="B__euro11"/>
      <sheetName val="NEWST_PATR11"/>
      <sheetName val="NEWST_PATR_euro11"/>
      <sheetName val="ST_PATR11"/>
      <sheetName val="ST_PATR_euro11"/>
      <sheetName val="Abertura_Circulante11"/>
      <sheetName val="inc__claim_9710"/>
      <sheetName val="BMSP_11"/>
      <sheetName val="BCO_CENTRAL11"/>
      <sheetName val="MOD_7_SIN11"/>
      <sheetName val="A4_311"/>
      <sheetName val="K_11"/>
      <sheetName val="July_Posting11"/>
      <sheetName val="A4_1-BRASFLEX_10"/>
      <sheetName val="Mapa_Imobilizado8"/>
      <sheetName val="HIN-BR_Detail7"/>
      <sheetName val="SUMMARY_(1)7"/>
      <sheetName val="N__PIS_COFINS7"/>
      <sheetName val="Abert_vol_venda_x_receita6"/>
      <sheetName val="Lista_de_valores6"/>
      <sheetName val="Variation_Analysis6"/>
      <sheetName val="Geral_Contratos5"/>
      <sheetName val="suporte_prime6"/>
      <sheetName val="Rec_Status5"/>
      <sheetName val="Base_de_Dados_Imob5"/>
      <sheetName val="fluxo_de_caixa5"/>
      <sheetName val="N1_2_-_Aging_List5"/>
      <sheetName val="AUX_-_CONTA_CONTÁBIL4"/>
      <sheetName val="AUX_-_CENTRO_DE_CUSTO4"/>
      <sheetName val="AUX_-_OPERAÇÃO-EVENTO4"/>
      <sheetName val="Centros_de_Custos3"/>
      <sheetName val="Movimentação_AF_20043"/>
      <sheetName val="Movimentação_AF_20053"/>
      <sheetName val="Movimentação_AF_20063"/>
      <sheetName val="Mov__Aplic__Financeira_31_10_03"/>
      <sheetName val="Mov__Aplic__Financeira_31_12_03"/>
      <sheetName val="Inv_-_Cálc_equiv3"/>
      <sheetName val="SAT_Lim_OK3"/>
      <sheetName val="REALIZÁVEL_A_LONGO_PRAZO3"/>
      <sheetName val="COFINS_PIS_-_liminar_OK3"/>
      <sheetName val="COFINS_OK3"/>
      <sheetName val="CSLL_OK3"/>
      <sheetName val="IPI_Oper_Isentas_OK3"/>
      <sheetName val="INSS_Proc_Adm_OK3"/>
      <sheetName val="CIDE_OK3"/>
      <sheetName val="Prov_Multa_IRPJ_CSLL3"/>
      <sheetName val="IR_Diferido_-_20063"/>
      <sheetName val="PASEP_OK3"/>
      <sheetName val="IRRF_e_Drawback_OK3"/>
      <sheetName val="Teste_de_Rec_Apl_Fin_Dez-033"/>
      <sheetName val="Composição_AF_CIE3"/>
      <sheetName val="Resumo_das_Marcas3"/>
      <sheetName val="Banco_de_Dados3"/>
      <sheetName val="Summary_Information3"/>
      <sheetName val="RDEG_fev_073"/>
      <sheetName val="FEV_REAL3"/>
      <sheetName val="Tabela_Apoio3"/>
      <sheetName val="Novas_Lojas2"/>
      <sheetName val="Base_Graficos2"/>
      <sheetName val="BRADESCO_25052010042"/>
      <sheetName val="Tabela_de_Parâmetros2"/>
      <sheetName val="Final_Stats_2"/>
      <sheetName val="Treasury_Yields2"/>
      <sheetName val="Categorias_e_Subcategorias2"/>
      <sheetName val="CC_e_Plano_de_Contas2"/>
      <sheetName val="Cel_ePap__Mucuri3"/>
      <sheetName val="ECOF1101_XLS3"/>
      <sheetName val="Month_Summary2"/>
      <sheetName val="Month_Overview2"/>
      <sheetName val="Realizado_Ajustes_Financeiro2"/>
      <sheetName val="Comparativo_Resultado2"/>
      <sheetName val="Orcado_T22"/>
      <sheetName val="SUMMARY_2"/>
      <sheetName val="Revenues_MCO-T32"/>
      <sheetName val="Revenues_MCO-T22"/>
      <sheetName val="Revenues_MCO-T12"/>
      <sheetName val="Resultado_$Dolar_(3)2"/>
      <sheetName val="Resultado_$Dolar_(2)2"/>
      <sheetName val="Resultado_$Dolar_(1)2"/>
      <sheetName val="12_20182"/>
      <sheetName val="Lista_DTT_-_Fase_12"/>
      <sheetName val="_Imobilizado(1)2"/>
      <sheetName val="SoD_Chg_in_Preparers2"/>
      <sheetName val="Sheet1_(2)2"/>
      <sheetName val="4_3__Floripa2"/>
      <sheetName val="Auxiliar"/>
      <sheetName val="5121006 - Perdas Det"/>
      <sheetName val="Peso áreas e CPs"/>
      <sheetName val="REALIZADO"/>
      <sheetName val="C__euro)12"/>
      <sheetName val="B__euro12"/>
      <sheetName val="NEWST_PATR12"/>
      <sheetName val="NEWST_PATR_euro12"/>
      <sheetName val="ST_PATR12"/>
      <sheetName val="ST_PATR_euro12"/>
      <sheetName val="Abertura_Circulante12"/>
      <sheetName val="K_12"/>
      <sheetName val="MOD_7_SIN12"/>
      <sheetName val="BMSP_12"/>
      <sheetName val="BCO_CENTRAL12"/>
      <sheetName val="A4_312"/>
      <sheetName val="inc__claim_9711"/>
      <sheetName val="July_Posting12"/>
      <sheetName val="A4_1-BRASFLEX_11"/>
      <sheetName val="Mapa_Imobilizado9"/>
      <sheetName val="HIN-BR_Detail8"/>
      <sheetName val="SUMMARY_(1)8"/>
      <sheetName val="N__PIS_COFINS8"/>
      <sheetName val="Abert_vol_venda_x_receita7"/>
      <sheetName val="Lista_de_valores7"/>
      <sheetName val="Variation_Analysis7"/>
      <sheetName val="Geral_Contratos6"/>
      <sheetName val="suporte_prime7"/>
      <sheetName val="Rec_Status6"/>
      <sheetName val="Base_de_Dados_Imob6"/>
      <sheetName val="N1_2_-_Aging_List6"/>
      <sheetName val="fluxo_de_caixa6"/>
      <sheetName val="Movimentação_AF_20044"/>
      <sheetName val="Movimentação_AF_20054"/>
      <sheetName val="Movimentação_AF_20064"/>
      <sheetName val="Mov__Aplic__Financeira_31_10_04"/>
      <sheetName val="Mov__Aplic__Financeira_31_12_04"/>
      <sheetName val="Inv_-_Cálc_equiv4"/>
      <sheetName val="SAT_Lim_OK4"/>
      <sheetName val="REALIZÁVEL_A_LONGO_PRAZO4"/>
      <sheetName val="COFINS_PIS_-_liminar_OK4"/>
      <sheetName val="COFINS_OK4"/>
      <sheetName val="CSLL_OK4"/>
      <sheetName val="IPI_Oper_Isentas_OK4"/>
      <sheetName val="INSS_Proc_Adm_OK4"/>
      <sheetName val="CIDE_OK4"/>
      <sheetName val="Prov_Multa_IRPJ_CSLL4"/>
      <sheetName val="IR_Diferido_-_20064"/>
      <sheetName val="PASEP_OK4"/>
      <sheetName val="IRRF_e_Drawback_OK4"/>
      <sheetName val="Teste_de_Rec_Apl_Fin_Dez-034"/>
      <sheetName val="Composição_AF_CIE4"/>
      <sheetName val="AUX_-_CONTA_CONTÁBIL5"/>
      <sheetName val="AUX_-_CENTRO_DE_CUSTO5"/>
      <sheetName val="AUX_-_OPERAÇÃO-EVENTO5"/>
      <sheetName val="Centros_de_Custos4"/>
      <sheetName val="Resumo_das_Marcas4"/>
      <sheetName val="Banco_de_Dados4"/>
      <sheetName val="Cel_ePap__Mucuri4"/>
      <sheetName val="BRADESCO_25052010043"/>
      <sheetName val="Tabela_de_Parâmetros3"/>
      <sheetName val="Final_Stats_3"/>
      <sheetName val="Treasury_Yields3"/>
      <sheetName val="Categorias_e_Subcategorias3"/>
      <sheetName val="CC_e_Plano_de_Contas3"/>
      <sheetName val="FEV_REAL4"/>
      <sheetName val="RDEG_fev_074"/>
      <sheetName val="Summary_Information4"/>
      <sheetName val="Tabela_Apoio4"/>
      <sheetName val="Month_Summary3"/>
      <sheetName val="Month_Overview3"/>
      <sheetName val="Realizado_Ajustes_Financeiro3"/>
      <sheetName val="Comparativo_Resultado3"/>
      <sheetName val="Orcado_T23"/>
      <sheetName val="SUMMARY_3"/>
      <sheetName val="Revenues_MCO-T33"/>
      <sheetName val="Revenues_MCO-T23"/>
      <sheetName val="Revenues_MCO-T13"/>
      <sheetName val="Resultado_$Dolar_(3)3"/>
      <sheetName val="Resultado_$Dolar_(2)3"/>
      <sheetName val="Resultado_$Dolar_(1)3"/>
      <sheetName val="ECOF1101_XLS4"/>
      <sheetName val="Sheet1_(2)3"/>
      <sheetName val="12_20183"/>
      <sheetName val="_Imobilizado(1)3"/>
      <sheetName val="SoD_Chg_in_Preparers3"/>
      <sheetName val="Base_Graficos3"/>
      <sheetName val="RPI_Mat_prima9781"/>
      <sheetName val="Balance_Sheet1"/>
      <sheetName val="Novas_Lojas3"/>
      <sheetName val="Cx_Seleção1"/>
      <sheetName val="budget+act_18-191"/>
      <sheetName val="budget_CC_19-201"/>
      <sheetName val="resumo_por_fornec1"/>
      <sheetName val="Ledger_2019-20201"/>
      <sheetName val="classif_despesa1"/>
      <sheetName val="Lista_DTT_-_Fase_13"/>
      <sheetName val="O1_-_Apuração_-_IR-CS1"/>
      <sheetName val="Check_Diferido1"/>
      <sheetName val="DINAMICA_CONTA_RESULTADO1"/>
      <sheetName val="Dinamica_BS1"/>
      <sheetName val="690_098041"/>
      <sheetName val="53501_1"/>
      <sheetName val="690_087541"/>
      <sheetName val="6905101_662011"/>
      <sheetName val="63076_1"/>
      <sheetName val="De_x_para_realizado"/>
      <sheetName val="Bancos_-_Resumen"/>
      <sheetName val="4_3__Floripa3"/>
      <sheetName val="DRE_BR"/>
      <sheetName val="Teste_Seguros_CIE_31-12-2004"/>
      <sheetName val="Teste_Seguros_CIE_31-12-2005"/>
      <sheetName val="Russia_3_companies_by_SKU"/>
      <sheetName val="Base_de_dados_Aging"/>
      <sheetName val="Razão_-_Custo_e_Desp_08_2021"/>
      <sheetName val="Monthy_CF"/>
      <sheetName val="Comparison_vs_Prior_CF"/>
      <sheetName val="Comparison_vs_last_Version"/>
      <sheetName val="Bank_Recon"/>
      <sheetName val="Main_expenses"/>
      <sheetName val="AR_-_Already_Edit"/>
      <sheetName val="Flow_gelatine"/>
      <sheetName val="Gelatine_price"/>
      <sheetName val="Others_-_details_e_QES_payments"/>
      <sheetName val="Freight_-_details"/>
      <sheetName val="Tax_-_details"/>
      <sheetName val="Labor_cost_computation"/>
      <sheetName val="Others_-_MKT"/>
      <sheetName val="Projeção_do_IR"/>
      <sheetName val="Importação_QV"/>
      <sheetName val="PC_ANAL_CAIXA_MENSAL"/>
      <sheetName val="5121006_-_Perdas_Det"/>
      <sheetName val="Participações_CODEPAR_2018"/>
      <sheetName val="Participações_CODEPAR_2017"/>
      <sheetName val="Participações_CODEPAR_2016"/>
      <sheetName val="Participações_CODEPAR_2015"/>
      <sheetName val="1__Captable_IAS"/>
      <sheetName val="2__Captable_Helibrás"/>
      <sheetName val="3__Captable_Datora"/>
      <sheetName val="4__Captable_Biotech"/>
      <sheetName val="5__Captable_CBL"/>
      <sheetName val="C__euro)13"/>
      <sheetName val="B__euro13"/>
      <sheetName val="NEWST_PATR13"/>
      <sheetName val="NEWST_PATR_euro13"/>
      <sheetName val="ST_PATR13"/>
      <sheetName val="ST_PATR_euro13"/>
      <sheetName val="Abertura_Circulante13"/>
      <sheetName val="K_13"/>
      <sheetName val="MOD_7_SIN13"/>
      <sheetName val="BMSP_13"/>
      <sheetName val="BCO_CENTRAL13"/>
      <sheetName val="A4_313"/>
      <sheetName val="inc__claim_9712"/>
      <sheetName val="July_Posting13"/>
      <sheetName val="A4_1-BRASFLEX_12"/>
      <sheetName val="Mapa_Imobilizado10"/>
      <sheetName val="HIN-BR_Detail9"/>
      <sheetName val="SUMMARY_(1)9"/>
      <sheetName val="N__PIS_COFINS9"/>
      <sheetName val="Abert_vol_venda_x_receita8"/>
      <sheetName val="Lista_de_valores8"/>
      <sheetName val="Variation_Analysis8"/>
      <sheetName val="Geral_Contratos7"/>
      <sheetName val="suporte_prime8"/>
      <sheetName val="Rec_Status7"/>
      <sheetName val="Base_de_Dados_Imob7"/>
      <sheetName val="N1_2_-_Aging_List7"/>
      <sheetName val="fluxo_de_caixa7"/>
      <sheetName val="Movimentação_AF_20045"/>
      <sheetName val="Movimentação_AF_20055"/>
      <sheetName val="Movimentação_AF_20065"/>
      <sheetName val="Mov__Aplic__Financeira_31_10_06"/>
      <sheetName val="Mov__Aplic__Financeira_31_12_06"/>
      <sheetName val="Inv_-_Cálc_equiv5"/>
      <sheetName val="SAT_Lim_OK5"/>
      <sheetName val="REALIZÁVEL_A_LONGO_PRAZO5"/>
      <sheetName val="COFINS_PIS_-_liminar_OK5"/>
      <sheetName val="COFINS_OK5"/>
      <sheetName val="CSLL_OK5"/>
      <sheetName val="IPI_Oper_Isentas_OK5"/>
      <sheetName val="INSS_Proc_Adm_OK5"/>
      <sheetName val="CIDE_OK5"/>
      <sheetName val="Prov_Multa_IRPJ_CSLL5"/>
      <sheetName val="IR_Diferido_-_20065"/>
      <sheetName val="PASEP_OK5"/>
      <sheetName val="IRRF_e_Drawback_OK5"/>
      <sheetName val="Teste_de_Rec_Apl_Fin_Dez-035"/>
      <sheetName val="Composição_AF_CIE5"/>
      <sheetName val="AUX_-_CONTA_CONTÁBIL6"/>
      <sheetName val="AUX_-_CENTRO_DE_CUSTO6"/>
      <sheetName val="AUX_-_OPERAÇÃO-EVENTO6"/>
      <sheetName val="Centros_de_Custos5"/>
      <sheetName val="Resumo_das_Marcas5"/>
      <sheetName val="Banco_de_Dados5"/>
      <sheetName val="Cel_ePap__Mucuri5"/>
      <sheetName val="BRADESCO_25052010044"/>
      <sheetName val="Tabela_de_Parâmetros4"/>
      <sheetName val="Final_Stats_4"/>
      <sheetName val="Treasury_Yields4"/>
      <sheetName val="Categorias_e_Subcategorias4"/>
      <sheetName val="CC_e_Plano_de_Contas4"/>
      <sheetName val="FEV_REAL5"/>
      <sheetName val="RDEG_fev_075"/>
      <sheetName val="Summary_Information5"/>
      <sheetName val="Tabela_Apoio5"/>
      <sheetName val="Month_Summary4"/>
      <sheetName val="Month_Overview4"/>
      <sheetName val="Realizado_Ajustes_Financeiro4"/>
      <sheetName val="Comparativo_Resultado4"/>
      <sheetName val="Orcado_T24"/>
      <sheetName val="SUMMARY_4"/>
      <sheetName val="Revenues_MCO-T34"/>
      <sheetName val="Revenues_MCO-T24"/>
      <sheetName val="Revenues_MCO-T14"/>
      <sheetName val="Resultado_$Dolar_(3)4"/>
      <sheetName val="Resultado_$Dolar_(2)4"/>
      <sheetName val="Resultado_$Dolar_(1)4"/>
      <sheetName val="ECOF1101_XLS5"/>
      <sheetName val="Sheet1_(2)4"/>
      <sheetName val="12_20184"/>
      <sheetName val="_Imobilizado(1)4"/>
      <sheetName val="SoD_Chg_in_Preparers4"/>
      <sheetName val="Base_Graficos4"/>
      <sheetName val="RPI_Mat_prima9782"/>
      <sheetName val="Balance_Sheet2"/>
      <sheetName val="Novas_Lojas4"/>
      <sheetName val="Cx_Seleção2"/>
      <sheetName val="budget+act_18-192"/>
      <sheetName val="budget_CC_19-202"/>
      <sheetName val="resumo_por_fornec2"/>
      <sheetName val="Ledger_2019-20202"/>
      <sheetName val="classif_despesa2"/>
      <sheetName val="Lista_DTT_-_Fase_14"/>
      <sheetName val="O1_-_Apuração_-_IR-CS2"/>
      <sheetName val="Check_Diferido2"/>
      <sheetName val="DINAMICA_CONTA_RESULTADO2"/>
      <sheetName val="Dinamica_BS2"/>
      <sheetName val="690_098042"/>
      <sheetName val="53501_2"/>
      <sheetName val="690_087542"/>
      <sheetName val="6905101_662012"/>
      <sheetName val="63076_2"/>
      <sheetName val="De_x_para_realizado1"/>
      <sheetName val="Bancos_-_Resumen1"/>
      <sheetName val="4_3__Floripa4"/>
      <sheetName val="DRE_BR1"/>
      <sheetName val="Teste_Seguros_CIE_31-12-20041"/>
      <sheetName val="Teste_Seguros_CIE_31-12-20051"/>
      <sheetName val="Russia_3_companies_by_SKU1"/>
      <sheetName val="Base_de_dados_Aging1"/>
      <sheetName val="Razão_-_Custo_e_Desp_08_20211"/>
      <sheetName val="Monthy_CF1"/>
      <sheetName val="Comparison_vs_Prior_CF1"/>
      <sheetName val="Comparison_vs_last_Version1"/>
      <sheetName val="Bank_Recon1"/>
      <sheetName val="Main_expenses1"/>
      <sheetName val="AR_-_Already_Edit1"/>
      <sheetName val="Flow_gelatine1"/>
      <sheetName val="Gelatine_price1"/>
      <sheetName val="Others_-_details_e_QES_payment1"/>
      <sheetName val="Freight_-_details1"/>
      <sheetName val="Tax_-_details1"/>
      <sheetName val="Labor_cost_computation1"/>
      <sheetName val="Others_-_MKT1"/>
      <sheetName val="Projeção_do_IR1"/>
      <sheetName val="Importação_QV1"/>
      <sheetName val="PC_ANAL_CAIXA_MENSAL1"/>
      <sheetName val="5121006_-_Perdas_Det1"/>
      <sheetName val="Participações_CODEPAR_20181"/>
      <sheetName val="Participações_CODEPAR_20171"/>
      <sheetName val="Participações_CODEPAR_20161"/>
      <sheetName val="Participações_CODEPAR_20151"/>
      <sheetName val="1__Captable_IAS1"/>
      <sheetName val="2__Captable_Helibrás1"/>
      <sheetName val="3__Captable_Datora1"/>
      <sheetName val="4__Captable_Biotech1"/>
      <sheetName val="5__Captable_CBL1"/>
      <sheetName val="K7"/>
      <sheetName val="RESUMEN"/>
      <sheetName val="detail (2)"/>
      <sheetName val="Ativo"/>
      <sheetName val="BP"/>
      <sheetName val="BASE DE DADOS."/>
      <sheetName val="Sheet2"/>
      <sheetName val="PS"/>
      <sheetName val="Pov"/>
      <sheetName val="Data"/>
      <sheetName val="Cogen"/>
      <sheetName val="Customize Your Invoice"/>
      <sheetName val="RF-G7"/>
      <sheetName val="I CF"/>
      <sheetName val="Peso_áreas_e_CPs"/>
      <sheetName val="DRE"/>
      <sheetName val="Model"/>
      <sheetName val="ICATU"/>
      <sheetName val="Validacao_Dados"/>
      <sheetName val="REAC1"/>
      <sheetName val="OTHER TABLES"/>
      <sheetName val="Graficos Prod. Açuc. e Etanol"/>
      <sheetName val="DIPRVS12"/>
      <sheetName val="Especif"/>
      <sheetName val="LANCAPC"/>
      <sheetName val="Taxas"/>
      <sheetName val="CALMAR 11"/>
      <sheetName val="Movimentação"/>
      <sheetName val="Dept#"/>
      <sheetName val="Notes"/>
      <sheetName val="macro_data"/>
      <sheetName val="Time"/>
      <sheetName val="ALFMUL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refreshError="1"/>
      <sheetData sheetId="199" refreshError="1"/>
      <sheetData sheetId="200" refreshError="1"/>
      <sheetData sheetId="201" refreshError="1"/>
      <sheetData sheetId="202" refreshError="1"/>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refreshError="1"/>
      <sheetData sheetId="345" refreshError="1"/>
      <sheetData sheetId="346" refreshError="1"/>
      <sheetData sheetId="347" refreshError="1"/>
      <sheetData sheetId="348"/>
      <sheetData sheetId="349"/>
      <sheetData sheetId="350"/>
      <sheetData sheetId="351"/>
      <sheetData sheetId="352"/>
      <sheetData sheetId="353"/>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refreshError="1"/>
      <sheetData sheetId="379" refreshError="1"/>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refreshError="1"/>
      <sheetData sheetId="395" refreshError="1"/>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refreshError="1"/>
      <sheetData sheetId="420" refreshError="1"/>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refreshError="1"/>
      <sheetData sheetId="459" refreshError="1"/>
      <sheetData sheetId="460" refreshError="1"/>
      <sheetData sheetId="461" refreshError="1"/>
      <sheetData sheetId="462" refreshError="1"/>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refreshError="1"/>
      <sheetData sheetId="516" refreshError="1"/>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refreshError="1"/>
      <sheetData sheetId="661" refreshError="1"/>
      <sheetData sheetId="662" refreshError="1"/>
      <sheetData sheetId="663"/>
      <sheetData sheetId="664"/>
      <sheetData sheetId="665"/>
      <sheetData sheetId="666"/>
      <sheetData sheetId="667"/>
      <sheetData sheetId="668"/>
      <sheetData sheetId="669"/>
      <sheetData sheetId="670"/>
      <sheetData sheetId="671"/>
      <sheetData sheetId="672"/>
      <sheetData sheetId="673"/>
      <sheetData sheetId="674"/>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refreshError="1"/>
      <sheetData sheetId="851" refreshError="1"/>
      <sheetData sheetId="852" refreshError="1"/>
      <sheetData sheetId="853" refreshError="1"/>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Procedimentos Efetuados"/>
      <sheetName val="Mov. Aplic. Financeira 31.12.05"/>
      <sheetName val="Mov. Aplic. Financeira 31.10.05"/>
      <sheetName val="XREF"/>
      <sheetName val="Tickmarks"/>
    </sheetNames>
    <sheetDataSet>
      <sheetData sheetId="0" refreshError="1"/>
      <sheetData sheetId="1" refreshError="1"/>
      <sheetData sheetId="2" refreshError="1"/>
      <sheetData sheetId="3">
        <row r="23">
          <cell r="F23">
            <v>8451.2999999999993</v>
          </cell>
          <cell r="H23">
            <v>5924.66</v>
          </cell>
        </row>
        <row r="36">
          <cell r="F36">
            <v>17019.12</v>
          </cell>
        </row>
        <row r="49">
          <cell r="J49">
            <v>17179.21</v>
          </cell>
          <cell r="P49">
            <v>4287.18</v>
          </cell>
          <cell r="Q49" t="str">
            <v>!</v>
          </cell>
          <cell r="S49">
            <v>576.12</v>
          </cell>
          <cell r="T49" t="str">
            <v>!</v>
          </cell>
        </row>
        <row r="86">
          <cell r="C86">
            <v>-377195.52000000002</v>
          </cell>
        </row>
      </sheetData>
      <sheetData sheetId="4">
        <row r="23">
          <cell r="F23">
            <v>8451.2999999999993</v>
          </cell>
          <cell r="G23" t="str">
            <v>!</v>
          </cell>
          <cell r="H23">
            <v>5924.66</v>
          </cell>
          <cell r="I23" t="str">
            <v>!</v>
          </cell>
        </row>
        <row r="36">
          <cell r="F36">
            <v>17019.12</v>
          </cell>
          <cell r="G36" t="str">
            <v>!</v>
          </cell>
        </row>
        <row r="49">
          <cell r="C49">
            <v>659.01</v>
          </cell>
          <cell r="K49" t="str">
            <v>!</v>
          </cell>
        </row>
        <row r="62">
          <cell r="G62" t="str">
            <v>!</v>
          </cell>
        </row>
      </sheetData>
      <sheetData sheetId="5">
        <row r="2">
          <cell r="A2">
            <v>-377195.52000000002</v>
          </cell>
          <cell r="B2">
            <v>-377195.52000000002</v>
          </cell>
          <cell r="D2" t="str">
            <v>Resultado Financeiro Líquido Leadsheet</v>
          </cell>
          <cell r="E2" t="str">
            <v>!</v>
          </cell>
        </row>
        <row r="3">
          <cell r="A3">
            <v>659.01</v>
          </cell>
          <cell r="B3">
            <v>659.01</v>
          </cell>
          <cell r="D3" t="str">
            <v>Impostos a Compensar Leadsheet</v>
          </cell>
          <cell r="E3" t="str">
            <v>!</v>
          </cell>
        </row>
        <row r="5">
          <cell r="A5">
            <v>5924.66</v>
          </cell>
          <cell r="B5">
            <v>5924.66</v>
          </cell>
          <cell r="D5" t="str">
            <v>Impostos a Compensar Leadsheet</v>
          </cell>
          <cell r="E5" t="str">
            <v>!</v>
          </cell>
        </row>
        <row r="6">
          <cell r="A6">
            <v>8451.2999999999993</v>
          </cell>
          <cell r="B6">
            <v>8451.2999999999993</v>
          </cell>
          <cell r="D6" t="str">
            <v>Impostos a Compensar Leadsheet</v>
          </cell>
          <cell r="E6" t="str">
            <v>!</v>
          </cell>
        </row>
        <row r="7">
          <cell r="A7">
            <v>17019.12</v>
          </cell>
          <cell r="B7">
            <v>17019.12</v>
          </cell>
          <cell r="D7" t="str">
            <v>Impostos a Compensar Leadsheet</v>
          </cell>
          <cell r="E7" t="str">
            <v>!</v>
          </cell>
        </row>
        <row r="10">
          <cell r="A10">
            <v>17019.12</v>
          </cell>
          <cell r="B10">
            <v>17019.12</v>
          </cell>
          <cell r="D10" t="str">
            <v>Impostos a Compensar Leadsheet</v>
          </cell>
          <cell r="E10" t="str">
            <v>!</v>
          </cell>
        </row>
        <row r="12">
          <cell r="A12">
            <v>8451.2999999999993</v>
          </cell>
          <cell r="B12">
            <v>8451.2999999999993</v>
          </cell>
          <cell r="D12" t="str">
            <v>Impostos a Compensar Leadsheet</v>
          </cell>
          <cell r="E12" t="str">
            <v>!</v>
          </cell>
        </row>
        <row r="13">
          <cell r="A13">
            <v>5924.66</v>
          </cell>
          <cell r="B13">
            <v>5924.66</v>
          </cell>
          <cell r="D13" t="str">
            <v>Impostos a Compensar Leadsheet</v>
          </cell>
          <cell r="E13" t="str">
            <v>!</v>
          </cell>
        </row>
        <row r="14">
          <cell r="A14">
            <v>17179.21</v>
          </cell>
          <cell r="B14">
            <v>17179.21</v>
          </cell>
          <cell r="D14" t="str">
            <v>Impostos a Compensar Leadsheet</v>
          </cell>
          <cell r="E14" t="str">
            <v>!</v>
          </cell>
        </row>
        <row r="15">
          <cell r="A15">
            <v>576.12</v>
          </cell>
          <cell r="B15">
            <v>576.12</v>
          </cell>
          <cell r="D15" t="str">
            <v>Impostos a Compensar Leadsheet</v>
          </cell>
          <cell r="E15" t="str">
            <v>!</v>
          </cell>
        </row>
        <row r="16">
          <cell r="A16">
            <v>4287.18</v>
          </cell>
          <cell r="B16">
            <v>4287.18</v>
          </cell>
          <cell r="D16" t="str">
            <v>Impostos a Compensar Leadsheet</v>
          </cell>
          <cell r="E16" t="str">
            <v>!</v>
          </cell>
        </row>
      </sheetData>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 Cálc equiv"/>
      <sheetName val="Movimentação"/>
      <sheetName val="Tickmarks"/>
      <sheetName val="Mov. Aplic. Financeira 31.10.05"/>
      <sheetName val="Mov. Aplic. Financeira 31.12.05"/>
      <sheetName val="XREF"/>
    </sheetNames>
    <sheetDataSet>
      <sheetData sheetId="0"/>
      <sheetData sheetId="1"/>
      <sheetData sheetId="2"/>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circularizações"/>
      <sheetName val="Conciliação 30_09"/>
      <sheetName val=" BBV 30_09"/>
      <sheetName val="FIF"/>
      <sheetName val="Boston 30_09"/>
      <sheetName val="Boston 30_06"/>
      <sheetName val="BankAmerica 30_06"/>
      <sheetName val="Wachovia 30_06"/>
      <sheetName val="XREF"/>
      <sheetName val="Tickmarks"/>
      <sheetName val="Sheet1"/>
    </sheetNames>
    <sheetDataSet>
      <sheetData sheetId="0"/>
      <sheetData sheetId="1"/>
      <sheetData sheetId="2"/>
      <sheetData sheetId="3"/>
      <sheetData sheetId="4" refreshError="1"/>
      <sheetData sheetId="5"/>
      <sheetData sheetId="6" refreshError="1"/>
      <sheetData sheetId="7"/>
      <sheetData sheetId="8" refreshError="1"/>
      <sheetData sheetId="9" refreshError="1"/>
      <sheetData sheetId="10"/>
      <sheetData sheetId="1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S"/>
      <sheetName val="SAT Lim OK"/>
      <sheetName val="COFINS PIS - liminar OK"/>
      <sheetName val="COFINS OK"/>
      <sheetName val="CSLL OK"/>
      <sheetName val="IPI Oper Isentas OK"/>
      <sheetName val="IRRF e Drawback OK"/>
      <sheetName val="INSS Proc Adm OK"/>
      <sheetName val="PASEP OK"/>
      <sheetName val="CIDE OK"/>
      <sheetName val="CIDE I "/>
      <sheetName val="Prov Multa IRPJ_CSLL"/>
      <sheetName val="Import Cabine de Pintura OK"/>
      <sheetName val="IRPJ"/>
      <sheetName val="Selic Mensal 2005"/>
    </sheetNames>
    <sheetDataSet>
      <sheetData sheetId="0"/>
      <sheetData sheetId="1">
        <row r="105">
          <cell r="S105" t="str">
            <v>!</v>
          </cell>
        </row>
      </sheetData>
      <sheetData sheetId="2">
        <row r="92">
          <cell r="V92" t="str">
            <v>!</v>
          </cell>
          <cell r="AA92" t="str">
            <v>!</v>
          </cell>
        </row>
        <row r="94">
          <cell r="D94" t="str">
            <v>!</v>
          </cell>
        </row>
      </sheetData>
      <sheetData sheetId="3">
        <row r="27">
          <cell r="L27" t="str">
            <v>!</v>
          </cell>
        </row>
        <row r="29">
          <cell r="L29" t="str">
            <v>!</v>
          </cell>
        </row>
      </sheetData>
      <sheetData sheetId="4">
        <row r="17">
          <cell r="AG17">
            <v>-1057291.1515679974</v>
          </cell>
          <cell r="AH17" t="str">
            <v>!</v>
          </cell>
        </row>
      </sheetData>
      <sheetData sheetId="5">
        <row r="31">
          <cell r="AH31" t="str">
            <v>!</v>
          </cell>
        </row>
      </sheetData>
      <sheetData sheetId="6">
        <row r="47">
          <cell r="E47">
            <v>3472180.55</v>
          </cell>
        </row>
      </sheetData>
      <sheetData sheetId="7">
        <row r="38">
          <cell r="AB38" t="str">
            <v>!</v>
          </cell>
        </row>
        <row r="42">
          <cell r="T42" t="str">
            <v>!</v>
          </cell>
        </row>
      </sheetData>
      <sheetData sheetId="8">
        <row r="43">
          <cell r="Q43">
            <v>7475187.419999999</v>
          </cell>
        </row>
      </sheetData>
      <sheetData sheetId="9">
        <row r="22">
          <cell r="R22">
            <v>3898963.84</v>
          </cell>
        </row>
        <row r="28">
          <cell r="T28">
            <v>-52987.45696800109</v>
          </cell>
          <cell r="U28" t="str">
            <v>!</v>
          </cell>
        </row>
      </sheetData>
      <sheetData sheetId="10"/>
      <sheetData sheetId="11">
        <row r="23">
          <cell r="P23">
            <v>2884679.22</v>
          </cell>
          <cell r="Q23" t="str">
            <v>!</v>
          </cell>
        </row>
      </sheetData>
      <sheetData sheetId="12"/>
      <sheetData sheetId="13"/>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340"/>
      <sheetName val="ATIVO E PASSIVO"/>
      <sheetName val="RESULTADO"/>
      <sheetName val="DISPONÍVEL"/>
      <sheetName val="CONTAS A RECEBER"/>
      <sheetName val="Títulos"/>
      <sheetName val="ESTOQUES"/>
      <sheetName val="River One"/>
      <sheetName val="REALIZÁVEL A LONGO PRAZO"/>
      <sheetName val="IMOBILIZADO"/>
      <sheetName val="DEPRECIAÇÃO"/>
      <sheetName val="HSBC"/>
      <sheetName val="CITIBANK"/>
      <sheetName val="Fornecedores"/>
      <sheetName val="EXIGÍVEL A LONGO PRAZO"/>
      <sheetName val="Parceiros PW&amp;C"/>
      <sheetName val="XREF"/>
      <sheetName val="Tickmarks"/>
      <sheetName val="Parâmetro"/>
      <sheetName val="SAT Lim OK"/>
      <sheetName val="COFINS PIS - liminar OK"/>
      <sheetName val="COFINS OK"/>
      <sheetName val="CSLL OK"/>
      <sheetName val="IPI Oper Isentas OK"/>
      <sheetName val="INSS Proc Adm OK"/>
      <sheetName val="CIDE OK"/>
      <sheetName val="Prov Multa IRPJ_CSLL"/>
      <sheetName val="PASEP OK"/>
      <sheetName val="IRRF e Drawback OK"/>
      <sheetName val="RETROPESCTIVA"/>
      <sheetName val="BP"/>
      <sheetName val="DRE"/>
      <sheetName val="DMPL"/>
      <sheetName val="DRA"/>
      <sheetName val="DFC"/>
      <sheetName val="DVA"/>
      <sheetName val="NEs (port)"/>
      <sheetName val="NEs (ingles)"/>
      <sheetName val="Tradução livre"/>
      <sheetName val="NE33 e NE30"/>
    </sheetNames>
    <sheetDataSet>
      <sheetData sheetId="0" refreshError="1"/>
      <sheetData sheetId="1"/>
      <sheetData sheetId="2"/>
      <sheetData sheetId="3"/>
      <sheetData sheetId="4" refreshError="1"/>
      <sheetData sheetId="5"/>
      <sheetData sheetId="6" refreshError="1"/>
      <sheetData sheetId="7"/>
      <sheetData sheetId="8" refreshError="1"/>
      <sheetData sheetId="9"/>
      <sheetData sheetId="10" refreshError="1"/>
      <sheetData sheetId="1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Summary"/>
      <sheetName val="Mapa Contingencias USGAAP"/>
      <sheetName val="Movimentação Resumo"/>
      <sheetName val="Composição"/>
      <sheetName val="Movimentação"/>
      <sheetName val="Resumo das Div."/>
      <sheetName val="Trabalhistas"/>
      <sheetName val="CIDE "/>
      <sheetName val="CIDE juros compensatórios"/>
      <sheetName val="IRPJ_DEBIASI"/>
      <sheetName val="PASEP s variações cambiais ok"/>
      <sheetName val="IPI isentas ok"/>
      <sheetName val=" DRAWBACK ato conc"/>
      <sheetName val="EC 33 TESE ok"/>
      <sheetName val="IR Fonte AIIM ok"/>
      <sheetName val="dep judiciais ok"/>
      <sheetName val="INSS Liminar ok"/>
      <sheetName val="retenção de 11% INSS ok"/>
      <sheetName val="dep recursais - SAT ok"/>
      <sheetName val="cabine de pintura dep jud ok "/>
      <sheetName val="cabine de pintura AIIM ok"/>
      <sheetName val="drawback simuladores dep jud ok"/>
      <sheetName val="drawback simuladores AIIM ok"/>
      <sheetName val="SAT ok"/>
      <sheetName val="FUNDAF ok"/>
      <sheetName val="INSS multa Lombardi ok"/>
      <sheetName val="mútuo EFL AIIM ok"/>
      <sheetName val="NFLD 35460115-6 INSS ok"/>
      <sheetName val="AI 35657420-2 INSS ok"/>
      <sheetName val="PIS COFINS ok"/>
      <sheetName val="Tickmarks"/>
      <sheetName val="PASEP s variações cambiais"/>
      <sheetName val="IPI isentas"/>
      <sheetName val="EC 33 TESE"/>
      <sheetName val="IR Fonte AIIM"/>
      <sheetName val="dep judiciais"/>
      <sheetName val="INSS Liminar"/>
      <sheetName val="retenção de 11% INSS"/>
      <sheetName val="dep recursais - SAT"/>
      <sheetName val="cabine de pintura dep judicial"/>
      <sheetName val="cabine de pintura AIIM"/>
      <sheetName val="drawback simuladores dep jud"/>
      <sheetName val="drawback simuladores AIIM"/>
      <sheetName val="SAT"/>
      <sheetName val="FUNDAF"/>
      <sheetName val="INSS multa Lombardi"/>
      <sheetName val="mútuo EFL AIIM"/>
      <sheetName val="NFLD 35460115-6 INSS"/>
      <sheetName val="AI 35657420-2 INSS"/>
      <sheetName val="PIS COFINS"/>
      <sheetName val="XREF"/>
      <sheetName val="REALIZÁVEL A LONGO PRAZO"/>
      <sheetName val="Maestro"/>
      <sheetName val="BP"/>
      <sheetName val="DRE"/>
      <sheetName val="DMPL"/>
      <sheetName val="DRA"/>
      <sheetName val="DFC"/>
      <sheetName val="DVA"/>
      <sheetName val="NEs (port)"/>
      <sheetName val="NEs (ingles)"/>
      <sheetName val="Tradução livre"/>
      <sheetName val="NE33 e NE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Depósito Judicial 06"/>
      <sheetName val="Depósito Judicial 05"/>
      <sheetName val="Depósito Judicial 04"/>
      <sheetName val="IR Diferido - 2006"/>
      <sheetName val="IR Diferido - 2005"/>
      <sheetName val="IR Diferido - 2004"/>
      <sheetName val="Tickmarks"/>
      <sheetName val="XREF"/>
      <sheetName val="Composição"/>
      <sheetName val="HYP"/>
      <sheetName val="PIVOT_All"/>
      <sheetName val="Correção"/>
      <sheetName val="Cover1"/>
      <sheetName val="Auxi"/>
      <sheetName val="PS-Consolidation"/>
      <sheetName val="ELIM_FINANCEIRA"/>
      <sheetName val="DFLSUBS"/>
      <sheetName val="Consolidado US$"/>
      <sheetName val="PC"/>
      <sheetName val="INFO"/>
      <sheetName val="Base de dados"/>
      <sheetName val="BP"/>
      <sheetName val="DRE"/>
      <sheetName val="DMPL"/>
      <sheetName val="DRA"/>
      <sheetName val="DFC"/>
      <sheetName val="DVA"/>
      <sheetName val="NEs (port)"/>
      <sheetName val="NEs (ingles)"/>
      <sheetName val="Tradução livre"/>
      <sheetName val="NE33 e NE30"/>
    </sheetNames>
    <sheetDataSet>
      <sheetData sheetId="0"/>
      <sheetData sheetId="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 Receita 31.12.2003"/>
      <sheetName val="Teste de Rec Apl Fin Dez-03"/>
    </sheetNames>
    <sheetDataSet>
      <sheetData sheetId="0" refreshError="1"/>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fra 071204"/>
      <sheetName val="Safra 100106"/>
      <sheetName val="Itaú 060206"/>
      <sheetName val="Composição AF CIE"/>
      <sheetName val="Itaú0602"/>
      <sheetName val="1001Safra - Cirque"/>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Para Ref. - Testes de Custo"/>
      <sheetName val="Para Ref. - Seleção"/>
      <sheetName val="Log File"/>
      <sheetName val="Itens Selecionados Custos"/>
      <sheetName val="XREF"/>
      <sheetName val="Tickmarks"/>
      <sheetName val="Para Ref. - Seleção Show"/>
      <sheetName val="Log File - Show"/>
      <sheetName val="Itens Selecionados Show"/>
      <sheetName val="Composição AF CIE"/>
      <sheetName val="Est"/>
      <sheetName val="GSI_1998"/>
      <sheetName val="Categorias e Subcategorias"/>
      <sheetName val="CC e Plano de Contas"/>
      <sheetName val="CAPEX"/>
      <sheetName val="#REF"/>
      <sheetName val="PTPL95"/>
      <sheetName val="E2.1.1-Fat 06.2006"/>
      <sheetName val="A4.1-BRASFLEX "/>
      <sheetName val="Depositos judiciais"/>
      <sheetName val="Maestro"/>
      <sheetName val="42"/>
      <sheetName val="73"/>
      <sheetName val="MOD 7 SIN"/>
      <sheetName val="GERREAL"/>
      <sheetName val="Macro_2003"/>
      <sheetName val="Worksheet in 8210 CUSTO Cie Bra"/>
      <sheetName val="CuHDG"/>
      <sheetName val="BP"/>
      <sheetName val="DRE"/>
      <sheetName val="DMPL"/>
      <sheetName val="DRA"/>
      <sheetName val="DFC"/>
      <sheetName val="DVA"/>
      <sheetName val="NEs (port)"/>
      <sheetName val="NEs (ingles)"/>
      <sheetName val="Tradução livre"/>
      <sheetName val="NE33 e NE30"/>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t"/>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Mov. Aplic. Financeira"/>
      <sheetName val="XREF"/>
      <sheetName val="Tickmarks"/>
      <sheetName val="Resumo das Circularizações"/>
      <sheetName val="Mapa"/>
      <sheetName val="Testes"/>
      <sheetName val="Worksheet in 5210 Aplicações Fi"/>
      <sheetName val="GERREAL"/>
      <sheetName val="ABRIL 2000"/>
      <sheetName val="Teste Circularização Out-03"/>
      <sheetName val="FF3"/>
      <sheetName val="cvdtodosprodago-00"/>
      <sheetName val="ush"/>
      <sheetName val="VENDAS_P_SUBSIDIÁRIA"/>
      <sheetName val="H.MUNDIAL - 27.01.06 - Ajustado"/>
      <sheetName val="Cover"/>
    </sheetNames>
    <sheetDataSet>
      <sheetData sheetId="0"/>
      <sheetData sheetId="1"/>
      <sheetData sheetId="2"/>
      <sheetData sheetId="3">
        <row r="2">
          <cell r="A2">
            <v>-3598</v>
          </cell>
          <cell r="B2">
            <v>-3598</v>
          </cell>
          <cell r="D2" t="str">
            <v>Impostos a Compensar Leadsheet</v>
          </cell>
          <cell r="E2" t="str">
            <v>!</v>
          </cell>
        </row>
        <row r="3">
          <cell r="A3">
            <v>-2948</v>
          </cell>
          <cell r="B3">
            <v>-2948</v>
          </cell>
          <cell r="D3" t="str">
            <v>Impostos a Compensar Leadsheet</v>
          </cell>
          <cell r="E3" t="str">
            <v>!</v>
          </cell>
        </row>
        <row r="4">
          <cell r="A4">
            <v>-6341</v>
          </cell>
          <cell r="B4">
            <v>-6341</v>
          </cell>
          <cell r="D4" t="str">
            <v>Impostos a Compensar Leadsheet</v>
          </cell>
          <cell r="E4" t="str">
            <v>!</v>
          </cell>
        </row>
        <row r="5">
          <cell r="A5">
            <v>-8975</v>
          </cell>
          <cell r="B5">
            <v>-8975</v>
          </cell>
          <cell r="D5" t="str">
            <v>Impostos a Compensar Leadsheet</v>
          </cell>
          <cell r="E5" t="str">
            <v>!</v>
          </cell>
        </row>
        <row r="6">
          <cell r="A6">
            <v>-1951</v>
          </cell>
          <cell r="B6">
            <v>-1951</v>
          </cell>
          <cell r="D6" t="str">
            <v>Impostos a Compensar Leadsheet</v>
          </cell>
          <cell r="E6" t="str">
            <v>!</v>
          </cell>
        </row>
        <row r="7">
          <cell r="A7">
            <v>-254177</v>
          </cell>
          <cell r="B7">
            <v>-254177</v>
          </cell>
          <cell r="D7" t="str">
            <v>Receitas Financeiras Leadsheet</v>
          </cell>
          <cell r="E7" t="str">
            <v>!</v>
          </cell>
        </row>
      </sheetData>
      <sheetData sheetId="4">
        <row r="3">
          <cell r="B3" t="str">
            <v>Saldo conforme verificado extrato bancário de 12/2004 do Banco Real referente a aplicação em fundo de investimento de renda fixa - FIQ FI referenciado DI Credit Premium. Saldo sem divergências. Confrontamos também com a resposta de circularização do Banco</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Movimentação T4F"/>
      <sheetName val="Movimentação Metro"/>
      <sheetName val="Compilação escritórios"/>
      <sheetName val="XREF"/>
      <sheetName val="Tickmarks"/>
      <sheetName val="Nota Relatório"/>
      <sheetName val="Possíveis"/>
      <sheetName val="Argentina&amp;Chile"/>
    </sheetNames>
    <sheetDataSet>
      <sheetData sheetId="0">
        <row r="2">
          <cell r="F2" t="str">
            <v>30.06.08</v>
          </cell>
        </row>
      </sheetData>
      <sheetData sheetId="1">
        <row r="1">
          <cell r="F1" t="str">
            <v>30.06.08</v>
          </cell>
        </row>
      </sheetData>
      <sheetData sheetId="2" refreshError="1"/>
      <sheetData sheetId="3"/>
      <sheetData sheetId="4">
        <row r="26">
          <cell r="G26">
            <v>-0.5</v>
          </cell>
        </row>
      </sheetData>
      <sheetData sheetId="5"/>
      <sheetData sheetId="6" refreshError="1"/>
      <sheetData sheetId="7" refreshError="1"/>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ngenta"/>
      <sheetName val="Lead"/>
      <sheetName val="Links"/>
      <sheetName val="Mapa de Movimentação"/>
      <sheetName val="M.E. 31-12"/>
      <sheetName val="Libor"/>
      <sheetName val="M.E. 30-09"/>
      <sheetName val="Juros M.E. 30-09"/>
      <sheetName val="V.Cambial M.E. 30-09"/>
      <sheetName val="Dolar"/>
      <sheetName val="CDI"/>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000-OK"/>
      <sheetName val="6000-OK"/>
      <sheetName val="8000-OK"/>
      <sheetName val="8001-OK"/>
      <sheetName val="2340-OK"/>
      <sheetName val="5100-5200-OK"/>
      <sheetName val="5300-OK"/>
      <sheetName val="5301-OK"/>
      <sheetName val="5302-OK"/>
      <sheetName val="5400-OK"/>
      <sheetName val="5200-OK"/>
      <sheetName val="5600-OK"/>
      <sheetName val="5600-1"/>
      <sheetName val="5601-OK"/>
      <sheetName val="5700-OK"/>
      <sheetName val="5701-OK"/>
      <sheetName val="5702-OK"/>
      <sheetName val="6100-OK"/>
      <sheetName val="6200-OK"/>
      <sheetName val="6201-OK"/>
      <sheetName val="6202-OK"/>
      <sheetName val="6203-OK"/>
      <sheetName val="6204-OK"/>
      <sheetName val="6210"/>
      <sheetName val="6300-OK"/>
      <sheetName val="Tickmarks"/>
      <sheetName val="XREF"/>
      <sheetName val="M.E. 30-09"/>
      <sheetName val="10-03"/>
      <sheetName val="07-03"/>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Procedimentos Efetuados"/>
      <sheetName val="Mov. Aplic. Financeira 31.12.05"/>
      <sheetName val="Mov. Aplic. Financeira 31.10.05"/>
      <sheetName val="XREF"/>
      <sheetName val="Tickmarks"/>
    </sheetNames>
    <sheetDataSet>
      <sheetData sheetId="0" refreshError="1"/>
      <sheetData sheetId="1" refreshError="1"/>
      <sheetData sheetId="2" refreshError="1"/>
      <sheetData sheetId="3"/>
      <sheetData sheetId="4"/>
      <sheetData sheetId="5">
        <row r="4">
          <cell r="A4">
            <v>17179.21</v>
          </cell>
          <cell r="B4">
            <v>17179.21</v>
          </cell>
          <cell r="D4" t="str">
            <v>Impostos a Compensar Leadsheet</v>
          </cell>
          <cell r="E4" t="str">
            <v>!</v>
          </cell>
        </row>
      </sheetData>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Mapa Movimentação"/>
      <sheetName val="PAS Deprec"/>
      <sheetName val="Teste SI e Adição"/>
      <sheetName val="Teste baixa"/>
      <sheetName val="Conciliação Diferido"/>
      <sheetName val="{PPC} Diferido VE"/>
      <sheetName val="XREF"/>
      <sheetName val="Tickmarks"/>
      <sheetName val="DEP NAO IDENTIF"/>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Aging Clientes - PDD"/>
      <sheetName val="Recebimento Subsequente"/>
      <sheetName val="Suites e Camarotes"/>
      <sheetName val="Contabilização Cliente"/>
      <sheetName val="Naming Citibank"/>
      <sheetName val="Naming Credicard Hall"/>
      <sheetName val="Naming Abril (Fianceiro)"/>
      <sheetName val="Naming Abril (Permuta)"/>
      <sheetName val="IGPM"/>
      <sheetName val="XREF"/>
      <sheetName val="Tickmarks"/>
      <sheetName val="Naming Citibank -ok"/>
      <sheetName val="Naming Abril (Fianceiro)-ok"/>
      <sheetName val="Ajuste Credicard-ok"/>
      <sheetName val="Permutas"/>
      <sheetName val="Mapa Movimentação"/>
      <sheetName val="Estatísticas {pbc}"/>
      <sheetName val="Permutas-06"/>
      <sheetName val="Permutas-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16"/>
      <sheetName val="Nota Texto"/>
      <sheetName val="NE"/>
      <sheetName val="Movimentação T4F"/>
      <sheetName val="Movimentação Metro"/>
      <sheetName val="Argentina&amp;Chile"/>
      <sheetName val="Resumo Dep. Jud."/>
      <sheetName val="TRIBUT"/>
      <sheetName val="TRAB"/>
      <sheetName val="CÍVEL"/>
    </sheetNames>
    <sheetDataSet>
      <sheetData sheetId="0"/>
      <sheetData sheetId="1"/>
      <sheetData sheetId="2" refreshError="1"/>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cot"/>
      <sheetName val="Link"/>
      <sheetName val="COTAÇÕES"/>
      <sheetName val="Hist metais"/>
      <sheetName val="SPREADS Cu"/>
      <sheetName val="SPREADS Sn"/>
      <sheetName val="Plan1"/>
      <sheetName val="Futuro Comex"/>
      <sheetName val="DATA.ESTOQUE"/>
      <sheetName val="Cot mensal"/>
      <sheetName val="Cotações mensais"/>
      <sheetName val="Cotação R$"/>
      <sheetName val="HIST_SOC"/>
      <sheetName val="RESUMO_SOC"/>
      <sheetName val="FIDENS-R$mil"/>
      <sheetName val="CP"/>
      <sheetName val="XREF"/>
      <sheetName val="Mapa Movimentação"/>
      <sheetName val="Movimentação Metro"/>
      <sheetName val="Movimentação AF 2004"/>
      <sheetName val="Movimentação AF 2005"/>
      <sheetName val="Movimentação AF 2006"/>
      <sheetName val="Mov. Aplic. Financeira 31.10.05"/>
      <sheetName val="Mov. Aplic. Financeira 31.12.05"/>
      <sheetName val="Teste de Rec Apl Fin Dez-03"/>
      <sheetName val="Composição AF CIE"/>
      <sheetName val="PIVOT_All"/>
      <sheetName val="Links"/>
      <sheetName val="2002 Report"/>
      <sheetName val="Mar Spending"/>
      <sheetName val="Setup"/>
      <sheetName val="PL List"/>
      <sheetName val=" P&amp;L"/>
      <sheetName val="ce"/>
      <sheetName val="Conc. bancária 30.09.97 {ppc}"/>
      <sheetName val="Conc. bancária 31.12.97 {ppc}"/>
      <sheetName val="Lead"/>
      <sheetName val="Mercado"/>
      <sheetName val="Hist_metais"/>
      <sheetName val="SPREADS_Cu"/>
      <sheetName val="SPREADS_Sn"/>
      <sheetName val="Futuro_Comex"/>
      <sheetName val="DATA_ESTOQUE"/>
      <sheetName val="Cot_mensal"/>
      <sheetName val="Cotações_mensais"/>
      <sheetName val="Cotação_R$"/>
      <sheetName val="ttam-elp"/>
      <sheetName val="Balanço"/>
      <sheetName val="Resultado"/>
      <sheetName val="E2.1.1-Fat 06.2006"/>
      <sheetName val="A4.1-BRASFLEX "/>
      <sheetName val="Depositos judiciais"/>
      <sheetName val="Maestro"/>
      <sheetName val="42"/>
      <sheetName val="73"/>
      <sheetName val="Mapa_Movimentação"/>
      <sheetName val="Movimentação_Metro"/>
      <sheetName val="Movimentação_AF_2004"/>
      <sheetName val="Movimentação_AF_2005"/>
      <sheetName val="Movimentação_AF_2006"/>
      <sheetName val="Mov__Aplic__Financeira_31_10_05"/>
      <sheetName val="Mov__Aplic__Financeira_31_12_05"/>
      <sheetName val="Teste_de_Rec_Apl_Fin_Dez-03"/>
      <sheetName val="Composição_AF_CIE"/>
      <sheetName val="Hist_metais1"/>
      <sheetName val="SPREADS_Cu1"/>
      <sheetName val="SPREADS_Sn1"/>
      <sheetName val="Futuro_Comex1"/>
      <sheetName val="DATA_ESTOQUE1"/>
      <sheetName val="Cot_mensal1"/>
      <sheetName val="Cotações_mensais1"/>
      <sheetName val="Cotação_R$1"/>
      <sheetName val="2002_Report"/>
      <sheetName val="Mar_Spending"/>
      <sheetName val="PL_List"/>
      <sheetName val="_P&amp;L"/>
      <sheetName val="Conc__bancária_30_09_97_{ppc}"/>
      <sheetName val="Conc__bancária_31_12_97_{ppc}"/>
      <sheetName val="VENDAS_P_SUBSIDIÁRIA"/>
      <sheetName val="TESTE"/>
      <sheetName val="CVA_Projetada12meses"/>
      <sheetName val="ã«àûâê·öîö±í"/>
      <sheetName val="AuxCR"/>
      <sheetName val="Hist_metais2"/>
      <sheetName val="SPREADS_Cu2"/>
      <sheetName val="SPREADS_Sn2"/>
      <sheetName val="Futuro_Comex2"/>
      <sheetName val="DATA_ESTOQUE2"/>
      <sheetName val="Cot_mensal2"/>
      <sheetName val="Cotações_mensais2"/>
      <sheetName val="Cotação_R$2"/>
      <sheetName val="r$ trator"/>
      <sheetName val="12 2018"/>
      <sheetName val="1"/>
      <sheetName val="2"/>
      <sheetName val="3"/>
      <sheetName val="4"/>
      <sheetName val="5"/>
      <sheetName val="6"/>
      <sheetName val="7"/>
      <sheetName val="8"/>
      <sheetName val="9"/>
      <sheetName val="10"/>
      <sheetName val="11"/>
      <sheetName val="12"/>
      <sheetName val="Mensal"/>
      <sheetName val="Consolidado US$"/>
      <sheetName val="PÇO"/>
      <sheetName val="icatu"/>
      <sheetName val="Transaction type"/>
      <sheetName val="Mapa_Movimentação1"/>
      <sheetName val="Movimentação_Metro1"/>
      <sheetName val="Movimentação_AF_20041"/>
      <sheetName val="Movimentação_AF_20051"/>
      <sheetName val="Movimentação_AF_20061"/>
      <sheetName val="Mov__Aplic__Financeira_31_10_01"/>
      <sheetName val="Mov__Aplic__Financeira_31_12_01"/>
      <sheetName val="Teste_de_Rec_Apl_Fin_Dez-031"/>
      <sheetName val="Composição_AF_CIE1"/>
      <sheetName val="2002_Report1"/>
      <sheetName val="Mar_Spending1"/>
      <sheetName val="PL_List1"/>
      <sheetName val="_P&amp;L1"/>
      <sheetName val="Conc__bancária_30_09_97_{ppc}1"/>
      <sheetName val="Conc__bancária_31_12_97_{ppc}1"/>
      <sheetName val="E2_1_1-Fat_06_2006"/>
      <sheetName val="A4_1-BRASFLEX_"/>
      <sheetName val="Depositos_judiciais"/>
      <sheetName val="cel.epap. mucuri"/>
    </sheetNames>
    <sheetDataSet>
      <sheetData sheetId="0">
        <row r="4">
          <cell r="B4">
            <v>34702</v>
          </cell>
        </row>
      </sheetData>
      <sheetData sheetId="1">
        <row r="4">
          <cell r="B4">
            <v>34702</v>
          </cell>
        </row>
        <row r="17">
          <cell r="C17">
            <v>3065</v>
          </cell>
        </row>
        <row r="93">
          <cell r="C93">
            <v>2739</v>
          </cell>
        </row>
        <row r="94">
          <cell r="C94">
            <v>2738</v>
          </cell>
        </row>
        <row r="95">
          <cell r="C95">
            <v>2733</v>
          </cell>
        </row>
        <row r="96">
          <cell r="C96">
            <v>2756</v>
          </cell>
        </row>
        <row r="97">
          <cell r="C97">
            <v>2775</v>
          </cell>
        </row>
        <row r="98">
          <cell r="C98">
            <v>2744</v>
          </cell>
        </row>
        <row r="99">
          <cell r="C99">
            <v>2739.5</v>
          </cell>
        </row>
      </sheetData>
      <sheetData sheetId="2">
        <row r="4">
          <cell r="B4">
            <v>34702</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ow r="17">
          <cell r="D17">
            <v>0</v>
          </cell>
        </row>
      </sheetData>
      <sheetData sheetId="106" refreshError="1"/>
      <sheetData sheetId="107" refreshError="1"/>
      <sheetData sheetId="108" refreshError="1"/>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E"/>
      <sheetName val="TESTE.XLW"/>
      <sheetName val="Depositos judiciais"/>
      <sheetName val="E75_2002"/>
      <sheetName val="ce"/>
      <sheetName val="CECO"/>
      <sheetName val="CONSOL"/>
      <sheetName val="Apur_IR_CS"/>
      <sheetName val="DRE_2014"/>
      <sheetName val="Database"/>
      <sheetName val="Variance Summary"/>
      <sheetName val="INFO"/>
      <sheetName val="Arrend."/>
      <sheetName val="O13"/>
      <sheetName val="Inputs"/>
      <sheetName val="Sheet1"/>
      <sheetName val="Passagem"/>
      <sheetName val="De Para"/>
      <sheetName val="TESTE_XLW"/>
      <sheetName val="Depositos_judiciais"/>
      <sheetName val="Variance_Summary"/>
      <sheetName val="Dados"/>
      <sheetName val="RECEITA"/>
      <sheetName val="Mercado"/>
      <sheetName val="101171"/>
      <sheetName val="RESPOSTA NESTLE"/>
      <sheetName val="Data"/>
      <sheetName val="CDI"/>
      <sheetName val="ELIM_FINANCEIRA"/>
      <sheetName val="GSI_1998"/>
      <sheetName val="Faturamento AMM"/>
      <sheetName val="Descrição Status"/>
      <sheetName val="T Bond e EMBI +"/>
      <sheetName val="TJLP e CDI"/>
      <sheetName val="Inflação"/>
      <sheetName val="Damodaran (Beta e ERP)"/>
      <sheetName val="bal12"/>
      <sheetName val="EOL"/>
      <sheetName val="EOL_1"/>
      <sheetName val="Resultados"/>
      <sheetName val="Mapa Comercial"/>
      <sheetName val="Lista Validação de Dados"/>
      <sheetName val="TRADUÇÃO"/>
      <sheetName val="Aux. Listbox"/>
      <sheetName val="GSA Matrix"/>
      <sheetName val="apoio"/>
      <sheetName val="Macro"/>
      <sheetName val="Data Table"/>
      <sheetName val="Graph"/>
      <sheetName val="Fluxo de Caixa"/>
      <sheetName val="E74_2001"/>
      <sheetName val="E74_2002"/>
      <sheetName val="Novo Mix abrasce"/>
      <sheetName val="Descontos - Análises"/>
      <sheetName val="Inadimplência - Análises"/>
      <sheetName val="Categorias Abrasce"/>
      <sheetName val="Premissas"/>
      <sheetName val="PContas_FPP"/>
      <sheetName val="Comercial 3"/>
      <sheetName val="De_Para"/>
      <sheetName val="T_Bond_e_EMBI_+"/>
      <sheetName val="TJLP_e_CDI"/>
      <sheetName val="Damodaran_(Beta_e_ERP)"/>
      <sheetName val="Data_Table"/>
      <sheetName val="Mapa_Comercial"/>
      <sheetName val="Lista_Validação_de_Dados"/>
      <sheetName val="Aux__Listbox"/>
      <sheetName val="GSA_Matrix"/>
      <sheetName val="Faturamento_AMM"/>
      <sheetName val="Descrição_Status"/>
      <sheetName val="Arrend_"/>
      <sheetName val="Tax Guide"/>
      <sheetName val="Size Premium"/>
      <sheetName val="DM Beta17"/>
      <sheetName val="MtM"/>
      <sheetName val="Solicitação de documentos"/>
      <sheetName val="Index (2)"/>
      <sheetName val="ABRASCE"/>
      <sheetName val="Inadimplência II"/>
      <sheetName val="FPP_PContas"/>
      <sheetName val="WACC VLT"/>
      <sheetName val="WACC GRU"/>
      <sheetName val="parâmetro"/>
      <sheetName val="2015 Budget"/>
      <sheetName val="Total station cost"/>
      <sheetName val="Calculo global Depr."/>
      <sheetName val="Apl.Financ."/>
      <sheetName val="HANDLING - VALORES"/>
      <sheetName val="Movimentação AF 2004"/>
      <sheetName val="Movimentação AF 2005"/>
      <sheetName val="Movimentação AF 2006"/>
      <sheetName val="Mov. Aplic. Financeira 31.10.05"/>
      <sheetName val="Mov. Aplic. Financeira 31.12.05"/>
      <sheetName val="Reconciliações Setembro"/>
      <sheetName val="FIF"/>
      <sheetName val="Lead"/>
      <sheetName val="XREF"/>
      <sheetName val="apports"/>
      <sheetName val=""/>
      <sheetName val="Parâmetros"/>
      <sheetName val="AE Reference Sheet"/>
      <sheetName val="Categorias Abrasce (7)"/>
      <sheetName val="REALIZADO"/>
      <sheetName val="Reembolso"/>
      <sheetName val="Stand Abrasce"/>
      <sheetName val="TESTE_XLW1"/>
      <sheetName val="Depositos_judiciais1"/>
      <sheetName val="Variance_Summary1"/>
      <sheetName val="Arrend_1"/>
      <sheetName val="De_Para1"/>
      <sheetName val="Faturamento_AMM1"/>
      <sheetName val="Descrição_Status1"/>
      <sheetName val="T_Bond_e_EMBI_+1"/>
      <sheetName val="TJLP_e_CDI1"/>
      <sheetName val="Damodaran_(Beta_e_ERP)1"/>
      <sheetName val="Lista_Validação_de_Dados1"/>
      <sheetName val="Mapa_Comercial1"/>
      <sheetName val="RESPOSTA_NESTLE"/>
      <sheetName val="Solicitação_de_documentos"/>
      <sheetName val="Aux__Listbox1"/>
      <sheetName val="GSA_Matrix1"/>
      <sheetName val="Data_Table1"/>
      <sheetName val="Novo_Mix_abrasce"/>
      <sheetName val="Descontos_-_Análises"/>
      <sheetName val="Inadimplência_-_Análises"/>
      <sheetName val="Categorias_Abrasce"/>
      <sheetName val="Comercial_3"/>
      <sheetName val="Inadimplência_II"/>
      <sheetName val="Fluxo_de_Caixa"/>
      <sheetName val="Tax_Guide"/>
      <sheetName val="Size_Premium"/>
      <sheetName val="DM_Beta17"/>
      <sheetName val="set96"/>
      <sheetName val="Premissas Gerais"/>
      <sheetName val="시산표"/>
      <sheetName val="2. Entity Names"/>
      <sheetName val="Gráficos"/>
      <sheetName val="Capa"/>
      <sheetName val="Comentários"/>
      <sheetName val="Sumário"/>
      <sheetName val="Sumário Executivo &gt;"/>
      <sheetName val="Resumo Operacional"/>
      <sheetName val="Resumo Financeiro"/>
      <sheetName val="FLCX Aluguel Sintético"/>
      <sheetName val="FLCX Condominio Sintético"/>
      <sheetName val="FLCX FPP Sintético"/>
      <sheetName val="Operacional &gt;"/>
      <sheetName val="Vendas"/>
      <sheetName val="Aluguel"/>
      <sheetName val="Destaques vendas"/>
      <sheetName val="Analítico"/>
      <sheetName val="Custo de Ocupação"/>
      <sheetName val="Condomínio"/>
      <sheetName val="FPP"/>
      <sheetName val="Estacionamento"/>
      <sheetName val="Financeiro&gt;"/>
      <sheetName val="Descontos"/>
      <sheetName val="Inadimplência I"/>
      <sheetName val="Subsídios"/>
      <sheetName val="Comercial&gt;"/>
      <sheetName val="Comercial"/>
      <sheetName val="Comercial 2"/>
      <sheetName val="Infos Compl.&gt;"/>
      <sheetName val="Marketing I"/>
      <sheetName val="Marketing II"/>
      <sheetName val="Marketing III"/>
      <sheetName val="Marketing IV"/>
      <sheetName val="Glossário"/>
      <sheetName val="Glossary"/>
      <sheetName val="Apêndice &gt;"/>
      <sheetName val="FLCX Aluguel 2019"/>
      <sheetName val="FLCX Cond 2019"/>
      <sheetName val="FLCX FPP 2019"/>
      <sheetName val="FLCX Estacionamento Sintético"/>
      <sheetName val="Vacância"/>
      <sheetName val="CTO &amp; Vendas"/>
      <sheetName val="Inputs &gt;"/>
      <sheetName val="Orçamento"/>
      <sheetName val="planilha leasing mall"/>
      <sheetName val="Check"/>
      <sheetName val="Language"/>
      <sheetName val="FLCX Aluguel Real"/>
      <sheetName val="FLCX Cond Real"/>
      <sheetName val="FLCX FPP Real"/>
      <sheetName val="Vendas Lado a Lado"/>
      <sheetName val="Aluguel Lado a Lado"/>
      <sheetName val="Complementar Lado a Lado"/>
      <sheetName val="Al.% Lado a Lado"/>
      <sheetName val="EC Lado a Lado"/>
      <sheetName val="FPP Lado a Lado"/>
      <sheetName val="Mapa de Faturamento"/>
      <sheetName val="Receita de Encargo_V_S"/>
      <sheetName val="Suporte&gt;"/>
      <sheetName val="Vendas - Análises"/>
      <sheetName val="Aluguel - Análises"/>
      <sheetName val="Al.% - Análises"/>
      <sheetName val="Complementar - Análises"/>
      <sheetName val="FPP - Análises"/>
      <sheetName val="EC - Análises"/>
      <sheetName val="CTO - Análises"/>
      <sheetName val="MF - Análises"/>
      <sheetName val="Comercial - Análises"/>
      <sheetName val="Encargo Empreendedor - Análises"/>
      <sheetName val="Macro_Início"/>
      <sheetName val="FLCX Aluguel 2018"/>
      <sheetName val="FLCX Aluguel Orç"/>
      <sheetName val="FLCX Aluguel Forecast"/>
      <sheetName val="FLCX Cond 2018"/>
      <sheetName val="FLCX Cond Orç"/>
      <sheetName val="FLCX Cond Forecast"/>
      <sheetName val="FLCX FPP 2018"/>
      <sheetName val="FLCX FPP Orç"/>
      <sheetName val="FLCX FPP Forecast"/>
      <sheetName val="Aux. Gráficos"/>
      <sheetName val="AE_Reference_Sheet"/>
      <sheetName val="Stand_Abrasce"/>
      <sheetName val="Categorias_Abrasce_(7)"/>
      <sheetName val="BEA Opened"/>
      <sheetName val="Mapa_Comercial2"/>
      <sheetName val="Lista_Validação_de_Dados2"/>
      <sheetName val="Aux__Listbox2"/>
      <sheetName val="GSA_Matrix2"/>
      <sheetName val="Faturamento_AMM2"/>
      <sheetName val="Descrição_Status2"/>
      <sheetName val="Novo_Mix_abrasce1"/>
      <sheetName val="Descontos_-_Análises1"/>
      <sheetName val="Inadimplência_-_Análises1"/>
      <sheetName val="Categorias_Abrasce1"/>
      <sheetName val="Comercial_31"/>
      <sheetName val="TESTE_XLW2"/>
      <sheetName val="T_Bond_e_EMBI_+2"/>
      <sheetName val="TJLP_e_CDI2"/>
      <sheetName val="Damodaran_(Beta_e_ERP)2"/>
      <sheetName val="Depositos_judiciais2"/>
      <sheetName val="De_Para2"/>
      <sheetName val="Data_Table2"/>
      <sheetName val="Variance_Summary2"/>
      <sheetName val="Arrend_2"/>
      <sheetName val="RESPOSTA_NESTLE1"/>
      <sheetName val="Fluxo_de_Caixa1"/>
      <sheetName val="Solicitação_de_documentos1"/>
      <sheetName val="Tax_Guide1"/>
      <sheetName val="Size_Premium1"/>
      <sheetName val="DM_Beta171"/>
      <sheetName val="Inadimplência_II1"/>
      <sheetName val="AE_Reference_Sheet1"/>
      <sheetName val="Stand_Abrasce1"/>
      <sheetName val="Categorias_Abrasce_(7)1"/>
      <sheetName val="#REF"/>
      <sheetName val="cmi_sp"/>
      <sheetName val="análise"/>
      <sheetName val="DePara"/>
      <sheetName val="Controle"/>
      <sheetName val="Balanço Geral"/>
      <sheetName val="GSB - PWR Gestão"/>
      <sheetName val="Validações de dados"/>
      <sheetName val="07.08.2019 (3)"/>
      <sheetName val="07.08.2019 (2)"/>
      <sheetName val="07.08.2019"/>
      <sheetName val="05.08.2019 PWR"/>
      <sheetName val="20.05.2019 PWR"/>
      <sheetName val="15.07.2019 Floripa"/>
      <sheetName val="31.05.2019 Floripa"/>
      <sheetName val="1172020"/>
      <sheetName val="balanco_uru"/>
      <sheetName val="Branch Accounts"/>
      <sheetName val="2015 Daily Products"/>
      <sheetName val="12 2018"/>
      <sheetName val="1"/>
      <sheetName val="2"/>
      <sheetName val="3"/>
      <sheetName val="4"/>
      <sheetName val="5"/>
      <sheetName val="6"/>
      <sheetName val="7"/>
      <sheetName val="8"/>
      <sheetName val="9"/>
      <sheetName val="10"/>
      <sheetName val="11"/>
      <sheetName val="12"/>
      <sheetName val="Mensal"/>
      <sheetName val="SEMANAS"/>
      <sheetName val="Jequitiba"/>
      <sheetName val="WACC_VLT"/>
      <sheetName val="WACC_GRU"/>
      <sheetName val="Index_(2)"/>
      <sheetName val="2__Entity_Names"/>
      <sheetName val="EMPR_MOV"/>
      <sheetName val="Plan1"/>
      <sheetName val="Aux"/>
      <sheetName val="op079907"/>
      <sheetName val="Imob custo"/>
      <sheetName val="MOD 7 SIN"/>
      <sheetName val="GERREAL"/>
      <sheetName val="Macro_2003"/>
      <sheetName val="Input"/>
      <sheetName val="0000000"/>
      <sheetName val="MENS_I_P"/>
      <sheetName val="listas"/>
      <sheetName val="Parametrização"/>
      <sheetName val="GoEight"/>
      <sheetName val="GrFour"/>
      <sheetName val="Calc"/>
      <sheetName val="MOne"/>
      <sheetName val="MTwo"/>
      <sheetName val="KOne"/>
      <sheetName val="GoSeven"/>
      <sheetName val="GrThree"/>
      <sheetName val="HTwo"/>
      <sheetName val="JOne"/>
      <sheetName val="JTwo"/>
      <sheetName val="HOne"/>
      <sheetName val="Empréstimos em BRL"/>
      <sheetName val="Base_Informacoes"/>
      <sheetName val="maesa"/>
      <sheetName val="Parametros"/>
      <sheetName val="Plano de Contas"/>
      <sheetName val="TESTE_XLW3"/>
      <sheetName val="Depositos_judiciais3"/>
      <sheetName val="Variance_Summary3"/>
      <sheetName val="Arrend_3"/>
      <sheetName val="De_Para3"/>
      <sheetName val="RESPOSTA_NESTLE2"/>
      <sheetName val="Faturamento_AMM3"/>
      <sheetName val="Descrição_Status3"/>
      <sheetName val="T_Bond_e_EMBI_+3"/>
      <sheetName val="TJLP_e_CDI3"/>
      <sheetName val="Damodaran_(Beta_e_ERP)3"/>
      <sheetName val="Lista_Validação_de_Dados3"/>
      <sheetName val="Mapa_Comercial3"/>
      <sheetName val="Solicitação_de_documentos2"/>
      <sheetName val="Aux__Listbox3"/>
      <sheetName val="GSA_Matrix3"/>
      <sheetName val="Data_Table3"/>
      <sheetName val="Fluxo_de_Caixa2"/>
      <sheetName val="Novo_Mix_abrasce2"/>
      <sheetName val="Descontos_-_Análises2"/>
      <sheetName val="Inadimplência_-_Análises2"/>
      <sheetName val="Categorias_Abrasce2"/>
      <sheetName val="Comercial_32"/>
      <sheetName val="Inadimplência_II2"/>
      <sheetName val="Tax_Guide2"/>
      <sheetName val="Size_Premium2"/>
      <sheetName val="DM_Beta172"/>
      <sheetName val="Index_(2)1"/>
      <sheetName val="WACC_VLT1"/>
      <sheetName val="WACC_GRU1"/>
      <sheetName val="2015_Budget"/>
      <sheetName val="Total_station_cost"/>
      <sheetName val="Calculo_global_Depr_"/>
      <sheetName val="Apl_Financ_"/>
      <sheetName val="HANDLING_-_VALORES"/>
      <sheetName val="Movimentação_AF_2004"/>
      <sheetName val="Movimentação_AF_2005"/>
      <sheetName val="Movimentação_AF_2006"/>
      <sheetName val="Mov__Aplic__Financeira_31_10_05"/>
      <sheetName val="Mov__Aplic__Financeira_31_12_05"/>
      <sheetName val="Reconciliações_Setembro"/>
      <sheetName val="AE_Reference_Sheet2"/>
      <sheetName val="Categorias_Abrasce_(7)2"/>
      <sheetName val="Stand_Abrasce2"/>
      <sheetName val="Sumário_Executivo_&gt;"/>
      <sheetName val="Resumo_Operacional"/>
      <sheetName val="Resumo_Financeiro"/>
      <sheetName val="FLCX_Aluguel_Sintético"/>
      <sheetName val="FLCX_Condominio_Sintético"/>
      <sheetName val="FLCX_FPP_Sintético"/>
      <sheetName val="Operacional_&gt;"/>
      <sheetName val="Destaques_vendas"/>
      <sheetName val="Custo_de_Ocupação"/>
      <sheetName val="Inadimplência_I"/>
      <sheetName val="Comercial_2"/>
      <sheetName val="Infos_Compl_&gt;"/>
      <sheetName val="Marketing_I"/>
      <sheetName val="Marketing_II"/>
      <sheetName val="Marketing_III"/>
      <sheetName val="Marketing_IV"/>
      <sheetName val="Apêndice_&gt;"/>
      <sheetName val="FLCX_Aluguel_2019"/>
      <sheetName val="FLCX_Cond_2019"/>
      <sheetName val="FLCX_FPP_2019"/>
      <sheetName val="FLCX_Estacionamento_Sintético"/>
      <sheetName val="CTO_&amp;_Vendas"/>
      <sheetName val="Inputs_&gt;"/>
      <sheetName val="planilha_leasing_mall"/>
      <sheetName val="FLCX_Aluguel_Real"/>
      <sheetName val="FLCX_Cond_Real"/>
      <sheetName val="FLCX_FPP_Real"/>
      <sheetName val="Vendas_Lado_a_Lado"/>
      <sheetName val="Aluguel_Lado_a_Lado"/>
      <sheetName val="Complementar_Lado_a_Lado"/>
      <sheetName val="Al_%_Lado_a_Lado"/>
      <sheetName val="EC_Lado_a_Lado"/>
      <sheetName val="FPP_Lado_a_Lado"/>
      <sheetName val="Mapa_de_Faturamento"/>
      <sheetName val="Receita_de_Encargo_V_S"/>
      <sheetName val="Vendas_-_Análises"/>
      <sheetName val="Aluguel_-_Análises"/>
      <sheetName val="Al_%_-_Análises"/>
      <sheetName val="Complementar_-_Análises"/>
      <sheetName val="FPP_-_Análises"/>
      <sheetName val="EC_-_Análises"/>
      <sheetName val="CTO_-_Análises"/>
      <sheetName val="MF_-_Análises"/>
      <sheetName val="Comercial_-_Análises"/>
      <sheetName val="Encargo_Empreendedor_-_Análises"/>
      <sheetName val="FLCX_Aluguel_2018"/>
      <sheetName val="FLCX_Aluguel_Orç"/>
      <sheetName val="FLCX_Aluguel_Forecast"/>
      <sheetName val="FLCX_Cond_2018"/>
      <sheetName val="FLCX_Cond_Orç"/>
      <sheetName val="FLCX_Cond_Forecast"/>
      <sheetName val="FLCX_FPP_2018"/>
      <sheetName val="FLCX_FPP_Orç"/>
      <sheetName val="FLCX_FPP_Forecast"/>
      <sheetName val="Aux__Gráficos"/>
      <sheetName val="2__Entity_Names1"/>
      <sheetName val="BEA_Opened"/>
      <sheetName val="Balanço_Geral"/>
      <sheetName val="GSB_-_PWR_Gestão"/>
      <sheetName val="Validações_de_dados"/>
      <sheetName val="07_08_2019_(3)"/>
      <sheetName val="07_08_2019_(2)"/>
      <sheetName val="07_08_2019"/>
      <sheetName val="05_08_2019_PWR"/>
      <sheetName val="20_05_2019_PWR"/>
      <sheetName val="15_07_2019_Floripa"/>
      <sheetName val="31_05_2019_Floripa"/>
      <sheetName val="Premissas_Gerais"/>
      <sheetName val="Branch_Accounts"/>
      <sheetName val="2015_Daily_Products"/>
      <sheetName val="12_2018"/>
      <sheetName val="Imob_custo"/>
      <sheetName val="Mapa_Comercial5"/>
      <sheetName val="Lista_Validação_de_Dados5"/>
      <sheetName val="Aux__Listbox5"/>
      <sheetName val="GSA_Matrix5"/>
      <sheetName val="Faturamento_AMM5"/>
      <sheetName val="Descrição_Status5"/>
      <sheetName val="Novo_Mix_abrasce4"/>
      <sheetName val="Descontos_-_Análises4"/>
      <sheetName val="Inadimplência_-_Análises4"/>
      <sheetName val="Categorias_Abrasce4"/>
      <sheetName val="Comercial_34"/>
      <sheetName val="TESTE_XLW5"/>
      <sheetName val="T_Bond_e_EMBI_+5"/>
      <sheetName val="TJLP_e_CDI5"/>
      <sheetName val="Damodaran_(Beta_e_ERP)5"/>
      <sheetName val="Depositos_judiciais5"/>
      <sheetName val="De_Para5"/>
      <sheetName val="Data_Table5"/>
      <sheetName val="Variance_Summary5"/>
      <sheetName val="Arrend_5"/>
      <sheetName val="RESPOSTA_NESTLE4"/>
      <sheetName val="Fluxo_de_Caixa4"/>
      <sheetName val="Solicitação_de_documentos4"/>
      <sheetName val="Tax_Guide4"/>
      <sheetName val="Size_Premium4"/>
      <sheetName val="DM_Beta174"/>
      <sheetName val="Inadimplência_II4"/>
      <sheetName val="AE_Reference_Sheet4"/>
      <sheetName val="Stand_Abrasce4"/>
      <sheetName val="Categorias_Abrasce_(7)4"/>
      <sheetName val="WACC_VLT2"/>
      <sheetName val="WACC_GRU2"/>
      <sheetName val="Index_(2)2"/>
      <sheetName val="Mapa_Comercial4"/>
      <sheetName val="Lista_Validação_de_Dados4"/>
      <sheetName val="Aux__Listbox4"/>
      <sheetName val="GSA_Matrix4"/>
      <sheetName val="Faturamento_AMM4"/>
      <sheetName val="Descrição_Status4"/>
      <sheetName val="Novo_Mix_abrasce3"/>
      <sheetName val="Descontos_-_Análises3"/>
      <sheetName val="Inadimplência_-_Análises3"/>
      <sheetName val="Categorias_Abrasce3"/>
      <sheetName val="Comercial_33"/>
      <sheetName val="TESTE_XLW4"/>
      <sheetName val="T_Bond_e_EMBI_+4"/>
      <sheetName val="TJLP_e_CDI4"/>
      <sheetName val="Damodaran_(Beta_e_ERP)4"/>
      <sheetName val="Depositos_judiciais4"/>
      <sheetName val="De_Para4"/>
      <sheetName val="Data_Table4"/>
      <sheetName val="Variance_Summary4"/>
      <sheetName val="Arrend_4"/>
      <sheetName val="RESPOSTA_NESTLE3"/>
      <sheetName val="Fluxo_de_Caixa3"/>
      <sheetName val="Solicitação_de_documentos3"/>
      <sheetName val="Tax_Guide3"/>
      <sheetName val="Size_Premium3"/>
      <sheetName val="DM_Beta173"/>
      <sheetName val="Inadimplência_II3"/>
      <sheetName val="AE_Reference_Sheet3"/>
      <sheetName val="Stand_Abrasce3"/>
      <sheetName val="Categorias_Abrasce_(7)3"/>
      <sheetName val="UTILITÁRIOS"/>
      <sheetName val="salaries"/>
      <sheetName val="LE2 2007"/>
      <sheetName val=" pib brasil ( r$ de 1996 )"/>
      <sheetName val="References"/>
      <sheetName val="Assumptions"/>
      <sheetName val="A"/>
      <sheetName val="B - Book Principal"/>
      <sheetName val="C - Premissas"/>
      <sheetName val="MDF"/>
      <sheetName val="D - Backup"/>
      <sheetName val="I - Índice"/>
      <sheetName val="II - Folha de Pontos"/>
      <sheetName val="III - Work Program"/>
      <sheetName val="IV - Balancete Ano N"/>
      <sheetName val="V - Imobilizado"/>
      <sheetName val="V - Mais E Menos Valias"/>
      <sheetName val="VI - RB Millennium bcp"/>
      <sheetName val="VI - RB Banco BCP"/>
      <sheetName val="VI - RB Montepio"/>
      <sheetName val="VI - RB Credit Card"/>
      <sheetName val="VII - Contas a Pagar"/>
      <sheetName val="VIII - Contas a receber"/>
      <sheetName val="XIV - Acrescimos"/>
      <sheetName val="XV -  Diferimentos"/>
      <sheetName val="XI - Financiamentos"/>
      <sheetName val="XVI - Indie Campers Group"/>
      <sheetName val="XVII - Rent Deposits"/>
      <sheetName val="SALP0102"/>
      <sheetName val="P&amp;L CCI Detail"/>
      <sheetName val="Drawdown"/>
      <sheetName val="Debt Service"/>
      <sheetName val="Outputs"/>
      <sheetName val="Excluídos.1"/>
      <sheetName val="Collection"/>
      <sheetName val="Total Labor Lawsuits"/>
      <sheetName val="Total Labor Escritórios"/>
      <sheetName val="Labor lawsuits audiências"/>
      <sheetName val="Casos Encerrados"/>
      <sheetName val="Casos Estacionamento "/>
      <sheetName val="Banco de Dados"/>
      <sheetName val="reporte iva feb09"/>
      <sheetName val="não renováveis"/>
      <sheetName val="Quadrimestral PCP CORPORATIVO"/>
      <sheetName val="drop down list"/>
      <sheetName val="drill down box"/>
      <sheetName val="Validation Tab"/>
      <sheetName val="Lista"/>
      <sheetName val="Ref"/>
      <sheetName val="TD"/>
      <sheetName val="Orç Anual 2019"/>
      <sheetName val="pousadas"/>
      <sheetName val="sales vol."/>
      <sheetName val="Resumo"/>
      <sheetName val="21"/>
      <sheetName val="18"/>
      <sheetName val="base"/>
      <sheetName val="blue life_trabalhista"/>
      <sheetName val="Tabs"/>
      <sheetName val="planilha4"/>
      <sheetName val="Folha - Orçamento"/>
      <sheetName val="DIC"/>
      <sheetName val="Cos and taxes"/>
      <sheetName val="CASH 2000"/>
      <sheetName val="DUCOCO"/>
      <sheetName val="Mapa de movimentação "/>
      <sheetName val="EastBrae"/>
      <sheetName val="pl atual"/>
      <sheetName val="Links"/>
      <sheetName val="C3W Summary(1)"/>
      <sheetName val="Mapa_Comercial6"/>
      <sheetName val="Lista_Validação_de_Dados6"/>
      <sheetName val="Aux__Listbox6"/>
      <sheetName val="GSA_Matrix6"/>
      <sheetName val="Faturamento_AMM6"/>
      <sheetName val="Descrição_Status6"/>
      <sheetName val="Novo_Mix_abrasce5"/>
      <sheetName val="Descontos_-_Análises5"/>
      <sheetName val="Inadimplência_-_Análises5"/>
      <sheetName val="Categorias_Abrasce5"/>
      <sheetName val="Comercial_35"/>
      <sheetName val="TESTE_XLW6"/>
      <sheetName val="T_Bond_e_EMBI_+6"/>
      <sheetName val="TJLP_e_CDI6"/>
      <sheetName val="Damodaran_(Beta_e_ERP)6"/>
      <sheetName val="Depositos_judiciais6"/>
      <sheetName val="De_Para6"/>
      <sheetName val="Data_Table6"/>
      <sheetName val="Variance_Summary6"/>
      <sheetName val="Arrend_6"/>
      <sheetName val="RESPOSTA_NESTLE5"/>
      <sheetName val="Fluxo_de_Caixa5"/>
      <sheetName val="Solicitação_de_documentos5"/>
      <sheetName val="Tax_Guide5"/>
      <sheetName val="Size_Premium5"/>
      <sheetName val="DM_Beta175"/>
      <sheetName val="Inadimplência_II5"/>
      <sheetName val="AE_Reference_Sheet5"/>
      <sheetName val="Stand_Abrasce5"/>
      <sheetName val="Categorias_Abrasce_(7)5"/>
      <sheetName val="WACC_VLT3"/>
      <sheetName val="WACC_GRU3"/>
      <sheetName val="Index_(2)3"/>
      <sheetName val="B_-_Book_Principal"/>
      <sheetName val="C_-_Premissas"/>
      <sheetName val="D_-_Backup"/>
      <sheetName val="documento fi"/>
      <sheetName val="DIF FAT FEV 01"/>
      <sheetName val="dre_acum_mensal"/>
      <sheetName val="4-rcdp-2001"/>
      <sheetName val="Mapa_Comercial7"/>
      <sheetName val="Lista_Validação_de_Dados7"/>
      <sheetName val="Aux__Listbox7"/>
      <sheetName val="GSA_Matrix7"/>
      <sheetName val="Faturamento_AMM7"/>
      <sheetName val="Descrição_Status7"/>
      <sheetName val="Novo_Mix_abrasce6"/>
      <sheetName val="Descontos_-_Análises6"/>
      <sheetName val="Inadimplência_-_Análises6"/>
      <sheetName val="Categorias_Abrasce6"/>
      <sheetName val="Comercial_36"/>
      <sheetName val="TESTE_XLW7"/>
      <sheetName val="T_Bond_e_EMBI_+7"/>
      <sheetName val="TJLP_e_CDI7"/>
      <sheetName val="Damodaran_(Beta_e_ERP)7"/>
      <sheetName val="Depositos_judiciais7"/>
      <sheetName val="De_Para7"/>
      <sheetName val="Data_Table7"/>
      <sheetName val="Variance_Summary7"/>
      <sheetName val="Arrend_7"/>
      <sheetName val="RESPOSTA_NESTLE6"/>
      <sheetName val="Fluxo_de_Caixa6"/>
      <sheetName val="Solicitação_de_documentos6"/>
      <sheetName val="Tax_Guide6"/>
      <sheetName val="Size_Premium6"/>
      <sheetName val="DM_Beta176"/>
      <sheetName val="Inadimplência_II6"/>
      <sheetName val="AE_Reference_Sheet6"/>
      <sheetName val="Stand_Abrasce6"/>
      <sheetName val="Categorias_Abrasce_(7)6"/>
      <sheetName val="WACC_VLT4"/>
      <sheetName val="WACC_GRU4"/>
      <sheetName val="Index_(2)4"/>
      <sheetName val="Sumário_Executivo_&gt;1"/>
      <sheetName val="Resumo_Operacional1"/>
      <sheetName val="Resumo_Financeiro1"/>
      <sheetName val="FLCX_Aluguel_Sintético1"/>
      <sheetName val="FLCX_Condominio_Sintético1"/>
      <sheetName val="FLCX_FPP_Sintético1"/>
      <sheetName val="Operacional_&gt;1"/>
      <sheetName val="Destaques_vendas1"/>
      <sheetName val="Custo_de_Ocupação1"/>
      <sheetName val="Inadimplência_I1"/>
      <sheetName val="Comercial_21"/>
      <sheetName val="Infos_Compl_&gt;1"/>
      <sheetName val="Marketing_I1"/>
      <sheetName val="Marketing_II1"/>
      <sheetName val="Marketing_III1"/>
      <sheetName val="Marketing_IV1"/>
      <sheetName val="Apêndice_&gt;1"/>
      <sheetName val="FLCX_Aluguel_20191"/>
      <sheetName val="FLCX_Cond_20191"/>
      <sheetName val="FLCX_FPP_20191"/>
      <sheetName val="FLCX_Estacionamento_Sintético1"/>
      <sheetName val="CTO_&amp;_Vendas1"/>
      <sheetName val="Inputs_&gt;1"/>
      <sheetName val="planilha_leasing_mall1"/>
      <sheetName val="FLCX_Aluguel_Real1"/>
      <sheetName val="FLCX_Cond_Real1"/>
      <sheetName val="FLCX_FPP_Real1"/>
      <sheetName val="Vendas_Lado_a_Lado1"/>
      <sheetName val="Aluguel_Lado_a_Lado1"/>
      <sheetName val="Complementar_Lado_a_Lado1"/>
      <sheetName val="Al_%_Lado_a_Lado1"/>
      <sheetName val="EC_Lado_a_Lado1"/>
      <sheetName val="FPP_Lado_a_Lado1"/>
      <sheetName val="Mapa_de_Faturamento1"/>
      <sheetName val="Receita_de_Encargo_V_S1"/>
      <sheetName val="Vendas_-_Análises1"/>
      <sheetName val="Aluguel_-_Análises1"/>
      <sheetName val="Al_%_-_Análises1"/>
      <sheetName val="Complementar_-_Análises1"/>
      <sheetName val="FPP_-_Análises1"/>
      <sheetName val="EC_-_Análises1"/>
      <sheetName val="CTO_-_Análises1"/>
      <sheetName val="MF_-_Análises1"/>
      <sheetName val="Comercial_-_Análises1"/>
      <sheetName val="Encargo_Empreendedor_-_Análise1"/>
      <sheetName val="FLCX_Aluguel_20181"/>
      <sheetName val="FLCX_Aluguel_Orç1"/>
      <sheetName val="FLCX_Aluguel_Forecast1"/>
      <sheetName val="FLCX_Cond_20181"/>
      <sheetName val="FLCX_Cond_Orç1"/>
      <sheetName val="FLCX_Cond_Forecast1"/>
      <sheetName val="FLCX_FPP_20181"/>
      <sheetName val="FLCX_FPP_Orç1"/>
      <sheetName val="FLCX_FPP_Forecast1"/>
      <sheetName val="Aux__Gráficos1"/>
      <sheetName val="2__Entity_Names2"/>
      <sheetName val="2015_Budget1"/>
      <sheetName val="Total_station_cost1"/>
      <sheetName val="Calculo_global_Depr_1"/>
      <sheetName val="Apl_Financ_1"/>
      <sheetName val="HANDLING_-_VALORES1"/>
      <sheetName val="Movimentação_AF_20041"/>
      <sheetName val="Movimentação_AF_20051"/>
      <sheetName val="Movimentação_AF_20061"/>
      <sheetName val="Mov__Aplic__Financeira_31_10_01"/>
      <sheetName val="Mov__Aplic__Financeira_31_12_01"/>
      <sheetName val="Reconciliações_Setembro1"/>
      <sheetName val="12_20181"/>
      <sheetName val="Imob_custo1"/>
      <sheetName val="BEA_Opened1"/>
      <sheetName val="Branch_Accounts1"/>
      <sheetName val="2015_Daily_Products1"/>
      <sheetName val="Premissas_Gerais1"/>
      <sheetName val="Balanço_Geral1"/>
      <sheetName val="GSB_-_PWR_Gestão1"/>
      <sheetName val="Validações_de_dados1"/>
      <sheetName val="07_08_2019_(3)1"/>
      <sheetName val="07_08_2019_(2)1"/>
      <sheetName val="07_08_20191"/>
      <sheetName val="05_08_2019_PWR1"/>
      <sheetName val="20_05_2019_PWR1"/>
      <sheetName val="15_07_2019_Floripa1"/>
      <sheetName val="31_05_2019_Floripa1"/>
      <sheetName val="Total_Labor_Lawsuits"/>
      <sheetName val="Total_Labor_Escritórios"/>
      <sheetName val="Labor_lawsuits_audiências"/>
      <sheetName val="Casos_Encerrados"/>
      <sheetName val="Casos_Estacionamento_"/>
      <sheetName val="Banco_de_Dados"/>
      <sheetName val="reporte_iva_feb09"/>
      <sheetName val="Mapa_Comercial8"/>
      <sheetName val="Lista_Validação_de_Dados8"/>
      <sheetName val="Aux__Listbox8"/>
      <sheetName val="GSA_Matrix8"/>
      <sheetName val="Faturamento_AMM8"/>
      <sheetName val="Descrição_Status8"/>
      <sheetName val="Novo_Mix_abrasce7"/>
      <sheetName val="Descontos_-_Análises7"/>
      <sheetName val="Inadimplência_-_Análises7"/>
      <sheetName val="Categorias_Abrasce7"/>
      <sheetName val="Comercial_37"/>
      <sheetName val="TESTE_XLW8"/>
      <sheetName val="T_Bond_e_EMBI_+8"/>
      <sheetName val="TJLP_e_CDI8"/>
      <sheetName val="Damodaran_(Beta_e_ERP)8"/>
      <sheetName val="Depositos_judiciais8"/>
      <sheetName val="De_Para8"/>
      <sheetName val="Data_Table8"/>
      <sheetName val="Variance_Summary8"/>
      <sheetName val="Arrend_8"/>
      <sheetName val="RESPOSTA_NESTLE7"/>
      <sheetName val="Fluxo_de_Caixa7"/>
      <sheetName val="Solicitação_de_documentos7"/>
      <sheetName val="Tax_Guide7"/>
      <sheetName val="Size_Premium7"/>
      <sheetName val="DM_Beta177"/>
      <sheetName val="Inadimplência_II7"/>
      <sheetName val="AE_Reference_Sheet7"/>
      <sheetName val="Stand_Abrasce7"/>
      <sheetName val="Categorias_Abrasce_(7)7"/>
      <sheetName val="WACC_VLT5"/>
      <sheetName val="WACC_GRU5"/>
      <sheetName val="Index_(2)5"/>
      <sheetName val="Sumário_Executivo_&gt;2"/>
      <sheetName val="Resumo_Operacional2"/>
      <sheetName val="Resumo_Financeiro2"/>
      <sheetName val="FLCX_Aluguel_Sintético2"/>
      <sheetName val="FLCX_Condominio_Sintético2"/>
      <sheetName val="FLCX_FPP_Sintético2"/>
      <sheetName val="Operacional_&gt;2"/>
      <sheetName val="Destaques_vendas2"/>
      <sheetName val="Custo_de_Ocupação2"/>
      <sheetName val="Inadimplência_I2"/>
      <sheetName val="Comercial_22"/>
      <sheetName val="Infos_Compl_&gt;2"/>
      <sheetName val="Marketing_I2"/>
      <sheetName val="Marketing_II2"/>
      <sheetName val="Marketing_III2"/>
      <sheetName val="Marketing_IV2"/>
      <sheetName val="Apêndice_&gt;2"/>
      <sheetName val="FLCX_Aluguel_20192"/>
      <sheetName val="FLCX_Cond_20192"/>
      <sheetName val="FLCX_FPP_20192"/>
      <sheetName val="FLCX_Estacionamento_Sintético2"/>
      <sheetName val="CTO_&amp;_Vendas2"/>
      <sheetName val="Inputs_&gt;2"/>
      <sheetName val="planilha_leasing_mall2"/>
      <sheetName val="FLCX_Aluguel_Real2"/>
      <sheetName val="FLCX_Cond_Real2"/>
      <sheetName val="FLCX_FPP_Real2"/>
      <sheetName val="Vendas_Lado_a_Lado2"/>
      <sheetName val="Aluguel_Lado_a_Lado2"/>
      <sheetName val="Complementar_Lado_a_Lado2"/>
      <sheetName val="Al_%_Lado_a_Lado2"/>
      <sheetName val="EC_Lado_a_Lado2"/>
      <sheetName val="FPP_Lado_a_Lado2"/>
      <sheetName val="Mapa_de_Faturamento2"/>
      <sheetName val="Receita_de_Encargo_V_S2"/>
      <sheetName val="Vendas_-_Análises2"/>
      <sheetName val="Aluguel_-_Análises2"/>
      <sheetName val="Al_%_-_Análises2"/>
      <sheetName val="Complementar_-_Análises2"/>
      <sheetName val="FPP_-_Análises2"/>
      <sheetName val="EC_-_Análises2"/>
      <sheetName val="CTO_-_Análises2"/>
      <sheetName val="MF_-_Análises2"/>
      <sheetName val="Comercial_-_Análises2"/>
      <sheetName val="Encargo_Empreendedor_-_Análise2"/>
      <sheetName val="FLCX_Aluguel_20182"/>
      <sheetName val="FLCX_Aluguel_Orç2"/>
      <sheetName val="FLCX_Aluguel_Forecast2"/>
      <sheetName val="FLCX_Cond_20182"/>
      <sheetName val="FLCX_Cond_Orç2"/>
      <sheetName val="FLCX_Cond_Forecast2"/>
      <sheetName val="FLCX_FPP_20182"/>
      <sheetName val="FLCX_FPP_Orç2"/>
      <sheetName val="FLCX_FPP_Forecast2"/>
      <sheetName val="Aux__Gráficos2"/>
      <sheetName val="2__Entity_Names3"/>
      <sheetName val="2015_Budget2"/>
      <sheetName val="Total_station_cost2"/>
      <sheetName val="Calculo_global_Depr_2"/>
      <sheetName val="Apl_Financ_2"/>
      <sheetName val="HANDLING_-_VALORES2"/>
      <sheetName val="Movimentação_AF_20042"/>
      <sheetName val="Movimentação_AF_20052"/>
      <sheetName val="Movimentação_AF_20062"/>
      <sheetName val="Mov__Aplic__Financeira_31_10_02"/>
      <sheetName val="Mov__Aplic__Financeira_31_12_02"/>
      <sheetName val="Reconciliações_Setembro2"/>
      <sheetName val="12_20182"/>
      <sheetName val="Imob_custo2"/>
      <sheetName val="BEA_Opened2"/>
      <sheetName val="Branch_Accounts2"/>
      <sheetName val="2015_Daily_Products2"/>
      <sheetName val="Premissas_Gerais2"/>
      <sheetName val="Balanço_Geral2"/>
      <sheetName val="GSB_-_PWR_Gestão2"/>
      <sheetName val="Validações_de_dados2"/>
      <sheetName val="07_08_2019_(3)2"/>
      <sheetName val="07_08_2019_(2)2"/>
      <sheetName val="07_08_20192"/>
      <sheetName val="05_08_2019_PWR2"/>
      <sheetName val="20_05_2019_PWR2"/>
      <sheetName val="15_07_2019_Floripa2"/>
      <sheetName val="31_05_2019_Floripa2"/>
      <sheetName val="B_-_Book_Principal1"/>
      <sheetName val="C_-_Premissas1"/>
      <sheetName val="D_-_Backup1"/>
      <sheetName val="Total_Labor_Lawsuits1"/>
      <sheetName val="Total_Labor_Escritórios1"/>
      <sheetName val="Labor_lawsuits_audiências1"/>
      <sheetName val="Casos_Encerrados1"/>
      <sheetName val="Casos_Estacionamento_1"/>
      <sheetName val="Banco_de_Dados1"/>
      <sheetName val="reporte_iva_feb091"/>
      <sheetName val="blue_life_trabalhista"/>
      <sheetName val="dados blp"/>
      <sheetName val="ACUMULADO ATÉ OUTUBRO"/>
      <sheetName val="ICATU"/>
      <sheetName val="G.G"/>
      <sheetName val="hcb2001"/>
      <sheetName val="2030"/>
      <sheetName val="2031"/>
      <sheetName val="cif-3"/>
      <sheetName val="TELEMIG_209"/>
      <sheetName val="DIVIN_ARAXA"/>
      <sheetName val="ANALI2001"/>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 val="Local"/>
      <sheetName val="Exhibits"/>
      <sheetName val="Cover"/>
      <sheetName val="S"/>
      <sheetName val="Wireless"/>
      <sheetName val="GMG"/>
      <sheetName val="Valuation"/>
      <sheetName val="Hist Inputs"/>
      <sheetName val="CONS-GS"/>
      <sheetName val="Non-Statistical Sampling Master"/>
      <sheetName val="índices"/>
      <sheetName val="Cadastro_Contas"/>
      <sheetName val="sps"/>
      <sheetName val="Dados Gerenciais"/>
      <sheetName val="documento_fi"/>
      <sheetName val="Total"/>
      <sheetName val="Analises"/>
      <sheetName val="Balances"/>
      <sheetName val="Link"/>
      <sheetName val="COTAÇÕES"/>
      <sheetName val="oldSEG"/>
      <sheetName val="Quarters"/>
      <sheetName val="n"/>
      <sheetName val="Carteira- Dez21"/>
      <sheetName val="Q2_4"/>
      <sheetName val="Q2_15"/>
      <sheetName val="Q2_2"/>
      <sheetName val="Depositos_judiciais9"/>
      <sheetName val="TESTE_XLW9"/>
      <sheetName val="Variance_Summary9"/>
      <sheetName val="Arrend_9"/>
      <sheetName val="RESPOSTA_NESTLE8"/>
      <sheetName val="De_Para9"/>
      <sheetName val="Faturamento_AMM9"/>
      <sheetName val="Descrição_Status9"/>
      <sheetName val="T_Bond_e_EMBI_+9"/>
      <sheetName val="TJLP_e_CDI9"/>
      <sheetName val="Damodaran_(Beta_e_ERP)9"/>
      <sheetName val="Mapa_Comercial9"/>
      <sheetName val="Lista_Validação_de_Dados9"/>
      <sheetName val="Aux__Listbox9"/>
      <sheetName val="GSA_Matrix9"/>
      <sheetName val="Data_Table9"/>
      <sheetName val="Novo_Mix_abrasce8"/>
      <sheetName val="Tax_Guide8"/>
      <sheetName val="Size_Premium8"/>
      <sheetName val="DM_Beta178"/>
      <sheetName val="Fluxo_de_Caixa8"/>
      <sheetName val="Descontos_-_Análises8"/>
      <sheetName val="Inadimplência_-_Análises8"/>
      <sheetName val="Categorias_Abrasce8"/>
      <sheetName val="Comercial_38"/>
      <sheetName val="Solicitação_de_documentos8"/>
      <sheetName val="Index_(2)6"/>
      <sheetName val="Inadimplência_II8"/>
      <sheetName val="WACC_VLT6"/>
      <sheetName val="WACC_GRU6"/>
      <sheetName val="AE_Reference_Sheet8"/>
      <sheetName val="Categorias_Abrasce_(7)8"/>
      <sheetName val="Sumário_Executivo_&gt;3"/>
      <sheetName val="Resumo_Operacional3"/>
      <sheetName val="Resumo_Financeiro3"/>
      <sheetName val="FLCX_Aluguel_Sintético3"/>
      <sheetName val="FLCX_Condominio_Sintético3"/>
      <sheetName val="FLCX_FPP_Sintético3"/>
      <sheetName val="Operacional_&gt;3"/>
      <sheetName val="Destaques_vendas3"/>
      <sheetName val="Custo_de_Ocupação3"/>
      <sheetName val="Inadimplência_I3"/>
      <sheetName val="Comercial_23"/>
      <sheetName val="Infos_Compl_&gt;3"/>
      <sheetName val="Marketing_I3"/>
      <sheetName val="Marketing_II3"/>
      <sheetName val="Marketing_III3"/>
      <sheetName val="Marketing_IV3"/>
      <sheetName val="Apêndice_&gt;3"/>
      <sheetName val="FLCX_Aluguel_20193"/>
      <sheetName val="FLCX_Cond_20193"/>
      <sheetName val="FLCX_FPP_20193"/>
      <sheetName val="FLCX_Estacionamento_Sintético3"/>
      <sheetName val="CTO_&amp;_Vendas3"/>
      <sheetName val="Inputs_&gt;3"/>
      <sheetName val="planilha_leasing_mall3"/>
      <sheetName val="FLCX_Aluguel_Real3"/>
      <sheetName val="FLCX_Cond_Real3"/>
      <sheetName val="FLCX_FPP_Real3"/>
      <sheetName val="Vendas_Lado_a_Lado3"/>
      <sheetName val="Aluguel_Lado_a_Lado3"/>
      <sheetName val="Complementar_Lado_a_Lado3"/>
      <sheetName val="Al_%_Lado_a_Lado3"/>
      <sheetName val="EC_Lado_a_Lado3"/>
      <sheetName val="FPP_Lado_a_Lado3"/>
      <sheetName val="Mapa_de_Faturamento3"/>
      <sheetName val="Receita_de_Encargo_V_S3"/>
      <sheetName val="Vendas_-_Análises3"/>
      <sheetName val="Aluguel_-_Análises3"/>
      <sheetName val="Al_%_-_Análises3"/>
      <sheetName val="Complementar_-_Análises3"/>
      <sheetName val="FPP_-_Análises3"/>
      <sheetName val="EC_-_Análises3"/>
      <sheetName val="CTO_-_Análises3"/>
      <sheetName val="MF_-_Análises3"/>
      <sheetName val="Comercial_-_Análises3"/>
      <sheetName val="Encargo_Empreendedor_-_Análise3"/>
      <sheetName val="FLCX_Aluguel_20183"/>
      <sheetName val="FLCX_Aluguel_Orç3"/>
      <sheetName val="FLCX_Aluguel_Forecast3"/>
      <sheetName val="FLCX_Cond_20183"/>
      <sheetName val="FLCX_Cond_Orç3"/>
      <sheetName val="FLCX_Cond_Forecast3"/>
      <sheetName val="FLCX_FPP_20183"/>
      <sheetName val="FLCX_FPP_Orç3"/>
      <sheetName val="FLCX_FPP_Forecast3"/>
      <sheetName val="Aux__Gráficos3"/>
      <sheetName val="Stand_Abrasce8"/>
      <sheetName val="2__Entity_Names4"/>
      <sheetName val="2015_Budget3"/>
      <sheetName val="Total_station_cost3"/>
      <sheetName val="Calculo_global_Depr_3"/>
      <sheetName val="Apl_Financ_3"/>
      <sheetName val="HANDLING_-_VALORES3"/>
      <sheetName val="Movimentação_AF_20043"/>
      <sheetName val="Movimentação_AF_20053"/>
      <sheetName val="Movimentação_AF_20063"/>
      <sheetName val="Mov__Aplic__Financeira_31_10_03"/>
      <sheetName val="Mov__Aplic__Financeira_31_12_03"/>
      <sheetName val="Reconciliações_Setembro3"/>
      <sheetName val="BEA_Opened3"/>
      <sheetName val="Balanço_Geral3"/>
      <sheetName val="GSB_-_PWR_Gestão3"/>
      <sheetName val="Validações_de_dados3"/>
      <sheetName val="07_08_2019_(3)3"/>
      <sheetName val="07_08_2019_(2)3"/>
      <sheetName val="07_08_20193"/>
      <sheetName val="05_08_2019_PWR3"/>
      <sheetName val="20_05_2019_PWR3"/>
      <sheetName val="15_07_2019_Floripa3"/>
      <sheetName val="31_05_2019_Floripa3"/>
      <sheetName val="Branch_Accounts3"/>
      <sheetName val="2015_Daily_Products3"/>
      <sheetName val="Premissas_Gerais3"/>
      <sheetName val="12_20183"/>
      <sheetName val="Imob_custo3"/>
      <sheetName val="Plano_de_Contas"/>
      <sheetName val="_pib_brasil_(_r$_de_1996_)"/>
      <sheetName val="Empréstimos_em_BRL"/>
      <sheetName val="MOD_7_SIN"/>
      <sheetName val="LE2_2007"/>
      <sheetName val="I_-_Índice"/>
      <sheetName val="II_-_Folha_de_Pontos"/>
      <sheetName val="III_-_Work_Program"/>
      <sheetName val="IV_-_Balancete_Ano_N"/>
      <sheetName val="V_-_Imobilizado"/>
      <sheetName val="V_-_Mais_E_Menos_Valias"/>
      <sheetName val="VI_-_RB_Millennium_bcp"/>
      <sheetName val="VI_-_RB_Banco_BCP"/>
      <sheetName val="VI_-_RB_Montepio"/>
      <sheetName val="VI_-_RB_Credit_Card"/>
      <sheetName val="VII_-_Contas_a_Pagar"/>
      <sheetName val="VIII_-_Contas_a_receber"/>
      <sheetName val="XIV_-_Acrescimos"/>
      <sheetName val="XV_-__Diferimentos"/>
      <sheetName val="XI_-_Financiamentos"/>
      <sheetName val="XVI_-_Indie_Campers_Group"/>
      <sheetName val="XVII_-_Rent_Deposits"/>
      <sheetName val="B_-_Book_Principal2"/>
      <sheetName val="C_-_Premissas2"/>
      <sheetName val="D_-_Backup2"/>
      <sheetName val="Excluídos_1"/>
      <sheetName val="Quadrimestral_PCP_CORPORATIVO"/>
      <sheetName val="drop_down_list"/>
      <sheetName val="drill_down_box"/>
      <sheetName val="Validation_Tab"/>
      <sheetName val="P&amp;L_CCI_Detail"/>
      <sheetName val="Debt_Service"/>
      <sheetName val="não_renováveis"/>
      <sheetName val="Orç_Anual_2019"/>
      <sheetName val="sales_vol_"/>
      <sheetName val="Banco_de_Dados2"/>
      <sheetName val="CASH_2000"/>
      <sheetName val="Cos_and_taxes"/>
      <sheetName val="Mapa_de_movimentação_"/>
      <sheetName val="Total_Labor_Lawsuits2"/>
      <sheetName val="Total_Labor_Escritórios2"/>
      <sheetName val="Labor_lawsuits_audiências2"/>
      <sheetName val="Casos_Encerrados2"/>
      <sheetName val="Casos_Estacionamento_2"/>
      <sheetName val="reporte_iva_feb092"/>
      <sheetName val="DIF_FAT_FEV_01"/>
      <sheetName val="blue_life_trabalhista1"/>
      <sheetName val="Folha_-_Orçamento"/>
      <sheetName val="documento_fi1"/>
      <sheetName val="C3W_Summary(1)"/>
      <sheetName val="pl_atual"/>
      <sheetName val="G_G"/>
      <sheetName val="dados_blp"/>
      <sheetName val="ACUMULADO_ATÉ_OUTUBRO"/>
      <sheetName val="Carteira-_Dez21"/>
      <sheetName val="Non-Statistical_Sampling_Master"/>
      <sheetName val="Dados_Gerenciais"/>
      <sheetName val="User_Guide"/>
      <sheetName val="Macro_Tables"/>
      <sheetName val="Exec_Summ_Grph"/>
      <sheetName val="Total_CA_QREs"/>
      <sheetName val="CA_Wages"/>
      <sheetName val="QRE_Charts"/>
      <sheetName val="ORIGINAL_CLAIM"/>
      <sheetName val="PHASE_II"/>
      <sheetName val="Hist_Inputs"/>
      <sheetName val="LLIQUIDO"/>
      <sheetName val="INDICES"/>
      <sheetName val="LUCROBRUTO"/>
      <sheetName val="DUPL.PRAZO.LIQUIDEZ"/>
      <sheetName val="MEX95IB"/>
      <sheetName val="MOLDES PPT"/>
      <sheetName val="Annual CF"/>
      <sheetName val="Escala de Plantão"/>
      <sheetName val="Base Dados"/>
      <sheetName val="DRE_Brasil"/>
      <sheetName val="Cash CCI Detail"/>
      <sheetName val="B-1.1.2 cta 216106"/>
      <sheetName val="gen-2"/>
      <sheetName val="k1"/>
      <sheetName val="input income statement"/>
      <sheetName val="MOV.IMOBILIZADO"/>
      <sheetName val="Renovações"/>
      <sheetName val="provisões.."/>
      <sheetName val="roll sfr"/>
      <sheetName val="Cross Bdr"/>
      <sheetName val="varpel"/>
      <sheetName val="Projeção Issuer"/>
      <sheetName val="p"/>
      <sheetName val="COMPENSAÇÃO"/>
      <sheetName val="WORKD"/>
      <sheetName val="eberle"/>
      <sheetName val="Variables"/>
      <sheetName val="Cenários"/>
      <sheetName val="deprestos"/>
      <sheetName val="transpctr"/>
      <sheetName val="CADASTROS"/>
      <sheetName val="Base_SBI Jun16"/>
      <sheetName val="Table"/>
      <sheetName val="descrições"/>
      <sheetName val="B1 - Composição"/>
      <sheetName val="Base Info"/>
    </sheetNames>
    <sheetDataSet>
      <sheetData sheetId="0" refreshError="1">
        <row r="4">
          <cell r="AR4">
            <v>0</v>
          </cell>
          <cell r="AY4">
            <v>0</v>
          </cell>
          <cell r="BG4">
            <v>0</v>
          </cell>
        </row>
        <row r="5">
          <cell r="AQ5">
            <v>35643</v>
          </cell>
          <cell r="AR5">
            <v>7.4666666666667325E-4</v>
          </cell>
          <cell r="AY5">
            <v>9.2302012183909099E-5</v>
          </cell>
          <cell r="BG5">
            <v>-4.762274704785581E-2</v>
          </cell>
        </row>
        <row r="6">
          <cell r="AQ6">
            <v>35646</v>
          </cell>
          <cell r="AR6">
            <v>1.4905550222221731E-3</v>
          </cell>
          <cell r="AY6">
            <v>9.2302012183909099E-5</v>
          </cell>
          <cell r="BG6">
            <v>-6.6500932256059658E-2</v>
          </cell>
        </row>
        <row r="7">
          <cell r="AQ7">
            <v>35647</v>
          </cell>
          <cell r="AR7">
            <v>2.2349963347887414E-3</v>
          </cell>
          <cell r="AY7">
            <v>8.3071810965495985E-4</v>
          </cell>
          <cell r="BG7">
            <v>-7.4891236793039148E-2</v>
          </cell>
        </row>
        <row r="8">
          <cell r="AQ8">
            <v>35648</v>
          </cell>
          <cell r="AR8">
            <v>2.9766502320764943E-3</v>
          </cell>
          <cell r="AY8">
            <v>1.015322134022556E-3</v>
          </cell>
          <cell r="BG8">
            <v>-2.711311373523928E-2</v>
          </cell>
        </row>
        <row r="9">
          <cell r="AQ9">
            <v>35649</v>
          </cell>
          <cell r="AR9">
            <v>3.722196208749029E-3</v>
          </cell>
          <cell r="AY9">
            <v>1.5691342071257885E-3</v>
          </cell>
          <cell r="BG9">
            <v>-2.7579241765071472E-2</v>
          </cell>
        </row>
        <row r="10">
          <cell r="AQ10">
            <v>35650</v>
          </cell>
        </row>
        <row r="11">
          <cell r="AQ11">
            <v>35653</v>
          </cell>
        </row>
        <row r="12">
          <cell r="AQ12">
            <v>35654</v>
          </cell>
        </row>
        <row r="13">
          <cell r="AQ13">
            <v>35655</v>
          </cell>
        </row>
        <row r="14">
          <cell r="AQ14">
            <v>35656</v>
          </cell>
        </row>
        <row r="15">
          <cell r="AQ15">
            <v>35657</v>
          </cell>
        </row>
        <row r="16">
          <cell r="AQ16">
            <v>35660</v>
          </cell>
        </row>
        <row r="17">
          <cell r="AQ17">
            <v>35661</v>
          </cell>
        </row>
        <row r="18">
          <cell r="AQ18">
            <v>35662</v>
          </cell>
        </row>
        <row r="19">
          <cell r="AQ19">
            <v>35663</v>
          </cell>
        </row>
        <row r="20">
          <cell r="AQ20">
            <v>35664</v>
          </cell>
        </row>
        <row r="21">
          <cell r="AQ21">
            <v>35667</v>
          </cell>
        </row>
        <row r="22">
          <cell r="AQ22">
            <v>35668</v>
          </cell>
        </row>
        <row r="23">
          <cell r="AQ23">
            <v>35669</v>
          </cell>
        </row>
        <row r="24">
          <cell r="AQ24">
            <v>35670</v>
          </cell>
        </row>
        <row r="25">
          <cell r="AQ25">
            <v>35671</v>
          </cell>
        </row>
        <row r="131">
          <cell r="Q131">
            <v>34515</v>
          </cell>
          <cell r="V131">
            <v>100</v>
          </cell>
          <cell r="W131">
            <v>100</v>
          </cell>
          <cell r="X131">
            <v>107.08333333333333</v>
          </cell>
        </row>
        <row r="132">
          <cell r="B132">
            <v>34519</v>
          </cell>
          <cell r="C132">
            <v>34519</v>
          </cell>
          <cell r="E132">
            <v>1.0039800000000001</v>
          </cell>
          <cell r="H132">
            <v>0.94</v>
          </cell>
          <cell r="Q132">
            <v>34519</v>
          </cell>
          <cell r="V132">
            <v>101.77536231884056</v>
          </cell>
          <cell r="W132">
            <v>100.36366666666669</v>
          </cell>
          <cell r="X132">
            <v>107.08333333333333</v>
          </cell>
        </row>
        <row r="133">
          <cell r="B133">
            <v>6</v>
          </cell>
          <cell r="C133">
            <v>34520</v>
          </cell>
          <cell r="E133">
            <v>1.0079925734000001</v>
          </cell>
          <cell r="H133">
            <v>0.93200000000000005</v>
          </cell>
          <cell r="Q133">
            <v>34520</v>
          </cell>
          <cell r="V133">
            <v>101.77536231884056</v>
          </cell>
          <cell r="W133">
            <v>100.76311406000004</v>
          </cell>
          <cell r="X133">
            <v>107.08333333333333</v>
          </cell>
        </row>
        <row r="134">
          <cell r="C134">
            <v>34521</v>
          </cell>
          <cell r="E134">
            <v>1.0120245436936002</v>
          </cell>
          <cell r="H134">
            <v>0.91500000000000004</v>
          </cell>
          <cell r="Q134">
            <v>34521</v>
          </cell>
          <cell r="V134">
            <v>101.77536231884056</v>
          </cell>
          <cell r="W134">
            <v>101.16583063919316</v>
          </cell>
          <cell r="X134">
            <v>107.08333333333333</v>
          </cell>
        </row>
        <row r="135">
          <cell r="C135">
            <v>34522</v>
          </cell>
          <cell r="E135">
            <v>1.0160422811320637</v>
          </cell>
          <cell r="H135">
            <v>0.91</v>
          </cell>
          <cell r="Q135">
            <v>34522</v>
          </cell>
          <cell r="V135">
            <v>101.77536231884056</v>
          </cell>
          <cell r="W135">
            <v>101.57049396174995</v>
          </cell>
          <cell r="X135">
            <v>107.08333333333333</v>
          </cell>
        </row>
        <row r="136">
          <cell r="C136">
            <v>34523</v>
          </cell>
          <cell r="E136">
            <v>1.0199946856056674</v>
          </cell>
          <cell r="H136">
            <v>0.92</v>
          </cell>
          <cell r="Q136">
            <v>34523</v>
          </cell>
          <cell r="V136">
            <v>101.77536231884056</v>
          </cell>
          <cell r="W136">
            <v>101.9737288227781</v>
          </cell>
          <cell r="X136">
            <v>107.08333333333333</v>
          </cell>
        </row>
        <row r="137">
          <cell r="C137">
            <v>34526</v>
          </cell>
          <cell r="E137">
            <v>1.0238264656412592</v>
          </cell>
          <cell r="H137">
            <v>0.92500000000000004</v>
          </cell>
          <cell r="Q137">
            <v>34526</v>
          </cell>
          <cell r="V137">
            <v>101.77536231884056</v>
          </cell>
          <cell r="W137">
            <v>102.37040662789869</v>
          </cell>
          <cell r="X137">
            <v>107.08333333333333</v>
          </cell>
        </row>
        <row r="138">
          <cell r="C138">
            <v>34527</v>
          </cell>
          <cell r="E138">
            <v>1.0277170062106959</v>
          </cell>
          <cell r="H138">
            <v>0.92</v>
          </cell>
          <cell r="Q138">
            <v>34527</v>
          </cell>
          <cell r="V138">
            <v>101.77536231884056</v>
          </cell>
          <cell r="W138">
            <v>102.75497812213081</v>
          </cell>
          <cell r="X138">
            <v>107.08333333333333</v>
          </cell>
        </row>
        <row r="139">
          <cell r="C139">
            <v>34528</v>
          </cell>
          <cell r="E139">
            <v>1.0316257565576508</v>
          </cell>
          <cell r="H139">
            <v>0.92</v>
          </cell>
          <cell r="Q139">
            <v>34528</v>
          </cell>
          <cell r="V139">
            <v>101.77536231884056</v>
          </cell>
          <cell r="W139">
            <v>103.1454470389949</v>
          </cell>
          <cell r="X139">
            <v>107.08333333333333</v>
          </cell>
        </row>
        <row r="140">
          <cell r="C140">
            <v>34529</v>
          </cell>
          <cell r="E140">
            <v>1.03549091439222</v>
          </cell>
          <cell r="H140">
            <v>0.92500000000000004</v>
          </cell>
          <cell r="Q140">
            <v>34529</v>
          </cell>
          <cell r="V140">
            <v>101.77536231884056</v>
          </cell>
          <cell r="W140">
            <v>103.53774355589988</v>
          </cell>
          <cell r="X140">
            <v>107.08333333333333</v>
          </cell>
        </row>
        <row r="141">
          <cell r="B141">
            <v>34530</v>
          </cell>
          <cell r="C141">
            <v>34530</v>
          </cell>
          <cell r="E141">
            <v>1.0390391965922039</v>
          </cell>
          <cell r="H141">
            <v>0.93500000000000005</v>
          </cell>
          <cell r="Q141">
            <v>34530</v>
          </cell>
          <cell r="V141">
            <v>101.77536231884056</v>
          </cell>
          <cell r="W141">
            <v>103.92566496842264</v>
          </cell>
          <cell r="X141">
            <v>107.08333333333333</v>
          </cell>
        </row>
        <row r="142">
          <cell r="C142">
            <v>34533</v>
          </cell>
          <cell r="E142">
            <v>1.0424922701888786</v>
          </cell>
          <cell r="H142">
            <v>0.93500000000000005</v>
          </cell>
          <cell r="Q142">
            <v>34533</v>
          </cell>
          <cell r="V142">
            <v>101.77536231884056</v>
          </cell>
          <cell r="W142">
            <v>104.2817835803811</v>
          </cell>
          <cell r="X142">
            <v>107.08333333333333</v>
          </cell>
        </row>
        <row r="143">
          <cell r="C143">
            <v>34534</v>
          </cell>
          <cell r="E143">
            <v>1.046012419087883</v>
          </cell>
          <cell r="H143">
            <v>0.93100000000000005</v>
          </cell>
          <cell r="Q143">
            <v>34534</v>
          </cell>
          <cell r="V143">
            <v>101.77536231884056</v>
          </cell>
          <cell r="W143">
            <v>104.62834670781324</v>
          </cell>
          <cell r="X143">
            <v>107.08333333333333</v>
          </cell>
        </row>
        <row r="144">
          <cell r="C144">
            <v>34535</v>
          </cell>
          <cell r="E144">
            <v>1.0495200473998911</v>
          </cell>
          <cell r="H144">
            <v>0.93200000000000005</v>
          </cell>
          <cell r="Q144">
            <v>34535</v>
          </cell>
          <cell r="V144">
            <v>101.77536231884056</v>
          </cell>
          <cell r="W144">
            <v>104.98164175852993</v>
          </cell>
          <cell r="X144">
            <v>107.08333333333333</v>
          </cell>
        </row>
        <row r="145">
          <cell r="C145">
            <v>34536</v>
          </cell>
          <cell r="E145">
            <v>1.0524202211308726</v>
          </cell>
          <cell r="H145">
            <v>0.93200000000000005</v>
          </cell>
          <cell r="Q145">
            <v>34536</v>
          </cell>
          <cell r="V145">
            <v>101.77536231884056</v>
          </cell>
          <cell r="W145">
            <v>105.33368019722687</v>
          </cell>
          <cell r="X145">
            <v>107.08333333333333</v>
          </cell>
        </row>
        <row r="146">
          <cell r="C146">
            <v>34537</v>
          </cell>
          <cell r="E146">
            <v>1.0549249812571642</v>
          </cell>
          <cell r="H146">
            <v>0.93500000000000005</v>
          </cell>
          <cell r="Q146">
            <v>34537</v>
          </cell>
          <cell r="V146">
            <v>101.77536231884056</v>
          </cell>
          <cell r="W146">
            <v>105.62475226683853</v>
          </cell>
          <cell r="X146">
            <v>107.08333333333333</v>
          </cell>
        </row>
        <row r="147">
          <cell r="C147">
            <v>34540</v>
          </cell>
          <cell r="E147">
            <v>1.0575095474612444</v>
          </cell>
          <cell r="H147">
            <v>0.93600000000000005</v>
          </cell>
          <cell r="Q147">
            <v>34540</v>
          </cell>
          <cell r="V147">
            <v>102.60869565217391</v>
          </cell>
          <cell r="W147">
            <v>105.87613917723361</v>
          </cell>
          <cell r="X147">
            <v>107.08333333333333</v>
          </cell>
        </row>
        <row r="148">
          <cell r="C148">
            <v>34541</v>
          </cell>
          <cell r="E148">
            <v>1.0599841198023037</v>
          </cell>
          <cell r="H148">
            <v>0.93400000000000005</v>
          </cell>
          <cell r="Q148">
            <v>34541</v>
          </cell>
          <cell r="V148">
            <v>103.44202898550724</v>
          </cell>
          <cell r="W148">
            <v>106.13553571821784</v>
          </cell>
          <cell r="X148">
            <v>107.08333333333333</v>
          </cell>
        </row>
        <row r="149">
          <cell r="C149">
            <v>34542</v>
          </cell>
          <cell r="E149">
            <v>1.0625846141762187</v>
          </cell>
          <cell r="H149">
            <v>0.93600000000000005</v>
          </cell>
          <cell r="Q149">
            <v>34542</v>
          </cell>
          <cell r="V149">
            <v>104.29347826086956</v>
          </cell>
          <cell r="W149">
            <v>106.38389287179847</v>
          </cell>
          <cell r="X149">
            <v>107.08333333333333</v>
          </cell>
        </row>
        <row r="150">
          <cell r="C150">
            <v>34543</v>
          </cell>
          <cell r="E150">
            <v>1.0648124999172748</v>
          </cell>
          <cell r="H150">
            <v>0.94</v>
          </cell>
          <cell r="Q150">
            <v>34543</v>
          </cell>
          <cell r="V150">
            <v>105.14492753623189</v>
          </cell>
          <cell r="W150">
            <v>106.64488802231062</v>
          </cell>
          <cell r="X150">
            <v>107.08333333333333</v>
          </cell>
        </row>
        <row r="151">
          <cell r="B151">
            <v>34544</v>
          </cell>
          <cell r="C151">
            <v>34544</v>
          </cell>
          <cell r="E151">
            <v>1.0667646561671231</v>
          </cell>
          <cell r="H151">
            <v>0.94</v>
          </cell>
          <cell r="Q151">
            <v>34544</v>
          </cell>
          <cell r="V151">
            <v>106.10507246376811</v>
          </cell>
          <cell r="W151">
            <v>106.8684868041974</v>
          </cell>
          <cell r="X151">
            <v>107.08333333333333</v>
          </cell>
        </row>
        <row r="152">
          <cell r="B152">
            <v>1.0416000000000001</v>
          </cell>
          <cell r="H152">
            <v>0.93200000000000005</v>
          </cell>
          <cell r="Q152">
            <v>34547</v>
          </cell>
          <cell r="X152">
            <v>107.08333333333333</v>
          </cell>
        </row>
        <row r="153">
          <cell r="H153">
            <v>0.91900000000000004</v>
          </cell>
        </row>
        <row r="154">
          <cell r="H154">
            <v>0.91</v>
          </cell>
        </row>
        <row r="155">
          <cell r="H155">
            <v>0.91</v>
          </cell>
        </row>
        <row r="156">
          <cell r="H156">
            <v>0.91200000000000003</v>
          </cell>
        </row>
        <row r="157">
          <cell r="H157">
            <v>0.90600000000000003</v>
          </cell>
        </row>
        <row r="158">
          <cell r="H158">
            <v>0.89100000000000001</v>
          </cell>
        </row>
        <row r="159">
          <cell r="H159">
            <v>0.89200000000000002</v>
          </cell>
        </row>
        <row r="160">
          <cell r="H160">
            <v>0.89400000000000002</v>
          </cell>
        </row>
        <row r="161">
          <cell r="H161">
            <v>0.90600000000000003</v>
          </cell>
        </row>
        <row r="162">
          <cell r="B162">
            <v>34561</v>
          </cell>
          <cell r="H162">
            <v>0.89400000000000002</v>
          </cell>
        </row>
        <row r="163">
          <cell r="H163">
            <v>0.89600000000000002</v>
          </cell>
        </row>
        <row r="164">
          <cell r="H164">
            <v>0.90100000000000002</v>
          </cell>
        </row>
        <row r="165">
          <cell r="H165">
            <v>0.89700000000000002</v>
          </cell>
        </row>
        <row r="166">
          <cell r="H166">
            <v>0.89400000000000002</v>
          </cell>
        </row>
        <row r="167">
          <cell r="H167">
            <v>0.88700000000000001</v>
          </cell>
        </row>
        <row r="168">
          <cell r="H168">
            <v>0.88800000000000001</v>
          </cell>
        </row>
        <row r="169">
          <cell r="H169">
            <v>0.88400000000000001</v>
          </cell>
        </row>
        <row r="170">
          <cell r="H170">
            <v>0.88800000000000001</v>
          </cell>
        </row>
        <row r="171">
          <cell r="H171">
            <v>0.88600000000000001</v>
          </cell>
        </row>
        <row r="172">
          <cell r="H172">
            <v>0.89600000000000002</v>
          </cell>
        </row>
        <row r="173">
          <cell r="H173">
            <v>0.88700000000000001</v>
          </cell>
        </row>
        <row r="174">
          <cell r="B174">
            <v>34577</v>
          </cell>
          <cell r="H174">
            <v>0.89</v>
          </cell>
        </row>
        <row r="175">
          <cell r="B175">
            <v>1.0383</v>
          </cell>
          <cell r="H175">
            <v>0.88500000000000001</v>
          </cell>
        </row>
        <row r="176">
          <cell r="H176">
            <v>0.88700000000000001</v>
          </cell>
        </row>
        <row r="177">
          <cell r="H177">
            <v>0.89200000000000002</v>
          </cell>
        </row>
        <row r="178">
          <cell r="H178">
            <v>0.88600000000000001</v>
          </cell>
        </row>
        <row r="179">
          <cell r="H179">
            <v>0.88100000000000001</v>
          </cell>
        </row>
        <row r="180">
          <cell r="H180">
            <v>0.872</v>
          </cell>
        </row>
        <row r="181">
          <cell r="H181">
            <v>0.85099999999999998</v>
          </cell>
        </row>
        <row r="182">
          <cell r="H182">
            <v>0.86</v>
          </cell>
        </row>
        <row r="183">
          <cell r="H183">
            <v>0.85499999999999998</v>
          </cell>
        </row>
        <row r="184">
          <cell r="B184">
            <v>34592</v>
          </cell>
          <cell r="H184">
            <v>0.85699999999999998</v>
          </cell>
        </row>
        <row r="185">
          <cell r="H185">
            <v>0.85699999999999998</v>
          </cell>
        </row>
        <row r="186">
          <cell r="H186">
            <v>0.85399999999999998</v>
          </cell>
        </row>
        <row r="187">
          <cell r="H187">
            <v>0.85399999999999998</v>
          </cell>
        </row>
        <row r="188">
          <cell r="H188">
            <v>0.85699999999999998</v>
          </cell>
        </row>
        <row r="189">
          <cell r="H189">
            <v>0.85499999999999998</v>
          </cell>
        </row>
        <row r="190">
          <cell r="H190">
            <v>0.85699999999999998</v>
          </cell>
        </row>
        <row r="191">
          <cell r="H191">
            <v>0.86199999999999999</v>
          </cell>
        </row>
        <row r="192">
          <cell r="H192">
            <v>0.86799999999999999</v>
          </cell>
        </row>
        <row r="193">
          <cell r="H193">
            <v>0.86199999999999999</v>
          </cell>
        </row>
        <row r="194">
          <cell r="H194">
            <v>0.86099999999999999</v>
          </cell>
        </row>
        <row r="195">
          <cell r="B195">
            <v>34607</v>
          </cell>
          <cell r="H195">
            <v>0.85299999999999998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132">
          <cell r="B132">
            <v>42496</v>
          </cell>
        </row>
      </sheetData>
      <sheetData sheetId="103">
        <row r="132">
          <cell r="B132">
            <v>42496</v>
          </cell>
        </row>
      </sheetData>
      <sheetData sheetId="104">
        <row r="132">
          <cell r="B132">
            <v>42496</v>
          </cell>
        </row>
      </sheetData>
      <sheetData sheetId="105">
        <row r="132">
          <cell r="B132">
            <v>42496</v>
          </cell>
        </row>
      </sheetData>
      <sheetData sheetId="106">
        <row r="132">
          <cell r="B132">
            <v>42496</v>
          </cell>
        </row>
      </sheetData>
      <sheetData sheetId="107">
        <row r="132">
          <cell r="B132">
            <v>42496</v>
          </cell>
        </row>
      </sheetData>
      <sheetData sheetId="108"/>
      <sheetData sheetId="109"/>
      <sheetData sheetId="110"/>
      <sheetData sheetId="111"/>
      <sheetData sheetId="112"/>
      <sheetData sheetId="113"/>
      <sheetData sheetId="114"/>
      <sheetData sheetId="115"/>
      <sheetData sheetId="116"/>
      <sheetData sheetId="117"/>
      <sheetData sheetId="118"/>
      <sheetData sheetId="119">
        <row r="132">
          <cell r="B132">
            <v>42496</v>
          </cell>
        </row>
      </sheetData>
      <sheetData sheetId="120">
        <row r="132">
          <cell r="B132">
            <v>42496</v>
          </cell>
        </row>
      </sheetData>
      <sheetData sheetId="121">
        <row r="132">
          <cell r="B132">
            <v>42496</v>
          </cell>
        </row>
      </sheetData>
      <sheetData sheetId="122">
        <row r="132">
          <cell r="B132">
            <v>42496</v>
          </cell>
        </row>
      </sheetData>
      <sheetData sheetId="123">
        <row r="132">
          <cell r="B132">
            <v>42496</v>
          </cell>
        </row>
      </sheetData>
      <sheetData sheetId="124"/>
      <sheetData sheetId="125">
        <row r="132">
          <cell r="B132">
            <v>42496</v>
          </cell>
        </row>
      </sheetData>
      <sheetData sheetId="126">
        <row r="132">
          <cell r="B132">
            <v>42496</v>
          </cell>
        </row>
      </sheetData>
      <sheetData sheetId="127">
        <row r="132">
          <cell r="B132">
            <v>42496</v>
          </cell>
        </row>
      </sheetData>
      <sheetData sheetId="128">
        <row r="132">
          <cell r="B132">
            <v>42496</v>
          </cell>
        </row>
      </sheetData>
      <sheetData sheetId="129">
        <row r="132">
          <cell r="B132">
            <v>42496</v>
          </cell>
        </row>
      </sheetData>
      <sheetData sheetId="130">
        <row r="132">
          <cell r="B132">
            <v>42496</v>
          </cell>
        </row>
      </sheetData>
      <sheetData sheetId="131">
        <row r="132">
          <cell r="B132">
            <v>42496</v>
          </cell>
        </row>
      </sheetData>
      <sheetData sheetId="132" refreshError="1"/>
      <sheetData sheetId="133" refreshError="1"/>
      <sheetData sheetId="134" refreshError="1"/>
      <sheetData sheetId="135" refreshError="1"/>
      <sheetData sheetId="136" refreshError="1"/>
      <sheetData sheetId="137">
        <row r="132">
          <cell r="B132">
            <v>42496</v>
          </cell>
        </row>
      </sheetData>
      <sheetData sheetId="138">
        <row r="132">
          <cell r="B132">
            <v>42496</v>
          </cell>
        </row>
      </sheetData>
      <sheetData sheetId="139"/>
      <sheetData sheetId="140"/>
      <sheetData sheetId="141"/>
      <sheetData sheetId="142"/>
      <sheetData sheetId="143"/>
      <sheetData sheetId="144">
        <row r="132">
          <cell r="B132">
            <v>42496</v>
          </cell>
        </row>
      </sheetData>
      <sheetData sheetId="145">
        <row r="132">
          <cell r="B132">
            <v>42496</v>
          </cell>
        </row>
      </sheetData>
      <sheetData sheetId="146">
        <row r="132">
          <cell r="B132">
            <v>42496</v>
          </cell>
        </row>
      </sheetData>
      <sheetData sheetId="147">
        <row r="132">
          <cell r="B132">
            <v>42496</v>
          </cell>
        </row>
      </sheetData>
      <sheetData sheetId="148"/>
      <sheetData sheetId="149"/>
      <sheetData sheetId="150">
        <row r="132">
          <cell r="B132">
            <v>42496</v>
          </cell>
        </row>
      </sheetData>
      <sheetData sheetId="151">
        <row r="132">
          <cell r="B132">
            <v>42496</v>
          </cell>
        </row>
      </sheetData>
      <sheetData sheetId="152">
        <row r="132">
          <cell r="B132">
            <v>42496</v>
          </cell>
        </row>
      </sheetData>
      <sheetData sheetId="153">
        <row r="132">
          <cell r="B132">
            <v>42496</v>
          </cell>
        </row>
      </sheetData>
      <sheetData sheetId="154">
        <row r="132">
          <cell r="B132">
            <v>42496</v>
          </cell>
        </row>
      </sheetData>
      <sheetData sheetId="155">
        <row r="132">
          <cell r="B132">
            <v>42496</v>
          </cell>
        </row>
      </sheetData>
      <sheetData sheetId="156">
        <row r="132">
          <cell r="B132">
            <v>42496</v>
          </cell>
        </row>
      </sheetData>
      <sheetData sheetId="157">
        <row r="132">
          <cell r="B132">
            <v>42496</v>
          </cell>
        </row>
      </sheetData>
      <sheetData sheetId="158">
        <row r="132">
          <cell r="B132">
            <v>42496</v>
          </cell>
        </row>
      </sheetData>
      <sheetData sheetId="159">
        <row r="132">
          <cell r="B132">
            <v>42496</v>
          </cell>
        </row>
      </sheetData>
      <sheetData sheetId="160">
        <row r="132">
          <cell r="B132">
            <v>42496</v>
          </cell>
        </row>
      </sheetData>
      <sheetData sheetId="161">
        <row r="132">
          <cell r="B132">
            <v>42496</v>
          </cell>
        </row>
      </sheetData>
      <sheetData sheetId="162">
        <row r="132">
          <cell r="B132">
            <v>42496</v>
          </cell>
        </row>
      </sheetData>
      <sheetData sheetId="163">
        <row r="132">
          <cell r="B132">
            <v>42496</v>
          </cell>
        </row>
      </sheetData>
      <sheetData sheetId="164">
        <row r="132">
          <cell r="B132">
            <v>42496</v>
          </cell>
        </row>
      </sheetData>
      <sheetData sheetId="165">
        <row r="132">
          <cell r="B132">
            <v>42496</v>
          </cell>
        </row>
      </sheetData>
      <sheetData sheetId="166">
        <row r="132">
          <cell r="B132">
            <v>42496</v>
          </cell>
        </row>
      </sheetData>
      <sheetData sheetId="167">
        <row r="132">
          <cell r="B132">
            <v>42496</v>
          </cell>
        </row>
      </sheetData>
      <sheetData sheetId="168">
        <row r="132">
          <cell r="B132">
            <v>42496</v>
          </cell>
        </row>
      </sheetData>
      <sheetData sheetId="169">
        <row r="132">
          <cell r="B132">
            <v>42496</v>
          </cell>
        </row>
      </sheetData>
      <sheetData sheetId="170"/>
      <sheetData sheetId="171">
        <row r="132">
          <cell r="B132">
            <v>42496</v>
          </cell>
        </row>
      </sheetData>
      <sheetData sheetId="172">
        <row r="132">
          <cell r="B132">
            <v>42496</v>
          </cell>
        </row>
      </sheetData>
      <sheetData sheetId="173">
        <row r="132">
          <cell r="B132">
            <v>42496</v>
          </cell>
        </row>
      </sheetData>
      <sheetData sheetId="174">
        <row r="132">
          <cell r="B132">
            <v>42496</v>
          </cell>
        </row>
      </sheetData>
      <sheetData sheetId="175">
        <row r="132">
          <cell r="B132">
            <v>42496</v>
          </cell>
        </row>
      </sheetData>
      <sheetData sheetId="176">
        <row r="132">
          <cell r="B132">
            <v>42496</v>
          </cell>
        </row>
      </sheetData>
      <sheetData sheetId="177">
        <row r="132">
          <cell r="B132">
            <v>42496</v>
          </cell>
        </row>
      </sheetData>
      <sheetData sheetId="178"/>
      <sheetData sheetId="179"/>
      <sheetData sheetId="180">
        <row r="132">
          <cell r="B132">
            <v>42496</v>
          </cell>
        </row>
      </sheetData>
      <sheetData sheetId="181">
        <row r="132">
          <cell r="B132">
            <v>42496</v>
          </cell>
        </row>
      </sheetData>
      <sheetData sheetId="182">
        <row r="132">
          <cell r="B132">
            <v>42496</v>
          </cell>
        </row>
      </sheetData>
      <sheetData sheetId="183">
        <row r="132">
          <cell r="B132">
            <v>42496</v>
          </cell>
        </row>
      </sheetData>
      <sheetData sheetId="184">
        <row r="132">
          <cell r="B132">
            <v>42496</v>
          </cell>
        </row>
      </sheetData>
      <sheetData sheetId="185">
        <row r="132">
          <cell r="B132">
            <v>42496</v>
          </cell>
        </row>
      </sheetData>
      <sheetData sheetId="186">
        <row r="132">
          <cell r="B132">
            <v>42496</v>
          </cell>
        </row>
      </sheetData>
      <sheetData sheetId="187">
        <row r="132">
          <cell r="B132">
            <v>42496</v>
          </cell>
        </row>
      </sheetData>
      <sheetData sheetId="188">
        <row r="132">
          <cell r="B132">
            <v>42496</v>
          </cell>
        </row>
      </sheetData>
      <sheetData sheetId="189">
        <row r="132">
          <cell r="B132">
            <v>42496</v>
          </cell>
        </row>
      </sheetData>
      <sheetData sheetId="190">
        <row r="132">
          <cell r="B132">
            <v>42496</v>
          </cell>
        </row>
      </sheetData>
      <sheetData sheetId="191">
        <row r="132">
          <cell r="B132">
            <v>42496</v>
          </cell>
        </row>
      </sheetData>
      <sheetData sheetId="192">
        <row r="132">
          <cell r="B132">
            <v>42496</v>
          </cell>
        </row>
      </sheetData>
      <sheetData sheetId="193">
        <row r="132">
          <cell r="B132">
            <v>42496</v>
          </cell>
        </row>
      </sheetData>
      <sheetData sheetId="194">
        <row r="132">
          <cell r="B132">
            <v>42496</v>
          </cell>
        </row>
      </sheetData>
      <sheetData sheetId="195">
        <row r="132">
          <cell r="B132">
            <v>42496</v>
          </cell>
        </row>
      </sheetData>
      <sheetData sheetId="196">
        <row r="132">
          <cell r="B132">
            <v>42496</v>
          </cell>
        </row>
      </sheetData>
      <sheetData sheetId="197">
        <row r="132">
          <cell r="B132">
            <v>42496</v>
          </cell>
        </row>
      </sheetData>
      <sheetData sheetId="198">
        <row r="132">
          <cell r="B132">
            <v>42496</v>
          </cell>
        </row>
      </sheetData>
      <sheetData sheetId="199">
        <row r="132">
          <cell r="B132">
            <v>42496</v>
          </cell>
        </row>
      </sheetData>
      <sheetData sheetId="200">
        <row r="132">
          <cell r="B132">
            <v>42496</v>
          </cell>
        </row>
      </sheetData>
      <sheetData sheetId="201">
        <row r="132">
          <cell r="B132">
            <v>42496</v>
          </cell>
        </row>
      </sheetData>
      <sheetData sheetId="202">
        <row r="132">
          <cell r="B132">
            <v>42496</v>
          </cell>
        </row>
      </sheetData>
      <sheetData sheetId="203">
        <row r="132">
          <cell r="B132">
            <v>42496</v>
          </cell>
        </row>
      </sheetData>
      <sheetData sheetId="204">
        <row r="132">
          <cell r="B132">
            <v>42496</v>
          </cell>
        </row>
      </sheetData>
      <sheetData sheetId="205"/>
      <sheetData sheetId="206">
        <row r="132">
          <cell r="B132">
            <v>42496</v>
          </cell>
        </row>
      </sheetData>
      <sheetData sheetId="207">
        <row r="132">
          <cell r="B132">
            <v>42496</v>
          </cell>
        </row>
      </sheetData>
      <sheetData sheetId="208">
        <row r="132">
          <cell r="B132">
            <v>42496</v>
          </cell>
        </row>
      </sheetData>
      <sheetData sheetId="209">
        <row r="132">
          <cell r="B132">
            <v>42496</v>
          </cell>
        </row>
      </sheetData>
      <sheetData sheetId="210">
        <row r="132">
          <cell r="B132">
            <v>42496</v>
          </cell>
        </row>
      </sheetData>
      <sheetData sheetId="211">
        <row r="132">
          <cell r="B132">
            <v>42496</v>
          </cell>
        </row>
      </sheetData>
      <sheetData sheetId="212">
        <row r="132">
          <cell r="B132">
            <v>42496</v>
          </cell>
        </row>
      </sheetData>
      <sheetData sheetId="213">
        <row r="132">
          <cell r="B132">
            <v>42496</v>
          </cell>
        </row>
      </sheetData>
      <sheetData sheetId="214">
        <row r="132">
          <cell r="B132">
            <v>42496</v>
          </cell>
        </row>
      </sheetData>
      <sheetData sheetId="215">
        <row r="132">
          <cell r="B132">
            <v>42496</v>
          </cell>
        </row>
      </sheetData>
      <sheetData sheetId="216">
        <row r="132">
          <cell r="B132">
            <v>42496</v>
          </cell>
        </row>
      </sheetData>
      <sheetData sheetId="217" refreshError="1"/>
      <sheetData sheetId="218">
        <row r="132">
          <cell r="B132">
            <v>42496</v>
          </cell>
        </row>
      </sheetData>
      <sheetData sheetId="219">
        <row r="132">
          <cell r="B132">
            <v>42496</v>
          </cell>
        </row>
      </sheetData>
      <sheetData sheetId="220">
        <row r="132">
          <cell r="B132">
            <v>42496</v>
          </cell>
        </row>
      </sheetData>
      <sheetData sheetId="221">
        <row r="132">
          <cell r="B132">
            <v>42496</v>
          </cell>
        </row>
      </sheetData>
      <sheetData sheetId="222">
        <row r="132">
          <cell r="B132">
            <v>42496</v>
          </cell>
        </row>
      </sheetData>
      <sheetData sheetId="223">
        <row r="132">
          <cell r="B132">
            <v>42496</v>
          </cell>
        </row>
      </sheetData>
      <sheetData sheetId="224">
        <row r="132">
          <cell r="B132">
            <v>42496</v>
          </cell>
        </row>
      </sheetData>
      <sheetData sheetId="225">
        <row r="132">
          <cell r="B132">
            <v>42496</v>
          </cell>
        </row>
      </sheetData>
      <sheetData sheetId="226">
        <row r="132">
          <cell r="B132">
            <v>42496</v>
          </cell>
        </row>
      </sheetData>
      <sheetData sheetId="227">
        <row r="132">
          <cell r="B132">
            <v>42496</v>
          </cell>
        </row>
      </sheetData>
      <sheetData sheetId="228">
        <row r="132">
          <cell r="B132">
            <v>42496</v>
          </cell>
        </row>
      </sheetData>
      <sheetData sheetId="229">
        <row r="132">
          <cell r="B132">
            <v>42496</v>
          </cell>
        </row>
      </sheetData>
      <sheetData sheetId="230">
        <row r="132">
          <cell r="B132">
            <v>42496</v>
          </cell>
        </row>
      </sheetData>
      <sheetData sheetId="231">
        <row r="132">
          <cell r="B132">
            <v>42496</v>
          </cell>
        </row>
      </sheetData>
      <sheetData sheetId="232">
        <row r="132">
          <cell r="B132">
            <v>42496</v>
          </cell>
        </row>
      </sheetData>
      <sheetData sheetId="233">
        <row r="132">
          <cell r="B132">
            <v>42496</v>
          </cell>
        </row>
      </sheetData>
      <sheetData sheetId="234">
        <row r="132">
          <cell r="B132">
            <v>42496</v>
          </cell>
        </row>
      </sheetData>
      <sheetData sheetId="235">
        <row r="132">
          <cell r="B132">
            <v>42496</v>
          </cell>
        </row>
      </sheetData>
      <sheetData sheetId="236">
        <row r="132">
          <cell r="B132">
            <v>42496</v>
          </cell>
        </row>
      </sheetData>
      <sheetData sheetId="237"/>
      <sheetData sheetId="238"/>
      <sheetData sheetId="239">
        <row r="132">
          <cell r="B132">
            <v>42496</v>
          </cell>
        </row>
      </sheetData>
      <sheetData sheetId="240"/>
      <sheetData sheetId="241">
        <row r="132">
          <cell r="B132">
            <v>42496</v>
          </cell>
        </row>
      </sheetData>
      <sheetData sheetId="242">
        <row r="132">
          <cell r="B132">
            <v>42496</v>
          </cell>
        </row>
      </sheetData>
      <sheetData sheetId="243">
        <row r="132">
          <cell r="B132">
            <v>42496</v>
          </cell>
        </row>
      </sheetData>
      <sheetData sheetId="244">
        <row r="132">
          <cell r="B132">
            <v>42496</v>
          </cell>
        </row>
      </sheetData>
      <sheetData sheetId="245">
        <row r="132">
          <cell r="B132">
            <v>42496</v>
          </cell>
        </row>
      </sheetData>
      <sheetData sheetId="246">
        <row r="132">
          <cell r="B132">
            <v>42496</v>
          </cell>
        </row>
      </sheetData>
      <sheetData sheetId="247">
        <row r="132">
          <cell r="B132">
            <v>42496</v>
          </cell>
        </row>
      </sheetData>
      <sheetData sheetId="248" refreshError="1"/>
      <sheetData sheetId="249" refreshError="1"/>
      <sheetData sheetId="250" refreshError="1"/>
      <sheetData sheetId="251" refreshError="1"/>
      <sheetData sheetId="252">
        <row r="131">
          <cell r="Q131">
            <v>0</v>
          </cell>
        </row>
      </sheetData>
      <sheetData sheetId="253">
        <row r="131">
          <cell r="Q131">
            <v>0</v>
          </cell>
        </row>
      </sheetData>
      <sheetData sheetId="254">
        <row r="131">
          <cell r="Q131">
            <v>0</v>
          </cell>
        </row>
      </sheetData>
      <sheetData sheetId="255">
        <row r="131">
          <cell r="Q131">
            <v>0</v>
          </cell>
        </row>
      </sheetData>
      <sheetData sheetId="256">
        <row r="131">
          <cell r="Q131">
            <v>0</v>
          </cell>
        </row>
      </sheetData>
      <sheetData sheetId="257">
        <row r="132">
          <cell r="B132">
            <v>42496</v>
          </cell>
        </row>
      </sheetData>
      <sheetData sheetId="258">
        <row r="132">
          <cell r="B132">
            <v>42496</v>
          </cell>
        </row>
      </sheetData>
      <sheetData sheetId="259">
        <row r="132">
          <cell r="B132">
            <v>42496</v>
          </cell>
        </row>
      </sheetData>
      <sheetData sheetId="260">
        <row r="132">
          <cell r="B132">
            <v>42496</v>
          </cell>
        </row>
      </sheetData>
      <sheetData sheetId="261">
        <row r="132">
          <cell r="B132">
            <v>42496</v>
          </cell>
        </row>
      </sheetData>
      <sheetData sheetId="262"/>
      <sheetData sheetId="263" refreshError="1"/>
      <sheetData sheetId="264" refreshError="1"/>
      <sheetData sheetId="265" refreshError="1"/>
      <sheetData sheetId="266" refreshError="1"/>
      <sheetData sheetId="267">
        <row r="131">
          <cell r="Q131">
            <v>0</v>
          </cell>
        </row>
      </sheetData>
      <sheetData sheetId="268">
        <row r="131">
          <cell r="Q131">
            <v>0</v>
          </cell>
        </row>
      </sheetData>
      <sheetData sheetId="269">
        <row r="131">
          <cell r="Q131">
            <v>0</v>
          </cell>
        </row>
      </sheetData>
      <sheetData sheetId="270">
        <row r="131">
          <cell r="Q131">
            <v>0</v>
          </cell>
        </row>
      </sheetData>
      <sheetData sheetId="271">
        <row r="131">
          <cell r="Q131">
            <v>0</v>
          </cell>
        </row>
      </sheetData>
      <sheetData sheetId="272">
        <row r="131">
          <cell r="Q131">
            <v>0</v>
          </cell>
        </row>
      </sheetData>
      <sheetData sheetId="273">
        <row r="131">
          <cell r="Q131">
            <v>0</v>
          </cell>
        </row>
      </sheetData>
      <sheetData sheetId="274">
        <row r="131">
          <cell r="Q131">
            <v>0</v>
          </cell>
        </row>
      </sheetData>
      <sheetData sheetId="275">
        <row r="131">
          <cell r="Q131">
            <v>0</v>
          </cell>
        </row>
      </sheetData>
      <sheetData sheetId="276">
        <row r="131">
          <cell r="Q131">
            <v>0</v>
          </cell>
        </row>
      </sheetData>
      <sheetData sheetId="277">
        <row r="131">
          <cell r="Q131">
            <v>0</v>
          </cell>
        </row>
      </sheetData>
      <sheetData sheetId="278">
        <row r="131">
          <cell r="Q131">
            <v>0</v>
          </cell>
        </row>
      </sheetData>
      <sheetData sheetId="279">
        <row r="131">
          <cell r="Q131">
            <v>0</v>
          </cell>
        </row>
      </sheetData>
      <sheetData sheetId="280">
        <row r="131">
          <cell r="Q131">
            <v>0</v>
          </cell>
        </row>
      </sheetData>
      <sheetData sheetId="281" refreshError="1"/>
      <sheetData sheetId="282" refreshError="1"/>
      <sheetData sheetId="283">
        <row r="131">
          <cell r="Q131">
            <v>0</v>
          </cell>
        </row>
      </sheetData>
      <sheetData sheetId="284">
        <row r="131">
          <cell r="Q131">
            <v>0</v>
          </cell>
        </row>
      </sheetData>
      <sheetData sheetId="285">
        <row r="131">
          <cell r="Q131">
            <v>0</v>
          </cell>
        </row>
      </sheetData>
      <sheetData sheetId="286">
        <row r="131">
          <cell r="Q131">
            <v>0</v>
          </cell>
        </row>
      </sheetData>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refreshError="1"/>
      <sheetData sheetId="525" refreshError="1"/>
      <sheetData sheetId="526" refreshError="1"/>
      <sheetData sheetId="527" refreshError="1"/>
      <sheetData sheetId="528" refreshError="1"/>
      <sheetData sheetId="529" refreshError="1"/>
      <sheetData sheetId="530">
        <row r="73">
          <cell r="AG73" t="str">
            <v>analisando documentos.</v>
          </cell>
        </row>
      </sheetData>
      <sheetData sheetId="531"/>
      <sheetData sheetId="532"/>
      <sheetData sheetId="533"/>
      <sheetData sheetId="534"/>
      <sheetData sheetId="535">
        <row r="73">
          <cell r="AG73" t="str">
            <v>analisando documentos.</v>
          </cell>
        </row>
      </sheetData>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refreshError="1"/>
      <sheetData sheetId="603" refreshError="1"/>
      <sheetData sheetId="604" refreshError="1"/>
      <sheetData sheetId="605" refreshError="1"/>
      <sheetData sheetId="606"/>
      <sheetData sheetId="607"/>
      <sheetData sheetId="608">
        <row r="132">
          <cell r="B132">
            <v>42496</v>
          </cell>
        </row>
      </sheetData>
      <sheetData sheetId="609"/>
      <sheetData sheetId="610">
        <row r="132">
          <cell r="B132">
            <v>42496</v>
          </cell>
        </row>
      </sheetData>
      <sheetData sheetId="611"/>
      <sheetData sheetId="612"/>
      <sheetData sheetId="613"/>
      <sheetData sheetId="614">
        <row r="132">
          <cell r="B132">
            <v>42496</v>
          </cell>
        </row>
      </sheetData>
      <sheetData sheetId="615"/>
      <sheetData sheetId="616">
        <row r="132">
          <cell r="B132">
            <v>42496</v>
          </cell>
        </row>
      </sheetData>
      <sheetData sheetId="617"/>
      <sheetData sheetId="618"/>
      <sheetData sheetId="619"/>
      <sheetData sheetId="620">
        <row r="132">
          <cell r="B132">
            <v>42496</v>
          </cell>
        </row>
      </sheetData>
      <sheetData sheetId="621"/>
      <sheetData sheetId="622"/>
      <sheetData sheetId="623"/>
      <sheetData sheetId="624"/>
      <sheetData sheetId="625"/>
      <sheetData sheetId="626">
        <row r="132">
          <cell r="B132">
            <v>42496</v>
          </cell>
        </row>
      </sheetData>
      <sheetData sheetId="627"/>
      <sheetData sheetId="628"/>
      <sheetData sheetId="629"/>
      <sheetData sheetId="630"/>
      <sheetData sheetId="631"/>
      <sheetData sheetId="632"/>
      <sheetData sheetId="633"/>
      <sheetData sheetId="634">
        <row r="132">
          <cell r="B132">
            <v>42496</v>
          </cell>
        </row>
      </sheetData>
      <sheetData sheetId="635"/>
      <sheetData sheetId="636"/>
      <sheetData sheetId="637"/>
      <sheetData sheetId="638">
        <row r="132">
          <cell r="B132">
            <v>42496</v>
          </cell>
        </row>
      </sheetData>
      <sheetData sheetId="639"/>
      <sheetData sheetId="640">
        <row r="132">
          <cell r="B132">
            <v>42496</v>
          </cell>
        </row>
      </sheetData>
      <sheetData sheetId="641"/>
      <sheetData sheetId="642"/>
      <sheetData sheetId="643"/>
      <sheetData sheetId="644">
        <row r="132">
          <cell r="B132">
            <v>42496</v>
          </cell>
        </row>
      </sheetData>
      <sheetData sheetId="645"/>
      <sheetData sheetId="646">
        <row r="132">
          <cell r="B132">
            <v>42496</v>
          </cell>
        </row>
      </sheetData>
      <sheetData sheetId="647"/>
      <sheetData sheetId="648"/>
      <sheetData sheetId="649"/>
      <sheetData sheetId="650">
        <row r="132">
          <cell r="B132">
            <v>42496</v>
          </cell>
        </row>
      </sheetData>
      <sheetData sheetId="651"/>
      <sheetData sheetId="652"/>
      <sheetData sheetId="653"/>
      <sheetData sheetId="654"/>
      <sheetData sheetId="655"/>
      <sheetData sheetId="656">
        <row r="132">
          <cell r="B132">
            <v>42496</v>
          </cell>
        </row>
      </sheetData>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row r="132">
          <cell r="B132">
            <v>42496</v>
          </cell>
        </row>
      </sheetData>
      <sheetData sheetId="742"/>
      <sheetData sheetId="743"/>
      <sheetData sheetId="744"/>
      <sheetData sheetId="745">
        <row r="132">
          <cell r="B132">
            <v>42496</v>
          </cell>
        </row>
      </sheetData>
      <sheetData sheetId="746"/>
      <sheetData sheetId="747">
        <row r="132">
          <cell r="B132">
            <v>42496</v>
          </cell>
        </row>
      </sheetData>
      <sheetData sheetId="748"/>
      <sheetData sheetId="749"/>
      <sheetData sheetId="750"/>
      <sheetData sheetId="751">
        <row r="132">
          <cell r="B132">
            <v>42496</v>
          </cell>
        </row>
      </sheetData>
      <sheetData sheetId="752"/>
      <sheetData sheetId="753">
        <row r="132">
          <cell r="B132">
            <v>42496</v>
          </cell>
        </row>
      </sheetData>
      <sheetData sheetId="754"/>
      <sheetData sheetId="755"/>
      <sheetData sheetId="756"/>
      <sheetData sheetId="757">
        <row r="132">
          <cell r="B132">
            <v>42496</v>
          </cell>
        </row>
      </sheetData>
      <sheetData sheetId="758"/>
      <sheetData sheetId="759"/>
      <sheetData sheetId="760"/>
      <sheetData sheetId="761">
        <row r="132">
          <cell r="B132">
            <v>42496</v>
          </cell>
        </row>
      </sheetData>
      <sheetData sheetId="762"/>
      <sheetData sheetId="763">
        <row r="132">
          <cell r="B132">
            <v>42496</v>
          </cell>
        </row>
      </sheetData>
      <sheetData sheetId="764"/>
      <sheetData sheetId="765"/>
      <sheetData sheetId="766"/>
      <sheetData sheetId="767">
        <row r="132">
          <cell r="B132">
            <v>42496</v>
          </cell>
        </row>
      </sheetData>
      <sheetData sheetId="768"/>
      <sheetData sheetId="769">
        <row r="132">
          <cell r="B132">
            <v>42496</v>
          </cell>
        </row>
      </sheetData>
      <sheetData sheetId="770"/>
      <sheetData sheetId="771"/>
      <sheetData sheetId="772"/>
      <sheetData sheetId="773">
        <row r="132">
          <cell r="B132">
            <v>42496</v>
          </cell>
        </row>
      </sheetData>
      <sheetData sheetId="774"/>
      <sheetData sheetId="775"/>
      <sheetData sheetId="776"/>
      <sheetData sheetId="777"/>
      <sheetData sheetId="778"/>
      <sheetData sheetId="779">
        <row r="132">
          <cell r="B132">
            <v>42496</v>
          </cell>
        </row>
      </sheetData>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ow r="1">
          <cell r="P1">
            <v>36599.437053703703</v>
          </cell>
        </row>
      </sheetData>
      <sheetData sheetId="868">
        <row r="11">
          <cell r="I11" t="str">
            <v>Agouron Pharmaceuticals, Inc.</v>
          </cell>
        </row>
      </sheetData>
      <sheetData sheetId="869">
        <row r="2">
          <cell r="B2" t="str">
            <v>Agouron Pharmaceuticals, Inc.</v>
          </cell>
        </row>
      </sheetData>
      <sheetData sheetId="870">
        <row r="8">
          <cell r="A8">
            <v>1998</v>
          </cell>
        </row>
      </sheetData>
      <sheetData sheetId="871"/>
      <sheetData sheetId="872">
        <row r="1">
          <cell r="P1">
            <v>36599.437053703703</v>
          </cell>
        </row>
      </sheetData>
      <sheetData sheetId="873">
        <row r="11">
          <cell r="I11" t="str">
            <v>Agouron Pharmaceuticals, Inc.</v>
          </cell>
        </row>
      </sheetData>
      <sheetData sheetId="874">
        <row r="2">
          <cell r="B2" t="str">
            <v>Agouron Pharmaceuticals, Inc.</v>
          </cell>
        </row>
      </sheetData>
      <sheetData sheetId="875">
        <row r="8">
          <cell r="A8">
            <v>1998</v>
          </cell>
        </row>
      </sheetData>
      <sheetData sheetId="876"/>
      <sheetData sheetId="877">
        <row r="1">
          <cell r="P1">
            <v>36599.437053703703</v>
          </cell>
        </row>
      </sheetData>
      <sheetData sheetId="878">
        <row r="15">
          <cell r="B15" t="str">
            <v>Qualifying Research</v>
          </cell>
        </row>
      </sheetData>
      <sheetData sheetId="879">
        <row r="2">
          <cell r="B2" t="str">
            <v>Agouron Pharmaceuticals, Inc.</v>
          </cell>
        </row>
      </sheetData>
      <sheetData sheetId="880">
        <row r="95">
          <cell r="C95">
            <v>0</v>
          </cell>
        </row>
      </sheetData>
      <sheetData sheetId="881">
        <row r="95">
          <cell r="C95">
            <v>0</v>
          </cell>
        </row>
      </sheetData>
      <sheetData sheetId="882">
        <row r="1">
          <cell r="Q1">
            <v>36599.437053703703</v>
          </cell>
        </row>
      </sheetData>
      <sheetData sheetId="883">
        <row r="95">
          <cell r="O95">
            <v>0</v>
          </cell>
        </row>
      </sheetData>
      <sheetData sheetId="884">
        <row r="8">
          <cell r="B8" t="str">
            <v/>
          </cell>
        </row>
      </sheetData>
      <sheetData sheetId="885">
        <row r="94">
          <cell r="P94">
            <v>0</v>
          </cell>
        </row>
      </sheetData>
      <sheetData sheetId="886">
        <row r="95">
          <cell r="C95">
            <v>0</v>
          </cell>
        </row>
      </sheetData>
      <sheetData sheetId="887">
        <row r="94">
          <cell r="C94">
            <v>0</v>
          </cell>
        </row>
      </sheetData>
      <sheetData sheetId="888">
        <row r="95">
          <cell r="O95">
            <v>0</v>
          </cell>
        </row>
      </sheetData>
      <sheetData sheetId="889">
        <row r="8">
          <cell r="D8">
            <v>1</v>
          </cell>
        </row>
      </sheetData>
      <sheetData sheetId="890">
        <row r="94">
          <cell r="P94">
            <v>0</v>
          </cell>
        </row>
      </sheetData>
      <sheetData sheetId="891">
        <row r="95">
          <cell r="C95">
            <v>0</v>
          </cell>
        </row>
      </sheetData>
      <sheetData sheetId="892">
        <row r="94">
          <cell r="C94">
            <v>0</v>
          </cell>
        </row>
      </sheetData>
      <sheetData sheetId="893">
        <row r="95">
          <cell r="O95">
            <v>0</v>
          </cell>
        </row>
      </sheetData>
      <sheetData sheetId="894">
        <row r="95">
          <cell r="O95">
            <v>0</v>
          </cell>
        </row>
      </sheetData>
      <sheetData sheetId="895">
        <row r="94">
          <cell r="P94">
            <v>0</v>
          </cell>
        </row>
      </sheetData>
      <sheetData sheetId="896">
        <row r="95">
          <cell r="O95">
            <v>0</v>
          </cell>
        </row>
      </sheetData>
      <sheetData sheetId="897">
        <row r="94">
          <cell r="C94">
            <v>0</v>
          </cell>
        </row>
      </sheetData>
      <sheetData sheetId="898">
        <row r="95">
          <cell r="P95">
            <v>0</v>
          </cell>
        </row>
      </sheetData>
      <sheetData sheetId="899">
        <row r="103">
          <cell r="C103">
            <v>0</v>
          </cell>
        </row>
      </sheetData>
      <sheetData sheetId="900">
        <row r="103">
          <cell r="C103">
            <v>0</v>
          </cell>
        </row>
      </sheetData>
      <sheetData sheetId="901">
        <row r="103">
          <cell r="C103">
            <v>0</v>
          </cell>
        </row>
      </sheetData>
      <sheetData sheetId="902">
        <row r="103">
          <cell r="C103">
            <v>0</v>
          </cell>
        </row>
      </sheetData>
      <sheetData sheetId="903">
        <row r="103">
          <cell r="C103">
            <v>0</v>
          </cell>
        </row>
      </sheetData>
      <sheetData sheetId="904">
        <row r="103">
          <cell r="C103">
            <v>0</v>
          </cell>
        </row>
      </sheetData>
      <sheetData sheetId="905">
        <row r="103">
          <cell r="C103">
            <v>0</v>
          </cell>
        </row>
      </sheetData>
      <sheetData sheetId="906">
        <row r="103">
          <cell r="C103">
            <v>0</v>
          </cell>
        </row>
      </sheetData>
      <sheetData sheetId="907">
        <row r="103">
          <cell r="C103">
            <v>0</v>
          </cell>
        </row>
      </sheetData>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sheetData sheetId="918" refreshError="1"/>
      <sheetData sheetId="919" refreshError="1"/>
      <sheetData sheetId="920" refreshError="1"/>
      <sheetData sheetId="921" refreshError="1"/>
      <sheetData sheetId="922"/>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row r="132">
          <cell r="B132">
            <v>42496</v>
          </cell>
        </row>
      </sheetData>
      <sheetData sheetId="978">
        <row r="132">
          <cell r="B132">
            <v>42496</v>
          </cell>
        </row>
      </sheetData>
      <sheetData sheetId="979">
        <row r="132">
          <cell r="B132">
            <v>42496</v>
          </cell>
        </row>
      </sheetData>
      <sheetData sheetId="980"/>
      <sheetData sheetId="981"/>
      <sheetData sheetId="982"/>
      <sheetData sheetId="983">
        <row r="132">
          <cell r="B132">
            <v>42496</v>
          </cell>
        </row>
      </sheetData>
      <sheetData sheetId="984"/>
      <sheetData sheetId="985"/>
      <sheetData sheetId="986"/>
      <sheetData sheetId="987"/>
      <sheetData sheetId="988"/>
      <sheetData sheetId="989"/>
      <sheetData sheetId="990"/>
      <sheetData sheetId="991"/>
      <sheetData sheetId="992"/>
      <sheetData sheetId="993"/>
      <sheetData sheetId="994">
        <row r="132">
          <cell r="B132">
            <v>42496</v>
          </cell>
        </row>
      </sheetData>
      <sheetData sheetId="995">
        <row r="132">
          <cell r="B132">
            <v>42496</v>
          </cell>
        </row>
      </sheetData>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row r="132">
          <cell r="B132">
            <v>42496</v>
          </cell>
        </row>
      </sheetData>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row r="131">
          <cell r="Q131">
            <v>0</v>
          </cell>
        </row>
      </sheetData>
      <sheetData sheetId="1037">
        <row r="131">
          <cell r="Q131">
            <v>0</v>
          </cell>
        </row>
      </sheetData>
      <sheetData sheetId="1038"/>
      <sheetData sheetId="1039"/>
      <sheetData sheetId="1040"/>
      <sheetData sheetId="1041"/>
      <sheetData sheetId="1042"/>
      <sheetData sheetId="1043"/>
      <sheetData sheetId="1044">
        <row r="132">
          <cell r="B132">
            <v>42496</v>
          </cell>
        </row>
      </sheetData>
      <sheetData sheetId="1045"/>
      <sheetData sheetId="1046"/>
      <sheetData sheetId="1047"/>
      <sheetData sheetId="1048"/>
      <sheetData sheetId="1049">
        <row r="131">
          <cell r="Q131">
            <v>0</v>
          </cell>
        </row>
      </sheetData>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row r="73">
          <cell r="AG73" t="str">
            <v>analisando documentos.</v>
          </cell>
        </row>
      </sheetData>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row r="5">
          <cell r="B5" t="str">
            <v>&amp;Model</v>
          </cell>
        </row>
      </sheetData>
      <sheetData sheetId="1110"/>
      <sheetData sheetId="1111"/>
      <sheetData sheetId="1112"/>
      <sheetData sheetId="1113">
        <row r="216">
          <cell r="D216">
            <v>1984</v>
          </cell>
        </row>
      </sheetData>
      <sheetData sheetId="1114">
        <row r="95">
          <cell r="C95">
            <v>0</v>
          </cell>
        </row>
      </sheetData>
      <sheetData sheetId="1115">
        <row r="95">
          <cell r="C95">
            <v>0</v>
          </cell>
        </row>
      </sheetData>
      <sheetData sheetId="1116"/>
      <sheetData sheetId="1117" refreshError="1"/>
      <sheetData sheetId="1118" refreshError="1"/>
      <sheetData sheetId="1119" refreshError="1"/>
      <sheetData sheetId="1120" refreshError="1"/>
      <sheetData sheetId="1121" refreshError="1"/>
      <sheetData sheetId="1122" refreshError="1"/>
      <sheetData sheetId="1123" refreshError="1"/>
      <sheetData sheetId="1124"/>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n"/>
      <sheetName val="#REF"/>
      <sheetName val="PTPL95"/>
      <sheetName val="Plan1"/>
      <sheetName val="CuHDG"/>
      <sheetName val="P&amp;L Trend Graphs"/>
      <sheetName val="vin.xls"/>
      <sheetName val="GSI_1998"/>
      <sheetName val="SAT Lim OK"/>
      <sheetName val="REALIZÁVEL A LONGO PRAZO"/>
      <sheetName val="COFINS PIS - liminar OK"/>
      <sheetName val="COFINS OK"/>
      <sheetName val="DR"/>
      <sheetName val="CSLL OK"/>
      <sheetName val="IPI Oper Isentas OK"/>
      <sheetName val="INSS Proc Adm OK"/>
      <sheetName val="CIDE OK"/>
      <sheetName val="Prov Multa IRPJ_CSLL"/>
      <sheetName val="Composição"/>
      <sheetName val="IR Diferido - 2006"/>
      <sheetName val="Teste de Rec Apl Fin Dez-03"/>
      <sheetName val="Composição AF CIE"/>
      <sheetName val="XREF"/>
      <sheetName val="Movimentação T4F"/>
      <sheetName val="Lead"/>
      <sheetName val="BALANÇO"/>
      <sheetName val="PASEP OK"/>
      <sheetName val="IRRF e Drawback OK"/>
      <sheetName val="TESTE"/>
      <sheetName val="TRD"/>
      <sheetName val="INFO"/>
      <sheetName val="ART64 CONS"/>
      <sheetName val="GERREAL"/>
      <sheetName val="A4.2-FLEXIBRAS"/>
      <sheetName val="A4.4-MARFLEX"/>
      <sheetName val="A4.6-SEAOIL"/>
      <sheetName val="A4.3-SIGMA"/>
      <sheetName val="E1.11.1 - RECEBIMENTOS"/>
      <sheetName val="E1.1.2 - RECEBIMENTOS"/>
      <sheetName val="prebdg97"/>
      <sheetName val="premi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SI_1998"/>
      <sheetName val="SIVAM_SJC (US$)"/>
      <sheetName val="SIMULAÇÃO"/>
      <sheetName val="FANI"/>
      <sheetName val="SIVAM_SJC (US$) (3)"/>
      <sheetName val="SIVAM_SJC (Reais)"/>
      <sheetName val="SIVAM (US$) (sjc_gsi)(ajustado)"/>
      <sheetName val="SIVAM (US$) (sjc_gsi)"/>
      <sheetName val="SIVAM_USA (US$) (Ajustado)"/>
      <sheetName val="SIVAM_USA (US$) (Phug)"/>
      <sheetName val="SIVAM_USA (US$) (98 ajust)"/>
      <sheetName val="SIVAM_SJC (US$) (2)"/>
      <sheetName val="FatGsi99"/>
      <sheetName val="SIVAM (US$ LS) + GSI (3)"/>
      <sheetName val="Plan3"/>
      <sheetName val="SIVAM (US$ LS) + GSI (2)"/>
      <sheetName val="SIVAM (US$ LS) + GSI"/>
      <sheetName val="Pcomp_F5"/>
      <sheetName val="Ger_F5"/>
      <sheetName val="Pcomp_Siv"/>
      <sheetName val="Ger_Siv"/>
      <sheetName val="SIVAM_CONSOL (US$) (LS)"/>
      <sheetName val="SIVAM (3)"/>
      <sheetName val="F_5 (res_US$_LS)"/>
      <sheetName val="SIVAM (res_US$_LS)"/>
      <sheetName val="Plan1"/>
      <sheetName val="Custo_Siv"/>
      <sheetName val="GSI_CUSTO"/>
      <sheetName val="SIVAM_CONSOL (US$)"/>
      <sheetName val="RESUMO-SIVAM_LS"/>
      <sheetName val="SIVAM_USA (US$) (99)"/>
      <sheetName val="SIVAM (US$ LS)"/>
      <sheetName val="F_5 (US$ LS)"/>
      <sheetName val="Justificativas (set)"/>
      <sheetName val="Justificativas (a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SI_1998"/>
      <sheetName val="SIVAM_SJC (US$)"/>
      <sheetName val="SIMULAÇÃO"/>
      <sheetName val="FANI"/>
      <sheetName val="SIVAM_SJC (US$) (3)"/>
      <sheetName val="SIVAM_SJC (Reais)"/>
      <sheetName val="SIVAM (US$) (sjc_gsi)(ajustado)"/>
      <sheetName val="SIVAM (US$) (sjc_gsi)"/>
      <sheetName val="SIVAM_USA (US$) (Ajustado)"/>
      <sheetName val="SIVAM_USA (US$) (Phug)"/>
      <sheetName val="SIVAM_USA (US$) (98 ajust)"/>
      <sheetName val="SIVAM_SJC (US$) (2)"/>
      <sheetName val="FatGsi99"/>
      <sheetName val="SIVAM (US$ LS) + GSI (3)"/>
      <sheetName val="Plan3"/>
      <sheetName val="SIVAM (US$ LS) + GSI (2)"/>
      <sheetName val="SIVAM (US$ LS) + GSI"/>
      <sheetName val="Pcomp_F5"/>
      <sheetName val="Ger_F5"/>
      <sheetName val="Pcomp_Siv"/>
      <sheetName val="Ger_Siv"/>
      <sheetName val="SIVAM_CONSOL (US$) (LS)"/>
      <sheetName val="SIVAM (3)"/>
      <sheetName val="F_5 (res_US$_LS)"/>
      <sheetName val="SIVAM (res_US$_LS)"/>
      <sheetName val="Plan1"/>
      <sheetName val="Custo_Siv"/>
      <sheetName val="GSI_CUSTO"/>
      <sheetName val="SIVAM_CONSOL (US$)"/>
      <sheetName val="RESUMO-SIVAM_LS"/>
      <sheetName val="SIVAM_USA (US$) (99)"/>
      <sheetName val="SIVAM (US$ LS)"/>
      <sheetName val="F_5 (US$ LS)"/>
      <sheetName val="Justificativas (set)"/>
      <sheetName val="Justificativas (ago)"/>
      <sheetName val="FAt"/>
      <sheetName val="PTPL95"/>
      <sheetName val="APRES99"/>
      <sheetName val="SCG"/>
      <sheetName val="Instituicoes2001_LP"/>
      <sheetName val="RIS_TECNICHE"/>
      <sheetName val="ELIMINAÇÕES"/>
      <sheetName val="Parâmetros"/>
      <sheetName val="E2.1-PCLD ANEEL 06-2006"/>
      <sheetName val="prebdg97"/>
      <sheetName val="premi96"/>
      <sheetName val="ce99"/>
      <sheetName val="SIVAM_SJC_(US$)"/>
      <sheetName val="SIVAM_SJC_(US$)_(3)"/>
      <sheetName val="SIVAM_SJC_(Reais)"/>
      <sheetName val="SIVAM_(US$)_(sjc_gsi)(ajustado)"/>
      <sheetName val="SIVAM_(US$)_(sjc_gsi)"/>
      <sheetName val="SIVAM_USA_(US$)_(Ajustado)"/>
      <sheetName val="SIVAM_USA_(US$)_(Phug)"/>
      <sheetName val="SIVAM_USA_(US$)_(98_ajust)"/>
      <sheetName val="SIVAM_SJC_(US$)_(2)"/>
      <sheetName val="SIVAM_(US$_LS)_+_GSI_(3)"/>
      <sheetName val="SIVAM_(US$_LS)_+_GSI_(2)"/>
      <sheetName val="SIVAM_(US$_LS)_+_GSI"/>
      <sheetName val="SIVAM_CONSOL_(US$)_(LS)"/>
      <sheetName val="SIVAM_(3)"/>
      <sheetName val="F_5_(res_US$_LS)"/>
      <sheetName val="SIVAM_(res_US$_LS)"/>
      <sheetName val="SIVAM_CONSOL_(US$)"/>
      <sheetName val="SIVAM_USA_(US$)_(99)"/>
      <sheetName val="SIVAM_(US$_LS)"/>
      <sheetName val="F_5_(US$_LS)"/>
      <sheetName val="Justificativas_(set)"/>
      <sheetName val="Justificativas_(ago)"/>
      <sheetName val="INDICAD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res_"/>
      <sheetName val="Est"/>
      <sheetName val="GSI_1998"/>
      <sheetName val="Front page PDF"/>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autoPageBreaks="0"/>
  </sheetPr>
  <dimension ref="A1:Y23"/>
  <sheetViews>
    <sheetView showGridLines="0" tabSelected="1" zoomScale="85" zoomScaleNormal="85" workbookViewId="0">
      <selection activeCell="J32" sqref="J32"/>
    </sheetView>
  </sheetViews>
  <sheetFormatPr defaultColWidth="9.140625" defaultRowHeight="15"/>
  <sheetData>
    <row r="1" spans="1:25" s="138" customFormat="1">
      <c r="A1" s="159" t="s">
        <v>377</v>
      </c>
      <c r="Y1" s="138" t="s">
        <v>198</v>
      </c>
    </row>
    <row r="2" spans="1:25">
      <c r="Y2" s="138" t="s">
        <v>366</v>
      </c>
    </row>
    <row r="3" spans="1:25">
      <c r="J3" s="165"/>
    </row>
    <row r="4" spans="1:25">
      <c r="K4" s="155" t="s">
        <v>207</v>
      </c>
    </row>
    <row r="6" spans="1:25" ht="15.75">
      <c r="H6" s="174" t="str">
        <f>IF('Índice IFRS 16 | Index IFRS 16'!$K$6="Português","Idioma","Language")</f>
        <v>Language</v>
      </c>
      <c r="I6" s="175"/>
      <c r="J6" s="176"/>
      <c r="K6" s="177" t="s">
        <v>366</v>
      </c>
    </row>
    <row r="8" spans="1:25" s="149" customFormat="1" ht="24.95" customHeight="1">
      <c r="B8" s="151" t="str">
        <f>IF('Índice IFRS 16 | Index IFRS 16'!$K$6="Português","Fundamentos e Planilhas - IFRS  16","Fundamentals and Spreadsheets - IFRS 16")</f>
        <v>Fundamentals and Spreadsheets - IFRS 16</v>
      </c>
      <c r="C8" s="150"/>
      <c r="D8" s="150"/>
      <c r="E8" s="150"/>
      <c r="F8" s="150"/>
      <c r="G8" s="150"/>
      <c r="H8" s="150"/>
      <c r="I8" s="150"/>
      <c r="J8" s="150"/>
      <c r="K8" s="150"/>
      <c r="L8" s="164"/>
    </row>
    <row r="10" spans="1:25" s="143" customFormat="1" ht="23.1" customHeight="1">
      <c r="C10" s="149" t="str">
        <f>IF('Índice IFRS 16 | Index IFRS 16'!$K$6="Português","DRE","Income Statement")</f>
        <v>Income Statement</v>
      </c>
    </row>
    <row r="11" spans="1:25" s="143" customFormat="1" ht="23.1" customHeight="1">
      <c r="C11" s="149"/>
    </row>
    <row r="12" spans="1:25" s="143" customFormat="1" ht="23.1" customHeight="1">
      <c r="C12" s="149" t="str">
        <f>IF('Índice IFRS 16 | Index IFRS 16'!$K$6="Português","Balanço Patrimonial","Balance Sheet")</f>
        <v>Balance Sheet</v>
      </c>
    </row>
    <row r="13" spans="1:25" s="143" customFormat="1" ht="23.1" customHeight="1">
      <c r="C13" s="149"/>
    </row>
    <row r="14" spans="1:25" s="143" customFormat="1" ht="23.1" customHeight="1">
      <c r="C14" s="149" t="str">
        <f>IF('Índice IFRS 16 | Index IFRS 16'!$K$6="Português","Dados Operacionais","Operating Data")</f>
        <v>Operating Data</v>
      </c>
    </row>
    <row r="15" spans="1:25" s="143" customFormat="1" ht="23.1" customHeight="1">
      <c r="C15" s="149"/>
      <c r="M15" s="152"/>
    </row>
    <row r="16" spans="1:25" s="143" customFormat="1" ht="23.1" customHeight="1">
      <c r="C16" s="149" t="str">
        <f>IF('Índice IFRS 16 | Index IFRS 16'!$K$6="Português","Indicadores ESG","ESG Key Indicators")</f>
        <v>ESG Key Indicators</v>
      </c>
      <c r="M16" s="153"/>
    </row>
    <row r="17" spans="2:13">
      <c r="M17" s="153"/>
    </row>
    <row r="18" spans="2:13" ht="6" customHeight="1">
      <c r="M18" s="153"/>
    </row>
    <row r="19" spans="2:13" ht="25.5" customHeight="1">
      <c r="C19" s="149" t="str">
        <f>IF('Índice IFRS 16 | Index IFRS 16'!$K$6="Português","GRI","GRI")</f>
        <v>GRI</v>
      </c>
      <c r="M19" s="153"/>
    </row>
    <row r="20" spans="2:13">
      <c r="M20" s="153"/>
    </row>
    <row r="21" spans="2:13">
      <c r="B21" s="140" t="str">
        <f>IF('Índice IFRS 16 | Index IFRS 16'!$K$6="Português","Equipe Relações com Investidores","Investor Relations Team")</f>
        <v>Investor Relations Team</v>
      </c>
      <c r="C21" s="140"/>
      <c r="D21" s="140"/>
      <c r="E21" s="140"/>
      <c r="F21" s="140"/>
      <c r="G21" s="140"/>
      <c r="H21" s="140"/>
      <c r="I21" s="140"/>
      <c r="J21" s="140"/>
      <c r="K21" s="140"/>
    </row>
    <row r="22" spans="2:13">
      <c r="B22" s="154" t="s">
        <v>204</v>
      </c>
      <c r="C22" s="140"/>
      <c r="D22" s="140"/>
      <c r="E22" s="140"/>
      <c r="F22" s="140"/>
      <c r="G22" s="140"/>
      <c r="H22" s="140"/>
      <c r="I22" s="140"/>
      <c r="J22" s="140"/>
      <c r="K22" s="140"/>
    </row>
    <row r="23" spans="2:13">
      <c r="B23" s="154" t="s">
        <v>205</v>
      </c>
      <c r="C23" s="140"/>
      <c r="D23" s="140"/>
      <c r="E23" s="140"/>
      <c r="F23" s="140"/>
      <c r="G23" s="140"/>
      <c r="H23" s="140"/>
      <c r="I23" s="140"/>
      <c r="J23" s="140"/>
      <c r="K23" s="140"/>
    </row>
  </sheetData>
  <dataValidations disablePrompts="1" count="1">
    <dataValidation type="list" allowBlank="1" showErrorMessage="1" sqref="K6" xr:uid="{FD341172-6F55-41CF-87F9-C8A22F3E20C6}">
      <formula1>$Y$1:$Y$2</formula1>
    </dataValidation>
  </dataValidations>
  <pageMargins left="0.125" right="1.1666666666666667"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10">
    <tabColor theme="0" tint="-0.499984740745262"/>
  </sheetPr>
  <dimension ref="A1:AF34"/>
  <sheetViews>
    <sheetView showGridLines="0" zoomScaleNormal="100" workbookViewId="0">
      <pane xSplit="4" ySplit="7" topLeftCell="L9" activePane="bottomRight" state="frozen"/>
      <selection activeCell="D6" sqref="D6"/>
      <selection pane="topRight" activeCell="D6" sqref="D6"/>
      <selection pane="bottomLeft" activeCell="D6" sqref="D6"/>
      <selection pane="bottomRight" activeCell="A2" sqref="A2"/>
    </sheetView>
  </sheetViews>
  <sheetFormatPr defaultRowHeight="15"/>
  <cols>
    <col min="1" max="1" width="4.140625" style="7" customWidth="1"/>
    <col min="2" max="3" width="4.140625" style="7" hidden="1" customWidth="1"/>
    <col min="4" max="4" width="66" customWidth="1"/>
    <col min="5" max="17" width="13.42578125" bestFit="1" customWidth="1"/>
    <col min="18" max="24" width="13.42578125" customWidth="1"/>
    <col min="25" max="27" width="13.42578125" bestFit="1" customWidth="1"/>
    <col min="28" max="30" width="13.85546875" customWidth="1"/>
  </cols>
  <sheetData>
    <row r="1" spans="1:32" s="138" customFormat="1" ht="15.75" hidden="1" customHeight="1">
      <c r="A1" s="158"/>
      <c r="B1" s="158"/>
      <c r="C1" s="158"/>
      <c r="G1" s="159" t="s">
        <v>119</v>
      </c>
      <c r="H1" s="159" t="s">
        <v>113</v>
      </c>
      <c r="I1" s="159" t="s">
        <v>120</v>
      </c>
      <c r="J1" s="159" t="s">
        <v>121</v>
      </c>
      <c r="K1" s="159" t="s">
        <v>122</v>
      </c>
      <c r="L1" s="159" t="s">
        <v>123</v>
      </c>
      <c r="M1" s="159" t="s">
        <v>124</v>
      </c>
      <c r="N1" s="159" t="s">
        <v>125</v>
      </c>
      <c r="O1" s="159" t="s">
        <v>129</v>
      </c>
      <c r="P1" s="159" t="s">
        <v>153</v>
      </c>
      <c r="Q1" s="156" t="s">
        <v>199</v>
      </c>
      <c r="R1" s="156" t="s">
        <v>200</v>
      </c>
      <c r="S1" s="156" t="s">
        <v>201</v>
      </c>
      <c r="T1" s="156" t="s">
        <v>202</v>
      </c>
      <c r="U1" s="156" t="s">
        <v>203</v>
      </c>
      <c r="V1" s="159" t="s">
        <v>160</v>
      </c>
    </row>
    <row r="2" spans="1:32" ht="15.75" customHeight="1">
      <c r="AA2" s="138"/>
    </row>
    <row r="3" spans="1:32" ht="15.75" customHeight="1"/>
    <row r="4" spans="1:32" ht="15.75" customHeight="1">
      <c r="D4" s="167" t="str">
        <f>IF('Índice IFRS 16 | Index IFRS 16'!$K$6="Português","Menu","Home")</f>
        <v>Home</v>
      </c>
    </row>
    <row r="5" spans="1:32" ht="15.75" customHeight="1"/>
    <row r="6" spans="1:32" ht="15.75" customHeight="1"/>
    <row r="7" spans="1:32" ht="15.75" thickBot="1">
      <c r="B7" s="7" t="s">
        <v>260</v>
      </c>
      <c r="C7" s="7" t="s">
        <v>23</v>
      </c>
      <c r="D7" s="3" t="str">
        <f>IF('Índice IFRS 16 | Index IFRS 16'!$K$6="Português",$C7,$B7)</f>
        <v>Operating Data</v>
      </c>
      <c r="E7" s="25" t="s">
        <v>42</v>
      </c>
      <c r="F7" s="25" t="s">
        <v>43</v>
      </c>
      <c r="G7" s="25" t="str">
        <f>IF('Índice IFRS 16 | Index IFRS 16'!$K$6="Português",G$1,SUBSTITUTE(G$1,"T","Q"))</f>
        <v>1Q18¹</v>
      </c>
      <c r="H7" s="25" t="str">
        <f>IF('Índice IFRS 16 | Index IFRS 16'!$K$6="Português",H$1,SUBSTITUTE(H$1,"T","Q"))</f>
        <v>2Q18¹</v>
      </c>
      <c r="I7" s="25" t="str">
        <f>IF('Índice IFRS 16 | Index IFRS 16'!$K$6="Português",I$1,SUBSTITUTE(I$1,"T","Q"))</f>
        <v>3Q18¹</v>
      </c>
      <c r="J7" s="25" t="str">
        <f>IF('Índice IFRS 16 | Index IFRS 16'!$K$6="Português",J$1,SUBSTITUTE(J$1,"T","Q"))</f>
        <v>4Q18¹</v>
      </c>
      <c r="K7" s="25" t="str">
        <f>IF('Índice IFRS 16 | Index IFRS 16'!$K$6="Português",K$1,SUBSTITUTE(K$1,"T","Q"))</f>
        <v>1Q19²</v>
      </c>
      <c r="L7" s="25" t="str">
        <f>IF('Índice IFRS 16 | Index IFRS 16'!$K$6="Português",L$1,SUBSTITUTE(L$1,"T","Q"))</f>
        <v>2Q19²</v>
      </c>
      <c r="M7" s="25" t="str">
        <f>IF('Índice IFRS 16 | Index IFRS 16'!$K$6="Português",M$1,SUBSTITUTE(M$1,"T","Q"))</f>
        <v>3Q19²</v>
      </c>
      <c r="N7" s="25" t="str">
        <f>IF('Índice IFRS 16 | Index IFRS 16'!$K$6="Português",N$1,SUBSTITUTE(N$1,"T","Q"))</f>
        <v>4Q19²</v>
      </c>
      <c r="O7" s="25" t="str">
        <f>IF('Índice IFRS 16 | Index IFRS 16'!$K$6="Português",O$1,SUBSTITUTE(O$1,"T","Q"))</f>
        <v>1Q20³</v>
      </c>
      <c r="P7" s="42" t="str">
        <f>IF('Índice IFRS 16 | Index IFRS 16'!$K$6="Português",P$1,SUBSTITUTE(P$1,"T","Q"))</f>
        <v>2Q20⁴</v>
      </c>
      <c r="Q7" s="42" t="str">
        <f>IF('Índice IFRS 16 | Index IFRS 16'!$K$6="Português",Q$1,SUBSTITUTE(Q$1,"T","Q"))</f>
        <v>3Q20⁵</v>
      </c>
      <c r="R7" s="42" t="str">
        <f>IF('Índice IFRS 16 | Index IFRS 16'!$K$6="Português",R$1,SUBSTITUTE(R$1,"T","Q"))</f>
        <v>4Q20⁶</v>
      </c>
      <c r="S7" s="42" t="str">
        <f>IF('Índice IFRS 16 | Index IFRS 16'!$K$6="Português",S$1,SUBSTITUTE(S$1,"T","Q"))</f>
        <v>1Q21⁸</v>
      </c>
      <c r="T7" s="42" t="str">
        <f>IF('Índice IFRS 16 | Index IFRS 16'!$K$6="Português",T$1,SUBSTITUTE(T$1,"T","Q"))</f>
        <v>2Q21⁹</v>
      </c>
      <c r="U7" s="42" t="str">
        <f>IF('Índice IFRS 16 | Index IFRS 16'!$K$6="Português",U$1,SUBSTITUTE(U$1,"T","Q"))</f>
        <v>3Q21¹⁰</v>
      </c>
      <c r="V7" s="42" t="str">
        <f>IF('Índice IFRS 16 | Index IFRS 16'!$K$6="Português",V$1,SUBSTITUTE(V$1,"T","Q"))</f>
        <v>4Q21⁹</v>
      </c>
      <c r="W7" s="42" t="s">
        <v>104</v>
      </c>
      <c r="X7" s="42" t="s">
        <v>105</v>
      </c>
      <c r="Y7" s="43"/>
      <c r="Z7" s="26" t="s">
        <v>25</v>
      </c>
      <c r="AA7" s="25" t="s">
        <v>27</v>
      </c>
      <c r="AB7" s="25" t="s">
        <v>29</v>
      </c>
      <c r="AC7" s="25" t="s">
        <v>100</v>
      </c>
      <c r="AD7" s="25" t="s">
        <v>107</v>
      </c>
    </row>
    <row r="8" spans="1:32" ht="3.75" customHeight="1">
      <c r="D8" s="8"/>
      <c r="E8" s="6"/>
      <c r="F8" s="6"/>
      <c r="G8" s="6"/>
      <c r="H8" s="6"/>
      <c r="I8" s="6"/>
      <c r="J8" s="6"/>
      <c r="K8" s="6"/>
      <c r="L8" s="6"/>
      <c r="M8" s="6"/>
      <c r="N8" s="6"/>
      <c r="O8" s="6"/>
      <c r="P8" s="6"/>
      <c r="Q8" s="6"/>
      <c r="R8" s="6"/>
      <c r="S8" s="6"/>
      <c r="T8" s="6"/>
      <c r="U8" s="6"/>
      <c r="V8" s="6"/>
      <c r="W8" s="6"/>
      <c r="X8" s="6"/>
      <c r="Y8" s="19"/>
      <c r="Z8" s="6"/>
      <c r="AA8" s="6"/>
      <c r="AB8" s="6"/>
      <c r="AC8" s="6"/>
      <c r="AD8" s="6"/>
    </row>
    <row r="9" spans="1:32">
      <c r="A9" s="12"/>
      <c r="B9" s="12" t="s">
        <v>261</v>
      </c>
      <c r="C9" s="12" t="s">
        <v>16</v>
      </c>
      <c r="D9" s="20" t="str">
        <f>IF('Índice IFRS 16 | Index IFRS 16'!$K$6="Português",$C9,$B9)</f>
        <v xml:space="preserve">Passenger revenue (in R$ millions) </v>
      </c>
      <c r="E9" s="11">
        <f>'DRE | Inc. Statement IAS 17'!E10/10^3</f>
        <v>1243.2560000000001</v>
      </c>
      <c r="F9" s="11">
        <f>'DRE | Inc. Statement IAS 17'!F10/10^3</f>
        <v>1216.317</v>
      </c>
      <c r="G9" s="11">
        <f>'DRE | Inc. Statement IAS 17'!G10/10^3</f>
        <v>1302.847</v>
      </c>
      <c r="H9" s="11">
        <f>'DRE | Inc. Statement IAS 17'!H10/10^3</f>
        <v>1367.193</v>
      </c>
      <c r="I9" s="11">
        <f>'DRE | Inc. Statement IAS 17'!I10/10^3</f>
        <v>1391.769</v>
      </c>
      <c r="J9" s="11">
        <f>'DRE | Inc. Statement IAS 17'!J10/10^3</f>
        <v>1238.8779999999999</v>
      </c>
      <c r="K9" s="11">
        <f>'DRE | Inc. Statement IAS 17'!K10/10^3</f>
        <v>1463.18</v>
      </c>
      <c r="L9" s="11">
        <f>'DRE | Inc. Statement IAS 17'!L10/10^3</f>
        <v>1481.5170000000001</v>
      </c>
      <c r="M9" s="11">
        <f>'DRE | Inc. Statement IAS 17'!M10/10^3</f>
        <v>1477.835</v>
      </c>
      <c r="N9" s="11">
        <f>'DRE | Inc. Statement IAS 17'!N10/10^3</f>
        <v>1238.2449999999999</v>
      </c>
      <c r="O9" s="11">
        <f>'DRE | Inc. Statement IAS 17'!O10/10^3</f>
        <v>1501.326</v>
      </c>
      <c r="P9" s="11">
        <f>'DRE | Inc. Statement IAS 17'!P10/10^3</f>
        <v>1569.403</v>
      </c>
      <c r="Q9" s="11">
        <f>'DRE | Inc. Statement IAS 17'!Q10/10^3</f>
        <v>1789.855</v>
      </c>
      <c r="R9" s="11">
        <f>'DRE | Inc. Statement IAS 17'!R10/10^3</f>
        <v>1632.153</v>
      </c>
      <c r="S9" s="11">
        <f>'DRE | Inc. Statement IAS 17'!S10/10^3</f>
        <v>1912.087</v>
      </c>
      <c r="T9" s="11">
        <f>'DRE | Inc. Statement IAS 17'!T10/10^3</f>
        <v>2065.6368355613263</v>
      </c>
      <c r="U9" s="11">
        <f>'DRE | Inc. Statement IAS 17'!U10/10^3</f>
        <v>2111.8029999999999</v>
      </c>
      <c r="V9" s="11">
        <f>'DRE | Inc. Statement IAS 17'!V10/10^3</f>
        <v>1956.923</v>
      </c>
      <c r="W9" s="11">
        <f>'DRE | Inc. Statement IAS 17'!W10/10^3</f>
        <v>2312.0450000000001</v>
      </c>
      <c r="X9" s="11">
        <f>'DRE | Inc. Statement IAS 17'!X10/10^3</f>
        <v>2340.5610000000001</v>
      </c>
      <c r="Y9" s="11"/>
      <c r="Z9" s="11">
        <f>SUM(E9:H9)</f>
        <v>5129.6130000000003</v>
      </c>
      <c r="AA9" s="11">
        <f>SUM(I9:L9)</f>
        <v>5575.3440000000001</v>
      </c>
      <c r="AB9" s="11">
        <f>SUM(M9:P9)</f>
        <v>5786.8090000000002</v>
      </c>
      <c r="AC9" s="11">
        <f>SUM(Q9:T9)</f>
        <v>7399.7318355613261</v>
      </c>
      <c r="AD9" s="11">
        <f>SUM(U9:X9)</f>
        <v>8721.3320000000003</v>
      </c>
      <c r="AE9" s="86"/>
      <c r="AF9" s="86"/>
    </row>
    <row r="10" spans="1:32">
      <c r="A10" s="12"/>
      <c r="B10" s="12" t="s">
        <v>318</v>
      </c>
      <c r="C10" s="12" t="s">
        <v>49</v>
      </c>
      <c r="D10" s="20" t="str">
        <f>IF('Índice IFRS 16 | Index IFRS 16'!$K$6="Português",$C10,$B10)</f>
        <v xml:space="preserve">Operating aircraft at end of period </v>
      </c>
      <c r="E10" s="11">
        <v>132</v>
      </c>
      <c r="F10" s="11">
        <v>136</v>
      </c>
      <c r="G10" s="11">
        <v>128</v>
      </c>
      <c r="H10" s="11">
        <v>138</v>
      </c>
      <c r="I10" s="11">
        <v>138</v>
      </c>
      <c r="J10" s="11">
        <v>139</v>
      </c>
      <c r="K10" s="11">
        <v>134</v>
      </c>
      <c r="L10" s="11">
        <v>144</v>
      </c>
      <c r="M10" s="11">
        <v>130</v>
      </c>
      <c r="N10" s="11">
        <v>121</v>
      </c>
      <c r="O10" s="11">
        <v>119</v>
      </c>
      <c r="P10" s="11">
        <v>123</v>
      </c>
      <c r="Q10" s="11">
        <v>122</v>
      </c>
      <c r="R10" s="11">
        <v>123</v>
      </c>
      <c r="S10" s="11">
        <v>118</v>
      </c>
      <c r="T10" s="11">
        <v>122</v>
      </c>
      <c r="U10" s="11">
        <v>120</v>
      </c>
      <c r="V10" s="11">
        <v>121</v>
      </c>
      <c r="W10" s="11">
        <v>120</v>
      </c>
      <c r="X10" s="11">
        <v>125</v>
      </c>
      <c r="Y10" s="11"/>
      <c r="Z10" s="11">
        <f>H10</f>
        <v>138</v>
      </c>
      <c r="AA10" s="11">
        <f>L10</f>
        <v>144</v>
      </c>
      <c r="AB10" s="11">
        <f>P10</f>
        <v>123</v>
      </c>
      <c r="AC10" s="11">
        <f>T10</f>
        <v>122</v>
      </c>
      <c r="AD10" s="11">
        <f>X10</f>
        <v>125</v>
      </c>
      <c r="AE10" s="86"/>
      <c r="AF10" s="86"/>
    </row>
    <row r="11" spans="1:32">
      <c r="B11" s="7" t="s">
        <v>263</v>
      </c>
      <c r="C11" s="7" t="s">
        <v>17</v>
      </c>
      <c r="D11" s="20" t="str">
        <f>IF('Índice IFRS 16 | Index IFRS 16'!$K$6="Português",$C11,$B11)</f>
        <v xml:space="preserve">Available seat kilometers (ASKs) (millions) </v>
      </c>
      <c r="E11" s="28">
        <v>4873.5980589999999</v>
      </c>
      <c r="F11" s="28">
        <v>4664.975688999999</v>
      </c>
      <c r="G11" s="28">
        <v>4952.2323230000011</v>
      </c>
      <c r="H11" s="28">
        <v>5256.0801309999997</v>
      </c>
      <c r="I11" s="28">
        <v>5985.5708459999996</v>
      </c>
      <c r="J11" s="28">
        <v>5446.1612180000002</v>
      </c>
      <c r="K11" s="28">
        <v>5934.8499810000003</v>
      </c>
      <c r="L11" s="28">
        <v>6056.8604269999996</v>
      </c>
      <c r="M11" s="28">
        <v>6218.5063300000002</v>
      </c>
      <c r="N11" s="28">
        <v>5051.359504</v>
      </c>
      <c r="O11" s="28">
        <v>5696.2260109999997</v>
      </c>
      <c r="P11" s="28">
        <v>5903.2081470000003</v>
      </c>
      <c r="Q11" s="28">
        <v>6383.8595369999994</v>
      </c>
      <c r="R11" s="28">
        <v>5956.1308509999999</v>
      </c>
      <c r="S11" s="28">
        <v>6453.9650000000001</v>
      </c>
      <c r="T11" s="28">
        <v>6506.0179130000006</v>
      </c>
      <c r="U11" s="28">
        <v>7165.5819329999995</v>
      </c>
      <c r="V11" s="28">
        <v>7061.5595519999997</v>
      </c>
      <c r="W11" s="28">
        <v>7700.6506800000006</v>
      </c>
      <c r="X11" s="28">
        <v>7425.2006689999998</v>
      </c>
      <c r="Y11" s="50"/>
      <c r="Z11" s="28">
        <f t="shared" ref="Z11:Z16" si="0">SUM(E11:H11)</f>
        <v>19746.886201999998</v>
      </c>
      <c r="AA11" s="28">
        <f t="shared" ref="AA11:AA16" si="1">SUM(I11:L11)</f>
        <v>23423.442471999999</v>
      </c>
      <c r="AB11" s="28">
        <f t="shared" ref="AB11:AB16" si="2">SUM(M11:P11)</f>
        <v>22869.299992</v>
      </c>
      <c r="AC11" s="11">
        <f t="shared" ref="AC11:AC16" si="3">SUM(Q11:T11)</f>
        <v>25299.973300999998</v>
      </c>
      <c r="AD11" s="11">
        <f t="shared" ref="AD11:AD16" si="4">SUM(U11:X11)</f>
        <v>29352.992833999997</v>
      </c>
      <c r="AE11" s="86"/>
      <c r="AF11" s="86"/>
    </row>
    <row r="12" spans="1:32">
      <c r="B12" s="7" t="s">
        <v>264</v>
      </c>
      <c r="C12" s="7" t="s">
        <v>52</v>
      </c>
      <c r="D12" s="63" t="str">
        <f>IF('Índice IFRS 16 | Index IFRS 16'!$K$6="Português",$C12,$B12)</f>
        <v>Domestic</v>
      </c>
      <c r="E12" s="59">
        <v>4873.5980589999999</v>
      </c>
      <c r="F12" s="59">
        <v>4664.975688999999</v>
      </c>
      <c r="G12" s="59">
        <v>4952.2323230000011</v>
      </c>
      <c r="H12" s="59">
        <v>5090.0758169999999</v>
      </c>
      <c r="I12" s="59">
        <v>5237.7656950000001</v>
      </c>
      <c r="J12" s="59">
        <v>4350.0188100000005</v>
      </c>
      <c r="K12" s="59">
        <v>5163.6715450000011</v>
      </c>
      <c r="L12" s="59">
        <v>5342.1116679999996</v>
      </c>
      <c r="M12" s="59">
        <v>5179.1721830000006</v>
      </c>
      <c r="N12" s="59">
        <v>4433.7885910000005</v>
      </c>
      <c r="O12" s="59">
        <v>4833.8666739999999</v>
      </c>
      <c r="P12" s="59">
        <v>4983.9526770000002</v>
      </c>
      <c r="Q12" s="59">
        <v>5400.4675380000008</v>
      </c>
      <c r="R12" s="59">
        <v>4912.6642280000005</v>
      </c>
      <c r="S12" s="59">
        <v>5084.2859600000002</v>
      </c>
      <c r="T12" s="59">
        <v>5060.272739</v>
      </c>
      <c r="U12" s="59">
        <v>5392.4334550000003</v>
      </c>
      <c r="V12" s="59">
        <v>5255.7986810000002</v>
      </c>
      <c r="W12" s="59">
        <v>5748.0962770000006</v>
      </c>
      <c r="X12" s="59">
        <v>5706.9144660000002</v>
      </c>
      <c r="Y12" s="60"/>
      <c r="Z12" s="59">
        <f t="shared" si="0"/>
        <v>19580.881888</v>
      </c>
      <c r="AA12" s="59">
        <f t="shared" si="1"/>
        <v>20093.567717999998</v>
      </c>
      <c r="AB12" s="59">
        <f t="shared" si="2"/>
        <v>19430.780125000001</v>
      </c>
      <c r="AC12" s="59">
        <f t="shared" si="3"/>
        <v>20457.690465000003</v>
      </c>
      <c r="AD12" s="59">
        <f t="shared" si="4"/>
        <v>22103.242879000005</v>
      </c>
      <c r="AE12" s="86"/>
      <c r="AF12" s="86"/>
    </row>
    <row r="13" spans="1:32">
      <c r="B13" s="7" t="s">
        <v>265</v>
      </c>
      <c r="C13" s="7" t="s">
        <v>53</v>
      </c>
      <c r="D13" s="63" t="str">
        <f>IF('Índice IFRS 16 | Index IFRS 16'!$K$6="Português",$C13,$B13)</f>
        <v>International</v>
      </c>
      <c r="E13" s="59">
        <v>0</v>
      </c>
      <c r="F13" s="59">
        <v>0</v>
      </c>
      <c r="G13" s="59">
        <v>0</v>
      </c>
      <c r="H13" s="59">
        <v>166.00431400000002</v>
      </c>
      <c r="I13" s="59">
        <v>747.80515099999991</v>
      </c>
      <c r="J13" s="59">
        <v>1096.1424080000002</v>
      </c>
      <c r="K13" s="59">
        <v>771.17843600000015</v>
      </c>
      <c r="L13" s="59">
        <v>714.74875899999995</v>
      </c>
      <c r="M13" s="59">
        <v>1039.334147</v>
      </c>
      <c r="N13" s="59">
        <v>617.5709129999999</v>
      </c>
      <c r="O13" s="59">
        <v>862.3593370000001</v>
      </c>
      <c r="P13" s="59">
        <v>919.25546999999995</v>
      </c>
      <c r="Q13" s="59">
        <v>983.39199900000006</v>
      </c>
      <c r="R13" s="59">
        <v>1043.466623</v>
      </c>
      <c r="S13" s="59">
        <v>1369.6791289999999</v>
      </c>
      <c r="T13" s="59">
        <v>1445.7451740000001</v>
      </c>
      <c r="U13" s="59">
        <v>1773.1484780000001</v>
      </c>
      <c r="V13" s="59">
        <v>1805.7608709999997</v>
      </c>
      <c r="W13" s="59">
        <v>1952.5544029999999</v>
      </c>
      <c r="X13" s="59">
        <v>1718.2862029999999</v>
      </c>
      <c r="Y13" s="60"/>
      <c r="Z13" s="59">
        <f t="shared" si="0"/>
        <v>166.00431400000002</v>
      </c>
      <c r="AA13" s="59">
        <f t="shared" si="1"/>
        <v>3329.8747540000004</v>
      </c>
      <c r="AB13" s="59">
        <f t="shared" si="2"/>
        <v>3438.519867</v>
      </c>
      <c r="AC13" s="59">
        <f t="shared" si="3"/>
        <v>4842.2829249999995</v>
      </c>
      <c r="AD13" s="59">
        <f t="shared" si="4"/>
        <v>7249.7499549999993</v>
      </c>
      <c r="AE13" s="86"/>
      <c r="AF13" s="86"/>
    </row>
    <row r="14" spans="1:32">
      <c r="B14" s="7" t="s">
        <v>266</v>
      </c>
      <c r="C14" s="7" t="s">
        <v>54</v>
      </c>
      <c r="D14" s="20" t="str">
        <f>IF('Índice IFRS 16 | Index IFRS 16'!$K$6="Português",$C14,$B14)</f>
        <v>Revenue passenger kilometers (RPKs) (million)</v>
      </c>
      <c r="E14" s="28">
        <v>3868.1657910000004</v>
      </c>
      <c r="F14" s="28">
        <v>3757.9720709999997</v>
      </c>
      <c r="G14" s="28">
        <v>3861.8563110000005</v>
      </c>
      <c r="H14" s="28">
        <v>4183.3853680000002</v>
      </c>
      <c r="I14" s="28">
        <v>4821.9625420000002</v>
      </c>
      <c r="J14" s="28">
        <v>4343.3927089999997</v>
      </c>
      <c r="K14" s="28">
        <v>4776.7638889999998</v>
      </c>
      <c r="L14" s="28">
        <v>4694.2236850000008</v>
      </c>
      <c r="M14" s="28">
        <v>4857.0557509999999</v>
      </c>
      <c r="N14" s="28">
        <v>3989.338538</v>
      </c>
      <c r="O14" s="28">
        <v>4615.7682050000003</v>
      </c>
      <c r="P14" s="28">
        <v>4773.379911</v>
      </c>
      <c r="Q14" s="28">
        <v>5196.3271990000003</v>
      </c>
      <c r="R14" s="28">
        <v>4818.2323259999994</v>
      </c>
      <c r="S14" s="28">
        <v>5363.9870000000001</v>
      </c>
      <c r="T14" s="28">
        <v>5381.5717860000004</v>
      </c>
      <c r="U14" s="28">
        <v>5890.9200110000011</v>
      </c>
      <c r="V14" s="28">
        <v>5656.3960600000009</v>
      </c>
      <c r="W14" s="28">
        <v>6446.5879489999998</v>
      </c>
      <c r="X14" s="28">
        <v>6161.796816</v>
      </c>
      <c r="Y14" s="60"/>
      <c r="Z14" s="28">
        <f t="shared" si="0"/>
        <v>15671.379540999998</v>
      </c>
      <c r="AA14" s="28">
        <f t="shared" si="1"/>
        <v>18636.342825</v>
      </c>
      <c r="AB14" s="28">
        <f t="shared" si="2"/>
        <v>18235.542405</v>
      </c>
      <c r="AC14" s="28">
        <f t="shared" si="3"/>
        <v>20760.118311000002</v>
      </c>
      <c r="AD14" s="59">
        <f t="shared" si="4"/>
        <v>24155.700836000004</v>
      </c>
      <c r="AE14" s="86"/>
      <c r="AF14" s="86"/>
    </row>
    <row r="15" spans="1:32">
      <c r="B15" s="7" t="s">
        <v>264</v>
      </c>
      <c r="C15" s="7" t="s">
        <v>52</v>
      </c>
      <c r="D15" s="63" t="str">
        <f>IF('Índice IFRS 16 | Index IFRS 16'!$K$6="Português",$C15,$B15)</f>
        <v>Domestic</v>
      </c>
      <c r="E15" s="59">
        <v>3868.1657910000004</v>
      </c>
      <c r="F15" s="59">
        <v>3757.9720709999997</v>
      </c>
      <c r="G15" s="59">
        <v>3861.8563110000005</v>
      </c>
      <c r="H15" s="59">
        <v>4043.3453289999998</v>
      </c>
      <c r="I15" s="59">
        <v>4201.1859889999996</v>
      </c>
      <c r="J15" s="59">
        <v>3774.1669940000002</v>
      </c>
      <c r="K15" s="59">
        <v>4098.5156559999996</v>
      </c>
      <c r="L15" s="59">
        <v>3971.2232380000009</v>
      </c>
      <c r="M15" s="59">
        <v>4011.5156890000003</v>
      </c>
      <c r="N15" s="59">
        <v>3464.2489439999999</v>
      </c>
      <c r="O15" s="59">
        <v>3829.5180290000003</v>
      </c>
      <c r="P15" s="59">
        <v>3927.0131080000001</v>
      </c>
      <c r="Q15" s="59">
        <v>4292.9912269999995</v>
      </c>
      <c r="R15" s="59">
        <v>3875.359719</v>
      </c>
      <c r="S15" s="59">
        <v>4148.0110750000003</v>
      </c>
      <c r="T15" s="59">
        <v>4107.5236540000005</v>
      </c>
      <c r="U15" s="59">
        <v>4357.3054419999999</v>
      </c>
      <c r="V15" s="59">
        <v>4091.1011669999998</v>
      </c>
      <c r="W15" s="59">
        <v>4739.792453</v>
      </c>
      <c r="X15" s="59">
        <v>4667.5155489999997</v>
      </c>
      <c r="Y15" s="60"/>
      <c r="Z15" s="59">
        <f t="shared" si="0"/>
        <v>15531.339501999999</v>
      </c>
      <c r="AA15" s="59">
        <f t="shared" si="1"/>
        <v>16045.091877000001</v>
      </c>
      <c r="AB15" s="59">
        <f t="shared" si="2"/>
        <v>15232.295770000001</v>
      </c>
      <c r="AC15" s="59">
        <f t="shared" si="3"/>
        <v>16423.885675000001</v>
      </c>
      <c r="AD15" s="59">
        <f t="shared" si="4"/>
        <v>17855.714610999999</v>
      </c>
      <c r="AE15" s="86"/>
      <c r="AF15" s="86"/>
    </row>
    <row r="16" spans="1:32">
      <c r="B16" s="7" t="s">
        <v>265</v>
      </c>
      <c r="C16" s="7" t="s">
        <v>53</v>
      </c>
      <c r="D16" s="63" t="str">
        <f>IF('Índice IFRS 16 | Index IFRS 16'!$K$6="Português",$C16,$B16)</f>
        <v>International</v>
      </c>
      <c r="E16" s="59">
        <v>0</v>
      </c>
      <c r="F16" s="59">
        <v>0</v>
      </c>
      <c r="G16" s="59">
        <v>0</v>
      </c>
      <c r="H16" s="59">
        <v>140.04003899999998</v>
      </c>
      <c r="I16" s="59">
        <v>620.77655299999992</v>
      </c>
      <c r="J16" s="59">
        <v>569.22571499999992</v>
      </c>
      <c r="K16" s="59">
        <v>678.24823300000003</v>
      </c>
      <c r="L16" s="59">
        <v>723.00044699999989</v>
      </c>
      <c r="M16" s="59">
        <v>845.54006199999992</v>
      </c>
      <c r="N16" s="59">
        <v>525.08959399999992</v>
      </c>
      <c r="O16" s="59">
        <v>786.25017600000001</v>
      </c>
      <c r="P16" s="59">
        <v>846.36680300000012</v>
      </c>
      <c r="Q16" s="59">
        <v>903.33597199999997</v>
      </c>
      <c r="R16" s="59">
        <v>942.87260700000013</v>
      </c>
      <c r="S16" s="59">
        <v>1215.9758890000001</v>
      </c>
      <c r="T16" s="59">
        <v>1274.0481320000001</v>
      </c>
      <c r="U16" s="59">
        <v>1533.6145689999998</v>
      </c>
      <c r="V16" s="59">
        <v>1565.294893</v>
      </c>
      <c r="W16" s="59">
        <v>1706.795496</v>
      </c>
      <c r="X16" s="59">
        <v>1494.2812670000001</v>
      </c>
      <c r="Y16" s="60"/>
      <c r="Z16" s="59">
        <f t="shared" si="0"/>
        <v>140.04003899999998</v>
      </c>
      <c r="AA16" s="59">
        <f t="shared" si="1"/>
        <v>2591.2509479999999</v>
      </c>
      <c r="AB16" s="59">
        <f t="shared" si="2"/>
        <v>3003.2466349999995</v>
      </c>
      <c r="AC16" s="59">
        <f t="shared" si="3"/>
        <v>4336.2326000000003</v>
      </c>
      <c r="AD16" s="59">
        <f t="shared" si="4"/>
        <v>6299.9862249999996</v>
      </c>
      <c r="AE16" s="86"/>
      <c r="AF16" s="86"/>
    </row>
    <row r="17" spans="1:32">
      <c r="B17" s="7" t="s">
        <v>267</v>
      </c>
      <c r="C17" s="7" t="s">
        <v>18</v>
      </c>
      <c r="D17" s="20" t="str">
        <f>IF('Índice IFRS 16 | Index IFRS 16'!$K$6="Português",$C17,$B17)</f>
        <v xml:space="preserve">Load Factor (%) </v>
      </c>
      <c r="E17" s="31">
        <v>0.79369815568945346</v>
      </c>
      <c r="F17" s="31">
        <v>0.80557163027907908</v>
      </c>
      <c r="G17" s="31">
        <v>0.77982131271671362</v>
      </c>
      <c r="H17" s="31">
        <v>0.79591354464454978</v>
      </c>
      <c r="I17" s="31">
        <v>0.80559777272077426</v>
      </c>
      <c r="J17" s="31">
        <v>0.79751453090384805</v>
      </c>
      <c r="K17" s="31">
        <v>0.80486682970799073</v>
      </c>
      <c r="L17" s="31">
        <v>0.7750258969274415</v>
      </c>
      <c r="M17" s="31">
        <v>0.78090569529654741</v>
      </c>
      <c r="N17" s="31">
        <v>0.7897554182870925</v>
      </c>
      <c r="O17" s="31">
        <v>0.81032041145953049</v>
      </c>
      <c r="P17" s="31">
        <v>0.80860775905823745</v>
      </c>
      <c r="Q17" s="31">
        <v>0.81397893686143619</v>
      </c>
      <c r="R17" s="31">
        <v>0.80895340390163628</v>
      </c>
      <c r="S17" s="31">
        <v>0.83111498125570871</v>
      </c>
      <c r="T17" s="31">
        <v>0.82716830140396813</v>
      </c>
      <c r="U17" s="31">
        <v>0.82211327231780906</v>
      </c>
      <c r="V17" s="31">
        <v>0.8010123002358559</v>
      </c>
      <c r="W17" s="31">
        <v>0.8371484718483555</v>
      </c>
      <c r="X17" s="31">
        <v>0.82984919743991903</v>
      </c>
      <c r="Y17" s="51"/>
      <c r="Z17" s="31">
        <v>0.79361269319578986</v>
      </c>
      <c r="AA17" s="31">
        <v>0.79562783511764246</v>
      </c>
      <c r="AB17" s="31">
        <v>0.7973808735457163</v>
      </c>
      <c r="AC17" s="31">
        <v>0.82055890194079528</v>
      </c>
      <c r="AD17" s="31">
        <v>0.82293825957059141</v>
      </c>
      <c r="AE17" s="87"/>
      <c r="AF17" s="87"/>
    </row>
    <row r="18" spans="1:32">
      <c r="B18" s="7" t="s">
        <v>268</v>
      </c>
      <c r="C18" s="7" t="s">
        <v>45</v>
      </c>
      <c r="D18" s="20" t="str">
        <f>IF('Índice IFRS 16 | Index IFRS 16'!$K$6="Português",$C18,$B18)</f>
        <v xml:space="preserve">Passenger revenue per ASK (real cents) (PRASK) </v>
      </c>
      <c r="E18" s="39">
        <f t="shared" ref="E18:X18" si="5">E9/E11*100</f>
        <v>25.510023291807947</v>
      </c>
      <c r="F18" s="39">
        <f t="shared" si="5"/>
        <v>26.073383466243406</v>
      </c>
      <c r="G18" s="39">
        <f t="shared" si="5"/>
        <v>26.308277056169118</v>
      </c>
      <c r="H18" s="39">
        <f t="shared" si="5"/>
        <v>26.0116468152072</v>
      </c>
      <c r="I18" s="39">
        <f t="shared" si="5"/>
        <v>23.252067944865821</v>
      </c>
      <c r="J18" s="39">
        <f t="shared" si="5"/>
        <v>22.747729095962281</v>
      </c>
      <c r="K18" s="39">
        <f t="shared" si="5"/>
        <v>24.65403514299884</v>
      </c>
      <c r="L18" s="39">
        <f t="shared" si="5"/>
        <v>24.460147593888085</v>
      </c>
      <c r="M18" s="39">
        <f>M9/M11*100</f>
        <v>23.76511209565658</v>
      </c>
      <c r="N18" s="39">
        <f>N9/N11*100</f>
        <v>24.513103829166695</v>
      </c>
      <c r="O18" s="39">
        <f t="shared" si="5"/>
        <v>26.356503360308821</v>
      </c>
      <c r="P18" s="39">
        <f t="shared" si="5"/>
        <v>26.585594831135467</v>
      </c>
      <c r="Q18" s="39">
        <f t="shared" si="5"/>
        <v>28.037192698652575</v>
      </c>
      <c r="R18" s="39">
        <f t="shared" si="5"/>
        <v>27.402907035294078</v>
      </c>
      <c r="S18" s="39">
        <f t="shared" si="5"/>
        <v>29.626547401481101</v>
      </c>
      <c r="T18" s="39">
        <f t="shared" si="5"/>
        <v>31.74963338840297</v>
      </c>
      <c r="U18" s="39">
        <f t="shared" si="5"/>
        <v>29.471479354306339</v>
      </c>
      <c r="V18" s="39">
        <f t="shared" si="5"/>
        <v>27.712334443823437</v>
      </c>
      <c r="W18" s="39">
        <f t="shared" si="5"/>
        <v>30.024021294782326</v>
      </c>
      <c r="X18" s="39">
        <f t="shared" si="5"/>
        <v>31.5218551570165</v>
      </c>
      <c r="Y18" s="39"/>
      <c r="Z18" s="39">
        <f>Z9/Z11*100</f>
        <v>25.976819573105477</v>
      </c>
      <c r="AA18" s="39">
        <f>AA9/AA11*100</f>
        <v>23.80241079706655</v>
      </c>
      <c r="AB18" s="39">
        <f>AB9/AB11*100</f>
        <v>25.303830908791731</v>
      </c>
      <c r="AC18" s="39">
        <f>AC9/AC11*100</f>
        <v>29.24798278450692</v>
      </c>
      <c r="AD18" s="39">
        <f>AD9/AD11*100</f>
        <v>29.711900416157754</v>
      </c>
      <c r="AE18" s="86"/>
      <c r="AF18" s="86"/>
    </row>
    <row r="19" spans="1:32">
      <c r="B19" s="7" t="s">
        <v>269</v>
      </c>
      <c r="C19" s="7" t="s">
        <v>46</v>
      </c>
      <c r="D19" s="20" t="str">
        <f>IF('Índice IFRS 16 | Index IFRS 16'!$K$6="Português",$C19,$B19)</f>
        <v xml:space="preserve">Operating revenue per ASK (real cents) (RASK) </v>
      </c>
      <c r="E19" s="27">
        <f>('DRE | Inc. Statement IAS 17'!E12/10^3)/'Dados Op. | Op. Data IAS 17'!E11*100</f>
        <v>28.724650310765398</v>
      </c>
      <c r="F19" s="27">
        <f>('DRE | Inc. Statement IAS 17'!F12/10^3)/'Dados Op. | Op. Data IAS 17'!F11*100</f>
        <v>29.454451461343943</v>
      </c>
      <c r="G19" s="27">
        <f>('DRE | Inc. Statement IAS 17'!G12/10^3)/'Dados Op. | Op. Data IAS 17'!G11*100</f>
        <v>29.681907150703751</v>
      </c>
      <c r="H19" s="27">
        <f>('DRE | Inc. Statement IAS 17'!H12/10^3)/'Dados Op. | Op. Data IAS 17'!H11*100</f>
        <v>29.664102546765381</v>
      </c>
      <c r="I19" s="27">
        <f>('DRE | Inc. Statement IAS 17'!I12/10^3)/'Dados Op. | Op. Data IAS 17'!I11*100</f>
        <v>26.003468007402148</v>
      </c>
      <c r="J19" s="27">
        <f>('DRE | Inc. Statement IAS 17'!J12/10^3)/'Dados Op. | Op. Data IAS 17'!J11*100</f>
        <v>25.663525996633467</v>
      </c>
      <c r="K19" s="27">
        <f>('DRE | Inc. Statement IAS 17'!K12/10^3)/'Dados Op. | Op. Data IAS 17'!K11*100</f>
        <v>27.49136044252775</v>
      </c>
      <c r="L19" s="27">
        <f>('DRE | Inc. Statement IAS 17'!L12/10^3)/'Dados Op. | Op. Data IAS 17'!L11*100</f>
        <v>27.607735396145362</v>
      </c>
      <c r="M19" s="27">
        <f>('DRE | Inc. Statement IAS 17'!M12/10^3)/M11*100</f>
        <v>26.831652352760411</v>
      </c>
      <c r="N19" s="27">
        <f>('DRE | Inc. Statement IAS 17'!N12/10^3)/'Dados Op. | Op. Data IAS 17'!N11*100</f>
        <v>28.585354078572035</v>
      </c>
      <c r="O19" s="27">
        <f>('DRE | Inc. Statement IAS 17'!O12/10^3)/'Dados Op. | Op. Data IAS 17'!O11*100</f>
        <v>30.49073187485924</v>
      </c>
      <c r="P19" s="27">
        <f>('DRE | Inc. Statement IAS 17'!P12/10^3)/'Dados Op. | Op. Data IAS 17'!P11*100</f>
        <v>30.840738707904485</v>
      </c>
      <c r="Q19" s="27">
        <f>('DRE | Inc. Statement IAS 17'!Q12/10^3)/'Dados Op. | Op. Data IAS 17'!Q11*100</f>
        <v>29.423423073664662</v>
      </c>
      <c r="R19" s="27">
        <f>('DRE | Inc. Statement IAS 17'!R12/10^3)/'Dados Op. | Op. Data IAS 17'!R11*100</f>
        <v>28.829521092735984</v>
      </c>
      <c r="S19" s="27">
        <f>('DRE | Inc. Statement IAS 17'!S12/10^3)/'Dados Op. | Op. Data IAS 17'!S11*100</f>
        <v>30.863105083464191</v>
      </c>
      <c r="T19" s="27">
        <f>('DRE | Inc. Statement IAS 17'!T12/10^3)/'Dados Op. | Op. Data IAS 17'!T11*100</f>
        <v>33.601284165436425</v>
      </c>
      <c r="U19" s="27">
        <f>('DRE | Inc. Statement IAS 17'!U12/10^3)/'Dados Op. | Op. Data IAS 17'!U11*100</f>
        <v>30.889326515220244</v>
      </c>
      <c r="V19" s="27">
        <f>('DRE | Inc. Statement IAS 17'!V12/10^3)/'Dados Op. | Op. Data IAS 17'!V11*100</f>
        <v>29.300553011890823</v>
      </c>
      <c r="W19" s="27">
        <f>('DRE | Inc. Statement IAS 17'!W12/10^3)/'Dados Op. | Op. Data IAS 17'!W11*100</f>
        <v>31.707073875476709</v>
      </c>
      <c r="X19" s="27">
        <f>('DRE | Inc. Statement IAS 17'!X12/10^3)/'Dados Op. | Op. Data IAS 17'!X11*100</f>
        <v>33.405561823476695</v>
      </c>
      <c r="Y19" s="27"/>
      <c r="Z19" s="27">
        <f>('DRE | Inc. Statement IAS 17'!Z12/10^3)/'Dados Op. | Op. Data IAS 17'!Z11*100</f>
        <v>29.387180037591225</v>
      </c>
      <c r="AA19" s="27">
        <f>('DRE | Inc. Statement IAS 17'!AA12/10^3)/'Dados Op. | Op. Data IAS 17'!AA11*100</f>
        <v>26.71625235052683</v>
      </c>
      <c r="AB19" s="27">
        <f>('DRE | Inc. Statement IAS 17'!AB12/10^3)/'Dados Op. | Op. Data IAS 17'!AB11*100</f>
        <v>29.165260862086818</v>
      </c>
      <c r="AC19" s="27">
        <f>('DRE | Inc. Statement IAS 17'!AC12/10^3)/'Dados Op. | Op. Data IAS 17'!AC11*100</f>
        <v>30.725224387861598</v>
      </c>
      <c r="AD19" s="27">
        <f>('DRE | Inc. Statement IAS 17'!AD12/10^3)/'Dados Op. | Op. Data IAS 17'!AD11*100</f>
        <v>31.358155033984232</v>
      </c>
      <c r="AE19" s="86"/>
      <c r="AF19" s="86"/>
    </row>
    <row r="20" spans="1:32">
      <c r="B20" s="7" t="s">
        <v>270</v>
      </c>
      <c r="C20" s="7" t="s">
        <v>131</v>
      </c>
      <c r="D20" s="10" t="str">
        <f>IF('Índice IFRS 16 | Index IFRS 16'!$K$6="Português",$C20,$B20)</f>
        <v>Yield (real cents)</v>
      </c>
      <c r="E20" s="29">
        <v>32.140711313167188</v>
      </c>
      <c r="F20" s="29">
        <v>32.366312921435231</v>
      </c>
      <c r="G20" s="29">
        <v>33.736288848681603</v>
      </c>
      <c r="H20" s="29">
        <v>32.681497871510459</v>
      </c>
      <c r="I20" s="29">
        <v>28.863123424901961</v>
      </c>
      <c r="J20" s="29">
        <v>28.523278529084074</v>
      </c>
      <c r="K20" s="29">
        <v>30.631197898841766</v>
      </c>
      <c r="L20" s="29">
        <v>31.56042616235063</v>
      </c>
      <c r="M20" s="29">
        <v>30.43275550273945</v>
      </c>
      <c r="N20" s="29">
        <v>31.038854892991289</v>
      </c>
      <c r="O20" s="29">
        <v>32.526026726682218</v>
      </c>
      <c r="P20" s="29">
        <v>32.878233647051523</v>
      </c>
      <c r="Q20" s="29">
        <v>34.444616966084162</v>
      </c>
      <c r="R20" s="29">
        <v>33.874518486637214</v>
      </c>
      <c r="S20" s="29">
        <v>35.646749330302256</v>
      </c>
      <c r="T20" s="29">
        <v>38.383522838718221</v>
      </c>
      <c r="U20" s="29">
        <v>35.848441263107816</v>
      </c>
      <c r="V20" s="29">
        <v>34.596640320833544</v>
      </c>
      <c r="W20" s="29">
        <v>35.864631310252214</v>
      </c>
      <c r="X20" s="29">
        <v>37.98504023895098</v>
      </c>
      <c r="Y20" s="52"/>
      <c r="Z20" s="29">
        <v>32.732364030746183</v>
      </c>
      <c r="AA20" s="29">
        <v>29.91651340798942</v>
      </c>
      <c r="AB20" s="29">
        <v>31.733681792833956</v>
      </c>
      <c r="AC20" s="29">
        <v>35.643977190825979</v>
      </c>
      <c r="AD20" s="29">
        <v>36.104653138452207</v>
      </c>
      <c r="AE20" s="86"/>
      <c r="AF20" s="86"/>
    </row>
    <row r="21" spans="1:32">
      <c r="B21" s="7" t="s">
        <v>271</v>
      </c>
      <c r="C21" s="7" t="s">
        <v>19</v>
      </c>
      <c r="D21" s="20" t="str">
        <f>IF('Índice IFRS 16 | Index IFRS 16'!$K$6="Português",$C21,$B21)</f>
        <v>Departures total</v>
      </c>
      <c r="E21" s="30">
        <v>70276</v>
      </c>
      <c r="F21" s="30">
        <v>68071</v>
      </c>
      <c r="G21" s="30">
        <v>71900</v>
      </c>
      <c r="H21" s="30">
        <v>73508</v>
      </c>
      <c r="I21" s="30">
        <v>72318</v>
      </c>
      <c r="J21" s="30">
        <v>67393</v>
      </c>
      <c r="K21" s="30">
        <v>69764</v>
      </c>
      <c r="L21" s="30">
        <v>71357</v>
      </c>
      <c r="M21" s="30">
        <v>68165</v>
      </c>
      <c r="N21" s="30">
        <v>61342</v>
      </c>
      <c r="O21" s="30">
        <v>65337</v>
      </c>
      <c r="P21" s="30">
        <v>66767</v>
      </c>
      <c r="Q21" s="30">
        <v>68100</v>
      </c>
      <c r="R21" s="30">
        <v>63922</v>
      </c>
      <c r="S21" s="30">
        <v>64279</v>
      </c>
      <c r="T21" s="30">
        <v>63665</v>
      </c>
      <c r="U21" s="30">
        <v>64164</v>
      </c>
      <c r="V21" s="30">
        <v>64774</v>
      </c>
      <c r="W21" s="30">
        <v>67526</v>
      </c>
      <c r="X21" s="30">
        <v>65848</v>
      </c>
      <c r="Y21" s="53"/>
      <c r="Z21" s="30">
        <f>SUM(E21:H21)</f>
        <v>283755</v>
      </c>
      <c r="AA21" s="30">
        <f>SUM(I21:L21)</f>
        <v>280832</v>
      </c>
      <c r="AB21" s="30">
        <f>SUM(M21:P21)</f>
        <v>261611</v>
      </c>
      <c r="AC21" s="28">
        <f>SUM(Q21:T21)</f>
        <v>259966</v>
      </c>
      <c r="AD21" s="28">
        <f>SUM(U21:X21)</f>
        <v>262312</v>
      </c>
      <c r="AE21" s="86"/>
      <c r="AF21" s="86"/>
    </row>
    <row r="22" spans="1:32">
      <c r="B22" s="7" t="s">
        <v>272</v>
      </c>
      <c r="C22" s="7" t="s">
        <v>20</v>
      </c>
      <c r="D22" s="20" t="str">
        <f>IF('Índice IFRS 16 | Index IFRS 16'!$K$6="Português",$C22,$B22)</f>
        <v>Block Hours</v>
      </c>
      <c r="E22" s="30">
        <v>105450.85</v>
      </c>
      <c r="F22" s="30">
        <v>101338.65000000011</v>
      </c>
      <c r="G22" s="30">
        <v>106453.13333333317</v>
      </c>
      <c r="H22" s="30">
        <v>109630.45000000016</v>
      </c>
      <c r="I22" s="30">
        <v>112659.43333333341</v>
      </c>
      <c r="J22" s="30">
        <v>104065.25000000003</v>
      </c>
      <c r="K22" s="30">
        <v>108351.41666666672</v>
      </c>
      <c r="L22" s="30">
        <v>110607.26666666669</v>
      </c>
      <c r="M22" s="30">
        <v>107621.03333333338</v>
      </c>
      <c r="N22" s="30">
        <v>92588.86666666661</v>
      </c>
      <c r="O22" s="30">
        <v>100394.14999999998</v>
      </c>
      <c r="P22" s="30">
        <v>103284.26666666663</v>
      </c>
      <c r="Q22" s="30">
        <v>106095.83333333318</v>
      </c>
      <c r="R22" s="30">
        <v>98353.533333333413</v>
      </c>
      <c r="S22" s="30">
        <v>101336</v>
      </c>
      <c r="T22" s="30">
        <v>101630.13333333335</v>
      </c>
      <c r="U22" s="30">
        <v>105829.13333333333</v>
      </c>
      <c r="V22" s="30">
        <v>105677.64999999997</v>
      </c>
      <c r="W22" s="30">
        <v>112790.1166666667</v>
      </c>
      <c r="X22" s="30">
        <v>109648.16666666672</v>
      </c>
      <c r="Y22" s="53"/>
      <c r="Z22" s="30">
        <v>422873.08333333349</v>
      </c>
      <c r="AA22" s="30">
        <v>435683.36666666681</v>
      </c>
      <c r="AB22" s="30">
        <v>403888.31666666665</v>
      </c>
      <c r="AC22" s="30">
        <v>407415.49999999994</v>
      </c>
      <c r="AD22" s="30">
        <v>433945.06666666677</v>
      </c>
      <c r="AE22" s="86"/>
      <c r="AF22" s="86"/>
    </row>
    <row r="23" spans="1:32">
      <c r="B23" s="7" t="s">
        <v>273</v>
      </c>
      <c r="C23" s="7" t="s">
        <v>21</v>
      </c>
      <c r="D23" s="20" t="str">
        <f>IF('Índice IFRS 16 | Index IFRS 16'!$K$6="Português",$C23,$B23)</f>
        <v>Average fare (R$)</v>
      </c>
      <c r="E23" s="30">
        <f t="shared" ref="E23:X23" si="6">E9/E30*10^3</f>
        <v>253.41236214240394</v>
      </c>
      <c r="F23" s="30">
        <f t="shared" si="6"/>
        <v>251.41986261501114</v>
      </c>
      <c r="G23" s="30">
        <f t="shared" si="6"/>
        <v>254.41539684870602</v>
      </c>
      <c r="H23" s="30">
        <f t="shared" si="6"/>
        <v>246.5571628901437</v>
      </c>
      <c r="I23" s="30">
        <f t="shared" si="6"/>
        <v>250.77917517075903</v>
      </c>
      <c r="J23" s="30">
        <f t="shared" si="6"/>
        <v>238.86714536063332</v>
      </c>
      <c r="K23" s="30">
        <f t="shared" si="6"/>
        <v>258.62422475303811</v>
      </c>
      <c r="L23" s="30">
        <f t="shared" si="6"/>
        <v>274.29734676137514</v>
      </c>
      <c r="M23" s="30">
        <f t="shared" si="6"/>
        <v>280.71408111149361</v>
      </c>
      <c r="N23" s="30">
        <f t="shared" si="6"/>
        <v>259.3335859136422</v>
      </c>
      <c r="O23" s="30">
        <f t="shared" si="6"/>
        <v>286.32648320576357</v>
      </c>
      <c r="P23" s="30">
        <f t="shared" si="6"/>
        <v>294.05946307925052</v>
      </c>
      <c r="Q23" s="30">
        <f t="shared" si="6"/>
        <v>317.32733423799635</v>
      </c>
      <c r="R23" s="30">
        <f t="shared" si="6"/>
        <v>307.62626761428788</v>
      </c>
      <c r="S23" s="30">
        <f t="shared" si="6"/>
        <v>341.79963980390318</v>
      </c>
      <c r="T23" s="30">
        <f t="shared" si="6"/>
        <v>377.36852908574645</v>
      </c>
      <c r="U23" s="30">
        <f t="shared" si="6"/>
        <v>376.11567348261809</v>
      </c>
      <c r="V23" s="30">
        <f t="shared" si="6"/>
        <v>355.40115690625015</v>
      </c>
      <c r="W23" s="30">
        <f t="shared" si="6"/>
        <v>379.8751266978831</v>
      </c>
      <c r="X23" s="30">
        <f t="shared" si="6"/>
        <v>395.69228199537997</v>
      </c>
      <c r="Y23" s="53"/>
      <c r="Z23" s="30">
        <f>Z9/Z30*10^3</f>
        <v>251.32926711021213</v>
      </c>
      <c r="AA23" s="30">
        <f>AA9/AA30*10^3</f>
        <v>255.8091123815488</v>
      </c>
      <c r="AB23" s="30">
        <f>AB9/AB30*10^3</f>
        <v>280.64457947923313</v>
      </c>
      <c r="AC23" s="30">
        <f>AC9/AC30*10^3</f>
        <v>336.1374039395244</v>
      </c>
      <c r="AD23" s="30">
        <f>AD9/AD30*10^3</f>
        <v>377.18043597475003</v>
      </c>
      <c r="AE23" s="86"/>
      <c r="AF23" s="86"/>
    </row>
    <row r="24" spans="1:32">
      <c r="A24" s="12"/>
      <c r="B24" s="12" t="s">
        <v>274</v>
      </c>
      <c r="C24" s="12" t="s">
        <v>22</v>
      </c>
      <c r="D24" s="20" t="str">
        <f>IF('Índice IFRS 16 | Index IFRS 16'!$K$6="Português",$C24,$B24)</f>
        <v>Stage Length (KM)</v>
      </c>
      <c r="E24" s="30">
        <v>734.59647807755596</v>
      </c>
      <c r="F24" s="30">
        <v>718.35741354873778</v>
      </c>
      <c r="G24" s="30">
        <v>716.3677465924585</v>
      </c>
      <c r="H24" s="30">
        <v>736.6380066621557</v>
      </c>
      <c r="I24" s="30">
        <v>834.91233363848551</v>
      </c>
      <c r="J24" s="30">
        <v>814.34734340127534</v>
      </c>
      <c r="K24" s="30">
        <v>835.63261043301372</v>
      </c>
      <c r="L24" s="30">
        <v>833.97974017290483</v>
      </c>
      <c r="M24" s="30">
        <v>886.25774290043216</v>
      </c>
      <c r="N24" s="30">
        <v>803.91675891980117</v>
      </c>
      <c r="O24" s="30">
        <v>844.10630323523208</v>
      </c>
      <c r="P24" s="30">
        <v>853.88076018310551</v>
      </c>
      <c r="Q24" s="30">
        <v>880.84240645810758</v>
      </c>
      <c r="R24" s="30">
        <v>872.42255420553056</v>
      </c>
      <c r="S24" s="30">
        <v>926</v>
      </c>
      <c r="T24" s="30">
        <v>942.25495109730548</v>
      </c>
      <c r="U24" s="30">
        <v>1009.815473569927</v>
      </c>
      <c r="V24" s="30">
        <v>986.93888312137005</v>
      </c>
      <c r="W24" s="30">
        <v>1023.3296359260944</v>
      </c>
      <c r="X24" s="30">
        <v>1004.7965959629244</v>
      </c>
      <c r="Y24" s="53"/>
      <c r="Z24" s="30">
        <v>726.61519562884735</v>
      </c>
      <c r="AA24" s="30">
        <v>829.98026666443684</v>
      </c>
      <c r="AB24" s="30">
        <v>848.24150081993002</v>
      </c>
      <c r="AC24" s="30">
        <v>905.17820401578979</v>
      </c>
      <c r="AD24" s="30">
        <v>1006.4185067904208</v>
      </c>
      <c r="AE24" s="86"/>
      <c r="AF24" s="86"/>
    </row>
    <row r="25" spans="1:32">
      <c r="A25" s="12"/>
      <c r="B25" s="12" t="s">
        <v>275</v>
      </c>
      <c r="C25" s="12" t="s">
        <v>47</v>
      </c>
      <c r="D25" s="20" t="str">
        <f>IF('Índice IFRS 16 | Index IFRS 16'!$K$6="Português",$C25,$B25)</f>
        <v>CASK (real cents)</v>
      </c>
      <c r="E25" s="62">
        <f>-'DRE | Inc. Statement IAS 17'!E24/'Dados Op. | Op. Data IAS 17'!E11/10</f>
        <v>27.940096485498866</v>
      </c>
      <c r="F25" s="62">
        <f>-'DRE | Inc. Statement IAS 17'!F24/'Dados Op. | Op. Data IAS 17'!F11/10</f>
        <v>27.449274880883529</v>
      </c>
      <c r="G25" s="62">
        <f>-'DRE | Inc. Statement IAS 17'!G24/'Dados Op. | Op. Data IAS 17'!G11/10</f>
        <v>27.196119086434869</v>
      </c>
      <c r="H25" s="62">
        <f>-'DRE | Inc. Statement IAS 17'!H24/'Dados Op. | Op. Data IAS 17'!H11/10</f>
        <v>26.885472914796402</v>
      </c>
      <c r="I25" s="62">
        <f>-'DRE | Inc. Statement IAS 17'!I24/'Dados Op. | Op. Data IAS 17'!I11/10</f>
        <v>25.667827505988225</v>
      </c>
      <c r="J25" s="62">
        <f>-'DRE | Inc. Statement IAS 17'!J24/'Dados Op. | Op. Data IAS 17'!J11/10</f>
        <v>26.338298529597445</v>
      </c>
      <c r="K25" s="62">
        <f>-'DRE | Inc. Statement IAS 17'!K24/'Dados Op. | Op. Data IAS 17'!K11/10</f>
        <v>27.961296499703383</v>
      </c>
      <c r="L25" s="62">
        <f>-'DRE | Inc. Statement IAS 17'!L24/'Dados Op. | Op. Data IAS 17'!L11/10</f>
        <v>29.639114548478595</v>
      </c>
      <c r="M25" s="62">
        <f>-'DRE | Inc. Statement IAS 17'!M24/'Dados Op. | Op. Data IAS 17'!M11/10</f>
        <v>26.719776612336421</v>
      </c>
      <c r="N25" s="62">
        <f>-'DRE | Inc. Statement IAS 17'!N24/'Dados Op. | Op. Data IAS 17'!N11/10</f>
        <v>28.559281889511698</v>
      </c>
      <c r="O25" s="62">
        <f>-'DRE | Inc. Statement IAS 17'!O24/'Dados Op. | Op. Data IAS 17'!O11/10</f>
        <v>27.575784334516641</v>
      </c>
      <c r="P25" s="62">
        <f>-'DRE | Inc. Statement IAS 17'!P24/'Dados Op. | Op. Data IAS 17'!P11/10</f>
        <v>27.961456870512752</v>
      </c>
      <c r="Q25" s="62">
        <f>-'DRE | Inc. Statement IAS 17'!Q24/'Dados Op. | Op. Data IAS 17'!Q11/10</f>
        <v>26.146001338625631</v>
      </c>
      <c r="R25" s="62">
        <f>-'DRE | Inc. Statement IAS 17'!R24/'Dados Op. | Op. Data IAS 17'!R11/10</f>
        <v>27.171280156282783</v>
      </c>
      <c r="S25" s="62">
        <f>-'DRE | Inc. Statement IAS 17'!S24/'Dados Op. | Op. Data IAS 17'!S11/10</f>
        <v>27.098597528805936</v>
      </c>
      <c r="T25" s="62">
        <f>-'DRE | Inc. Statement IAS 17'!T24/'Dados Op. | Op. Data IAS 17'!T11/10</f>
        <v>29.029907775478328</v>
      </c>
      <c r="U25" s="62">
        <f>-'DRE | Inc. Statement IAS 17'!U24/'Dados Op. | Op. Data IAS 17'!U11/10</f>
        <v>27.038613445716919</v>
      </c>
      <c r="V25" s="62">
        <f>-'DRE | Inc. Statement IAS 17'!V24/'Dados Op. | Op. Data IAS 17'!V11/10</f>
        <v>28.227496699643517</v>
      </c>
      <c r="W25" s="62">
        <f>-'DRE | Inc. Statement IAS 17'!W24/'Dados Op. | Op. Data IAS 17'!W11/10</f>
        <v>29.446135063485308</v>
      </c>
      <c r="X25" s="62">
        <f>-'DRE | Inc. Statement IAS 17'!X24/'Dados Op. | Op. Data IAS 17'!X11/10</f>
        <v>29.595105882787557</v>
      </c>
      <c r="Y25" s="53"/>
      <c r="Z25" s="62">
        <f>-'DRE | Inc. Statement IAS 17'!Z24/'Dados Op. | Op. Data IAS 17'!Z11/10</f>
        <v>27.356854871898047</v>
      </c>
      <c r="AA25" s="62">
        <f>-'DRE | Inc. Statement IAS 17'!AA24/'Dados Op. | Op. Data IAS 17'!AA11/10</f>
        <v>27.431719345612333</v>
      </c>
      <c r="AB25" s="62">
        <f>-'DRE | Inc. Statement IAS 17'!AB24/'Dados Op. | Op. Data IAS 17'!AB11/10</f>
        <v>27.659810323065351</v>
      </c>
      <c r="AC25" s="62">
        <f>-'DRE | Inc. Statement IAS 17'!AC24/'Dados Op. | Op. Data IAS 17'!AC11/10</f>
        <v>27.371989359871304</v>
      </c>
      <c r="AD25" s="62">
        <f>-'DRE | Inc. Statement IAS 17'!AD24/'Dados Op. | Op. Data IAS 17'!AD11/10</f>
        <v>28.60292828388922</v>
      </c>
      <c r="AE25" s="86"/>
      <c r="AF25" s="86"/>
    </row>
    <row r="26" spans="1:32">
      <c r="A26" s="12"/>
      <c r="B26" s="12" t="s">
        <v>276</v>
      </c>
      <c r="C26" s="12" t="s">
        <v>48</v>
      </c>
      <c r="D26" s="20" t="str">
        <f>IF('Índice IFRS 16 | Index IFRS 16'!$K$6="Português",$C26,$B26)</f>
        <v>CASK ex-fuel (real cents)</v>
      </c>
      <c r="E26" s="62">
        <f>-('DRE | Inc. Statement IAS 17'!E24-'DRE | Inc. Statement IAS 17'!E15)/'Dados Op. | Op. Data IAS 17'!E11/10</f>
        <v>17.90147626944465</v>
      </c>
      <c r="F26" s="62">
        <f>-('DRE | Inc. Statement IAS 17'!F24-'DRE | Inc. Statement IAS 17'!F15)/'Dados Op. | Op. Data IAS 17'!F11/10</f>
        <v>17.6282590697977</v>
      </c>
      <c r="G26" s="62">
        <f>-('DRE | Inc. Statement IAS 17'!G24-'DRE | Inc. Statement IAS 17'!G15)/'Dados Op. | Op. Data IAS 17'!G11/10</f>
        <v>17.330487425115088</v>
      </c>
      <c r="H26" s="62">
        <f>-('DRE | Inc. Statement IAS 17'!H24-'DRE | Inc. Statement IAS 17'!H15)/'Dados Op. | Op. Data IAS 17'!H11/10</f>
        <v>17.009729260537409</v>
      </c>
      <c r="I26" s="62">
        <f>-('DRE | Inc. Statement IAS 17'!I24-'DRE | Inc. Statement IAS 17'!I15)/'Dados Op. | Op. Data IAS 17'!I11/10</f>
        <v>17.332682657883957</v>
      </c>
      <c r="J26" s="62">
        <f>-('DRE | Inc. Statement IAS 17'!J24-'DRE | Inc. Statement IAS 17'!J15)/'Dados Op. | Op. Data IAS 17'!J11/10</f>
        <v>18.279925256520382</v>
      </c>
      <c r="K26" s="62">
        <f>-('DRE | Inc. Statement IAS 17'!K24-'DRE | Inc. Statement IAS 17'!K15)/'Dados Op. | Op. Data IAS 17'!K11/10</f>
        <v>20.297564451612715</v>
      </c>
      <c r="L26" s="62">
        <f>-('DRE | Inc. Statement IAS 17'!L24-'DRE | Inc. Statement IAS 17'!L15)/'Dados Op. | Op. Data IAS 17'!L11/10</f>
        <v>20.971307087377266</v>
      </c>
      <c r="M26" s="62">
        <f>-('DRE | Inc. Statement IAS 17'!M24-'DRE | Inc. Statement IAS 17'!M15)/'Dados Op. | Op. Data IAS 17'!M11/10</f>
        <v>20.248222534172449</v>
      </c>
      <c r="N26" s="62">
        <f>-('DRE | Inc. Statement IAS 17'!N24-'DRE | Inc. Statement IAS 17'!N15)/'Dados Op. | Op. Data IAS 17'!N11/10</f>
        <v>21.968145389796039</v>
      </c>
      <c r="O26" s="62">
        <f>-('DRE | Inc. Statement IAS 17'!O24-'DRE | Inc. Statement IAS 17'!O15)/'Dados Op. | Op. Data IAS 17'!O11/10</f>
        <v>20.472291614624279</v>
      </c>
      <c r="P26" s="62">
        <f>-('DRE | Inc. Statement IAS 17'!P24-'DRE | Inc. Statement IAS 17'!P15)/'Dados Op. | Op. Data IAS 17'!P11/10</f>
        <v>20.843022461020464</v>
      </c>
      <c r="Q26" s="62">
        <f>-('DRE | Inc. Statement IAS 17'!Q24-'DRE | Inc. Statement IAS 17'!Q15)/'Dados Op. | Op. Data IAS 17'!Q11/10</f>
        <v>18.850649720991818</v>
      </c>
      <c r="R26" s="62">
        <f>-('DRE | Inc. Statement IAS 17'!R24-'DRE | Inc. Statement IAS 17'!R15)/'Dados Op. | Op. Data IAS 17'!R11/10</f>
        <v>20.188290520818846</v>
      </c>
      <c r="S26" s="62">
        <f>-('DRE | Inc. Statement IAS 17'!S24-'DRE | Inc. Statement IAS 17'!S15)/'Dados Op. | Op. Data IAS 17'!S11/10</f>
        <v>20.239403219571223</v>
      </c>
      <c r="T26" s="62">
        <f>-('DRE | Inc. Statement IAS 17'!T24-'DRE | Inc. Statement IAS 17'!T15)/'Dados Op. | Op. Data IAS 17'!T11/10</f>
        <v>20.977916419087485</v>
      </c>
      <c r="U26" s="62">
        <f>-('DRE | Inc. Statement IAS 17'!U24-'DRE | Inc. Statement IAS 17'!U15)/'Dados Op. | Op. Data IAS 17'!U11/10</f>
        <v>18.982882516989289</v>
      </c>
      <c r="V26" s="62">
        <f>-('DRE | Inc. Statement IAS 17'!V24-'DRE | Inc. Statement IAS 17'!V15)/'Dados Op. | Op. Data IAS 17'!V11/10</f>
        <v>20.254711143504657</v>
      </c>
      <c r="W26" s="62">
        <f>-('DRE | Inc. Statement IAS 17'!W24-'DRE | Inc. Statement IAS 17'!W15)/'Dados Op. | Op. Data IAS 17'!W11/10</f>
        <v>19.872567443872157</v>
      </c>
      <c r="X26" s="62">
        <f>-('DRE | Inc. Statement IAS 17'!X24-'DRE | Inc. Statement IAS 17'!X15)/'Dados Op. | Op. Data IAS 17'!X11/10</f>
        <v>19.268233463011342</v>
      </c>
      <c r="Y26" s="53"/>
      <c r="Z26" s="62">
        <f>-('DRE | Inc. Statement IAS 17'!Z24-'DRE | Inc. Statement IAS 17'!Z15)/'Dados Op. | Op. Data IAS 17'!Z11/10</f>
        <v>17.45637750042269</v>
      </c>
      <c r="AA26" s="62">
        <f>-('DRE | Inc. Statement IAS 17'!AA24-'DRE | Inc. Statement IAS 17'!AA15)/'Dados Op. | Op. Data IAS 17'!AA11/10</f>
        <v>19.245023464798596</v>
      </c>
      <c r="AB26" s="62">
        <f>-('DRE | Inc. Statement IAS 17'!AB24-'DRE | Inc. Statement IAS 17'!AB15)/'Dados Op. | Op. Data IAS 17'!AB11/10</f>
        <v>20.837463331483679</v>
      </c>
      <c r="AC26" s="62">
        <f>-('DRE | Inc. Statement IAS 17'!AC24-'DRE | Inc. Statement IAS 17'!AC15)/'Dados Op. | Op. Data IAS 17'!AC11/10</f>
        <v>20.066863073722423</v>
      </c>
      <c r="AD26" s="62">
        <f>-('DRE | Inc. Statement IAS 17'!AD24-'DRE | Inc. Statement IAS 17'!AD15)/'Dados Op. | Op. Data IAS 17'!AD11/10</f>
        <v>19.594439728892148</v>
      </c>
      <c r="AE26" s="86"/>
      <c r="AF26" s="86"/>
    </row>
    <row r="27" spans="1:32">
      <c r="A27" s="12"/>
      <c r="B27" s="12" t="s">
        <v>319</v>
      </c>
      <c r="C27" s="12" t="s">
        <v>94</v>
      </c>
      <c r="D27" s="20" t="str">
        <f>IF('Índice IFRS 16 | Index IFRS 16'!$K$6="Português",$C27,$B27)</f>
        <v>Full time employees</v>
      </c>
      <c r="E27" s="32">
        <v>9998</v>
      </c>
      <c r="F27" s="32">
        <v>10333</v>
      </c>
      <c r="G27" s="32">
        <v>10607</v>
      </c>
      <c r="H27" s="32">
        <v>10501</v>
      </c>
      <c r="I27" s="32">
        <v>10827</v>
      </c>
      <c r="J27" s="32">
        <v>10661</v>
      </c>
      <c r="K27" s="32">
        <v>10554</v>
      </c>
      <c r="L27" s="32">
        <v>10533</v>
      </c>
      <c r="M27" s="32">
        <v>10347</v>
      </c>
      <c r="N27" s="32">
        <v>10224</v>
      </c>
      <c r="O27" s="32">
        <v>10135</v>
      </c>
      <c r="P27" s="32">
        <v>10311</v>
      </c>
      <c r="Q27" s="32">
        <v>10465</v>
      </c>
      <c r="R27" s="32">
        <v>10683</v>
      </c>
      <c r="S27" s="32">
        <v>10436</v>
      </c>
      <c r="T27" s="32">
        <v>10878</v>
      </c>
      <c r="U27" s="32">
        <v>11038</v>
      </c>
      <c r="V27" s="32">
        <v>11122</v>
      </c>
      <c r="W27" s="32">
        <v>11347</v>
      </c>
      <c r="X27" s="32">
        <v>11807</v>
      </c>
      <c r="Z27" s="32">
        <f>H27</f>
        <v>10501</v>
      </c>
      <c r="AA27" s="32">
        <f>L27</f>
        <v>10533</v>
      </c>
      <c r="AB27" s="32">
        <f>P27</f>
        <v>10311</v>
      </c>
      <c r="AC27" s="32">
        <f>T27</f>
        <v>10878</v>
      </c>
      <c r="AD27" s="32">
        <f>X27</f>
        <v>11807</v>
      </c>
      <c r="AE27" s="86"/>
      <c r="AF27" s="86"/>
    </row>
    <row r="28" spans="1:32">
      <c r="A28" s="12"/>
      <c r="B28" s="12" t="s">
        <v>278</v>
      </c>
      <c r="C28" s="12" t="s">
        <v>51</v>
      </c>
      <c r="D28" s="20" t="str">
        <f>IF('Índice IFRS 16 | Index IFRS 16'!$K$6="Português",$C28,$B28)</f>
        <v>Fuel liters consumed (thousands)</v>
      </c>
      <c r="E28" s="32">
        <v>194803.07199999999</v>
      </c>
      <c r="F28" s="32">
        <v>186622.53700000001</v>
      </c>
      <c r="G28" s="32">
        <v>198091.33900000001</v>
      </c>
      <c r="H28" s="32">
        <v>209632.92800000001</v>
      </c>
      <c r="I28" s="32">
        <v>232610.89514818002</v>
      </c>
      <c r="J28" s="32">
        <v>211002.90995556</v>
      </c>
      <c r="K28" s="32">
        <v>228233.98969378194</v>
      </c>
      <c r="L28" s="32">
        <v>234930.50612465799</v>
      </c>
      <c r="M28" s="32">
        <v>237690.78413218798</v>
      </c>
      <c r="N28" s="32">
        <v>196935.71623329999</v>
      </c>
      <c r="O28" s="32">
        <v>218788.62048751599</v>
      </c>
      <c r="P28" s="32">
        <v>227525.79415604222</v>
      </c>
      <c r="Q28" s="32">
        <v>237847.94849119999</v>
      </c>
      <c r="R28" s="32">
        <v>221258.12490950999</v>
      </c>
      <c r="S28" s="32">
        <v>236376.35557953478</v>
      </c>
      <c r="T28" s="32">
        <v>244425.62640869999</v>
      </c>
      <c r="U28" s="32">
        <v>256221.37664047</v>
      </c>
      <c r="V28" s="32">
        <v>249125.01682609</v>
      </c>
      <c r="W28" s="32">
        <v>267556.6353560696</v>
      </c>
      <c r="X28" s="32">
        <v>260809</v>
      </c>
      <c r="Y28" s="53"/>
      <c r="Z28" s="32">
        <v>789149.87599999993</v>
      </c>
      <c r="AA28" s="32">
        <v>906778.30092218006</v>
      </c>
      <c r="AB28" s="32">
        <v>880940.91500904621</v>
      </c>
      <c r="AC28" s="32">
        <v>939908.05538894481</v>
      </c>
      <c r="AD28" s="88">
        <v>1033712.0288226296</v>
      </c>
      <c r="AE28" s="86"/>
      <c r="AF28" s="86"/>
    </row>
    <row r="29" spans="1:32">
      <c r="A29" s="12"/>
      <c r="B29" s="12" t="s">
        <v>279</v>
      </c>
      <c r="C29" s="12" t="s">
        <v>50</v>
      </c>
      <c r="D29" s="20" t="str">
        <f>IF('Índice IFRS 16 | Index IFRS 16'!$K$6="Português",$C29,$B29)</f>
        <v>Average fuel cost per liter</v>
      </c>
      <c r="E29" s="62">
        <f>-'DRE | Inc. Statement IAS 17'!E15/E28</f>
        <v>2.5114696343187033</v>
      </c>
      <c r="F29" s="62">
        <f>-'DRE | Inc. Statement IAS 17'!F15/F28</f>
        <v>2.4549446565502429</v>
      </c>
      <c r="G29" s="62">
        <f>-'DRE | Inc. Statement IAS 17'!G15/G28</f>
        <v>2.4663824398703267</v>
      </c>
      <c r="H29" s="62">
        <f>-'DRE | Inc. Statement IAS 17'!H15/H28</f>
        <v>2.4761234074830076</v>
      </c>
      <c r="I29" s="62">
        <f>-'DRE | Inc. Statement IAS 17'!I15/I28</f>
        <v>2.14480925187181</v>
      </c>
      <c r="J29" s="62">
        <f>-'DRE | Inc. Statement IAS 17'!J15/J28</f>
        <v>2.0799334004087062</v>
      </c>
      <c r="K29" s="62">
        <f>-'DRE | Inc. Statement IAS 17'!K15/K28</f>
        <v>1.9928276266398348</v>
      </c>
      <c r="L29" s="62">
        <f>-'DRE | Inc. Statement IAS 17'!L15/L28</f>
        <v>2.2346906268589399</v>
      </c>
      <c r="M29" s="62">
        <f>-'DRE | Inc. Statement IAS 17'!M15/M28</f>
        <v>1.6930988783149148</v>
      </c>
      <c r="N29" s="62">
        <f>-'DRE | Inc. Statement IAS 17'!N15/N28</f>
        <v>1.690612583476631</v>
      </c>
      <c r="O29" s="62">
        <f>-'DRE | Inc. Statement IAS 17'!O15/O28</f>
        <v>1.8494151985527425</v>
      </c>
      <c r="P29" s="62">
        <f>-'DRE | Inc. Statement IAS 17'!P15/P28</f>
        <v>1.8468938942008772</v>
      </c>
      <c r="Q29" s="62">
        <f>-'DRE | Inc. Statement IAS 17'!Q15/Q28</f>
        <v>1.9580786925191036</v>
      </c>
      <c r="R29" s="62">
        <f>-'DRE | Inc. Statement IAS 17'!R15/R28</f>
        <v>1.8797772970827673</v>
      </c>
      <c r="S29" s="62">
        <f>-'DRE | Inc. Statement IAS 17'!S15/S28</f>
        <v>1.8728184505368</v>
      </c>
      <c r="T29" s="62">
        <f>-'DRE | Inc. Statement IAS 17'!T15/T28</f>
        <v>2.1432449931581878</v>
      </c>
      <c r="U29" s="62">
        <f>-'DRE | Inc. Statement IAS 17'!U15/U28</f>
        <v>2.2528955529342252</v>
      </c>
      <c r="V29" s="62">
        <f>-'DRE | Inc. Statement IAS 17'!V15/V28</f>
        <v>2.2599215734043403</v>
      </c>
      <c r="W29" s="62">
        <f>-'DRE | Inc. Statement IAS 17'!W15/W28</f>
        <v>2.7554054079760868</v>
      </c>
      <c r="X29" s="62">
        <f>-'DRE | Inc. Statement IAS 17'!X15/X28</f>
        <v>2.9400480811628431</v>
      </c>
      <c r="Y29" s="53"/>
      <c r="Z29" s="62">
        <f>-'DRE | Inc. Statement IAS 17'!Z15/Z28</f>
        <v>2.4773950544218297</v>
      </c>
      <c r="AA29" s="62">
        <f>-'DRE | Inc. Statement IAS 17'!AA15/AA28</f>
        <v>2.1147462373656527</v>
      </c>
      <c r="AB29" s="62">
        <f>-'DRE | Inc. Statement IAS 17'!AB15/AB28</f>
        <v>1.7710869973430379</v>
      </c>
      <c r="AC29" s="62">
        <f>-'DRE | Inc. Statement IAS 17'!AC15/AC28</f>
        <v>1.9663572297347698</v>
      </c>
      <c r="AD29" s="62">
        <f>-'DRE | Inc. Statement IAS 17'!AD15/AD28</f>
        <v>2.5580247944021148</v>
      </c>
      <c r="AE29" s="86"/>
      <c r="AF29" s="86"/>
    </row>
    <row r="30" spans="1:32" ht="15.75" thickBot="1">
      <c r="B30" s="7" t="s">
        <v>280</v>
      </c>
      <c r="C30" s="7" t="s">
        <v>115</v>
      </c>
      <c r="D30" s="61" t="str">
        <f>IF('Índice IFRS 16 | Index IFRS 16'!$K$6="Português",$C30,$B30)</f>
        <v>Passengers Total (thousands)</v>
      </c>
      <c r="E30" s="76">
        <v>4906.0590000000002</v>
      </c>
      <c r="F30" s="76">
        <v>4837.7920000000004</v>
      </c>
      <c r="G30" s="76">
        <v>5120.9440000000004</v>
      </c>
      <c r="H30" s="76">
        <v>5545.1360000000004</v>
      </c>
      <c r="I30" s="76">
        <v>5549.7790000000005</v>
      </c>
      <c r="J30" s="76">
        <v>5186.473</v>
      </c>
      <c r="K30" s="76">
        <v>5657.5519999999997</v>
      </c>
      <c r="L30" s="76">
        <v>5401.1350000000002</v>
      </c>
      <c r="M30" s="76">
        <v>5264.5559999999996</v>
      </c>
      <c r="N30" s="76">
        <v>4774.7190000000001</v>
      </c>
      <c r="O30" s="76">
        <v>5243.4059999999999</v>
      </c>
      <c r="P30" s="76">
        <v>5337.0259999999998</v>
      </c>
      <c r="Q30" s="76">
        <v>5640.4059999999999</v>
      </c>
      <c r="R30" s="76">
        <v>5305.6360000000004</v>
      </c>
      <c r="S30" s="76">
        <v>5594.1750000000002</v>
      </c>
      <c r="T30" s="76">
        <v>5473.7920000000004</v>
      </c>
      <c r="U30" s="76">
        <v>5614.77</v>
      </c>
      <c r="V30" s="76">
        <v>5506.2370000000001</v>
      </c>
      <c r="W30" s="84">
        <v>6086.3289999999997</v>
      </c>
      <c r="X30" s="84">
        <v>5915.1040000000003</v>
      </c>
      <c r="Y30" s="54"/>
      <c r="Z30" s="76">
        <f>SUM(E30:H30)</f>
        <v>20409.931000000004</v>
      </c>
      <c r="AA30" s="76">
        <f>SUM(I30:L30)</f>
        <v>21794.938999999998</v>
      </c>
      <c r="AB30" s="76">
        <f>SUM(M30:P30)</f>
        <v>20619.707000000002</v>
      </c>
      <c r="AC30" s="76">
        <f>SUM(Q30:T30)</f>
        <v>22014.009000000002</v>
      </c>
      <c r="AD30" s="76">
        <f>SUM(U30:X30)</f>
        <v>23122.440000000002</v>
      </c>
      <c r="AE30" s="86"/>
      <c r="AF30" s="86"/>
    </row>
    <row r="31" spans="1:32">
      <c r="D31" s="8"/>
      <c r="E31" s="14"/>
      <c r="F31" s="14"/>
      <c r="G31" s="14"/>
      <c r="H31" s="14"/>
      <c r="I31" s="14"/>
      <c r="J31" s="14"/>
      <c r="K31" s="14"/>
      <c r="L31" s="14"/>
      <c r="M31" s="14"/>
      <c r="N31" s="14"/>
      <c r="O31" s="14"/>
      <c r="P31" s="48"/>
      <c r="Q31" s="75"/>
      <c r="R31" s="75"/>
      <c r="S31" s="75"/>
      <c r="T31" s="75"/>
      <c r="U31" s="75"/>
      <c r="V31" s="75"/>
      <c r="W31" s="75"/>
      <c r="X31" s="75"/>
      <c r="Y31" s="55"/>
      <c r="Z31" s="49"/>
      <c r="AA31" s="14"/>
      <c r="AB31" s="13"/>
      <c r="AC31" s="13"/>
      <c r="AD31" s="13"/>
    </row>
    <row r="32" spans="1:32">
      <c r="B32" s="7" t="s">
        <v>305</v>
      </c>
      <c r="C32" s="7" t="s">
        <v>99</v>
      </c>
      <c r="D32" s="77" t="str">
        <f>IF('Índice IFRS 16 | Index IFRS 16'!$K$6="Português",$C32,$B32)</f>
        <v>¹ Adjusted for new accounting standards, including the new revenue recognition standard, IFRS 15.</v>
      </c>
    </row>
    <row r="33" spans="2:4">
      <c r="B33" s="7" t="s">
        <v>306</v>
      </c>
      <c r="C33" s="7" t="s">
        <v>303</v>
      </c>
      <c r="D33" s="77" t="str">
        <f>IF('Índice IFRS 16 | Index IFRS 16'!$K$6="Português",$C33,$B33)</f>
        <v>2 Adjusted for non-recurring items totalling R$283.3 million. For more information, please refer to Azul's 2Q18 earnings release.</v>
      </c>
    </row>
    <row r="34" spans="2:4">
      <c r="D34" s="77"/>
    </row>
  </sheetData>
  <pageMargins left="0.511811024" right="0.511811024" top="0.78740157499999996" bottom="0.78740157499999996" header="0.31496062000000002" footer="0.31496062000000002"/>
  <pageSetup paperSize="9" orientation="portrait" r:id="rId1"/>
  <ignoredErrors>
    <ignoredError sqref="Z30:AB30 Z21:AB21 Z11:Z16 AA11:AA16 AB11:AB12 AB13:AB14 AB15:AB16 AC9 AD21 AD30" formulaRange="1"/>
    <ignoredError sqref="Z10:AB10 AC10 AC17:AC20 AC22:AC24 AD10 AC27:AC28" formula="1"/>
    <ignoredError sqref="AC11:AC16 AC21 AC30 AD11:AD14 AD15:AD16" formula="1" formulaRange="1"/>
    <ignoredError sqref="Z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pageSetUpPr autoPageBreaks="0"/>
  </sheetPr>
  <dimension ref="B1:Y17"/>
  <sheetViews>
    <sheetView showGridLines="0" zoomScale="85" zoomScaleNormal="85" workbookViewId="0"/>
  </sheetViews>
  <sheetFormatPr defaultRowHeight="15"/>
  <sheetData>
    <row r="1" spans="2:25" s="138" customFormat="1"/>
    <row r="2" spans="2:25">
      <c r="Y2" s="138"/>
    </row>
    <row r="3" spans="2:25">
      <c r="K3" s="155" t="s">
        <v>206</v>
      </c>
    </row>
    <row r="8" spans="2:25" s="149" customFormat="1" ht="24.95" customHeight="1">
      <c r="B8" s="151" t="str">
        <f>IF('Índice IFRS 16 | Index IFRS 16'!$K$6="Português","Fundamentos e Planilha - 2014-2018 (IAS 17)","Fundamentals and Spreadsheets - IAS 17")</f>
        <v>Fundamentals and Spreadsheets - IAS 17</v>
      </c>
      <c r="C8" s="150"/>
      <c r="D8" s="150"/>
      <c r="E8" s="150"/>
      <c r="F8" s="150"/>
      <c r="G8" s="150"/>
      <c r="H8" s="150"/>
      <c r="I8" s="150"/>
      <c r="J8" s="150"/>
      <c r="K8" s="150"/>
      <c r="L8" s="164"/>
    </row>
    <row r="10" spans="2:25" s="143" customFormat="1" ht="23.1" customHeight="1">
      <c r="C10" s="149" t="str">
        <f>IF('Índice IFRS 16 | Index IFRS 16'!$K$6="Português","DRE - IAS 17","Income Statement - IAS 17")</f>
        <v>Income Statement - IAS 17</v>
      </c>
    </row>
    <row r="11" spans="2:25" s="143" customFormat="1" ht="23.1" customHeight="1">
      <c r="C11" s="149"/>
    </row>
    <row r="12" spans="2:25" s="143" customFormat="1" ht="23.1" customHeight="1">
      <c r="C12" s="149" t="str">
        <f>IF('Índice IFRS 16 | Index IFRS 16'!$K$6="Português","Balanço Patrimonial - IAS 17","Balance Sheet - IAS 17")</f>
        <v>Balance Sheet - IAS 17</v>
      </c>
    </row>
    <row r="13" spans="2:25" s="143" customFormat="1" ht="23.1" customHeight="1">
      <c r="C13" s="149"/>
    </row>
    <row r="14" spans="2:25" s="143" customFormat="1" ht="23.1" customHeight="1">
      <c r="C14" s="149" t="str">
        <f>IF('Índice IFRS 16 | Index IFRS 16'!$K$6="Português","Dados Operacionais - IAS 17","Operating Data - IAS 17")</f>
        <v>Operating Data - IAS 17</v>
      </c>
    </row>
    <row r="15" spans="2:25" s="143" customFormat="1" ht="23.1" customHeight="1">
      <c r="C15" s="149"/>
      <c r="M15" s="152"/>
    </row>
    <row r="16" spans="2:25" s="143" customFormat="1" ht="23.1" customHeight="1">
      <c r="C16" s="149"/>
      <c r="M16" s="153"/>
    </row>
    <row r="17" spans="13:13">
      <c r="M17" s="153"/>
    </row>
  </sheetData>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tabColor rgb="FF00B0F0"/>
  </sheetPr>
  <dimension ref="A1:AN68"/>
  <sheetViews>
    <sheetView showGridLines="0" zoomScaleNormal="100" workbookViewId="0">
      <pane xSplit="4" ySplit="7" topLeftCell="U8" activePane="bottomRight" state="frozen"/>
      <selection activeCell="F2" sqref="F2"/>
      <selection pane="topRight" activeCell="F2" sqref="F2"/>
      <selection pane="bottomLeft" activeCell="F2" sqref="F2"/>
      <selection pane="bottomRight" activeCell="A2" sqref="A2"/>
    </sheetView>
  </sheetViews>
  <sheetFormatPr defaultRowHeight="15"/>
  <cols>
    <col min="1" max="1" width="3.5703125" customWidth="1"/>
    <col min="2" max="3" width="4.140625" style="5" hidden="1" customWidth="1"/>
    <col min="4" max="4" width="43.7109375" customWidth="1"/>
    <col min="5" max="10" width="10.42578125" bestFit="1" customWidth="1"/>
    <col min="11" max="17" width="10.42578125" customWidth="1"/>
    <col min="18" max="22" width="12.7109375" style="2" customWidth="1"/>
    <col min="23" max="28" width="11.42578125" customWidth="1"/>
    <col min="30" max="36" width="11.5703125" customWidth="1"/>
  </cols>
  <sheetData>
    <row r="1" spans="1:40" s="138" customFormat="1" hidden="1">
      <c r="B1" s="139"/>
      <c r="C1" s="139"/>
      <c r="E1" s="137" t="s">
        <v>119</v>
      </c>
      <c r="F1" s="137" t="s">
        <v>113</v>
      </c>
      <c r="G1" s="137" t="s">
        <v>120</v>
      </c>
      <c r="H1" s="137" t="s">
        <v>121</v>
      </c>
      <c r="I1" s="137" t="s">
        <v>122</v>
      </c>
      <c r="J1" s="137" t="s">
        <v>123</v>
      </c>
      <c r="K1" s="137" t="s">
        <v>124</v>
      </c>
      <c r="L1" s="137" t="s">
        <v>125</v>
      </c>
      <c r="M1" s="137" t="s">
        <v>129</v>
      </c>
      <c r="N1" s="137" t="s">
        <v>153</v>
      </c>
      <c r="O1" s="137" t="s">
        <v>199</v>
      </c>
      <c r="P1" s="137" t="s">
        <v>200</v>
      </c>
      <c r="Q1" s="137" t="s">
        <v>201</v>
      </c>
      <c r="R1" s="137" t="s">
        <v>202</v>
      </c>
      <c r="S1" s="137" t="s">
        <v>362</v>
      </c>
      <c r="T1" s="137" t="s">
        <v>363</v>
      </c>
      <c r="U1" s="137" t="s">
        <v>368</v>
      </c>
      <c r="V1" s="137" t="s">
        <v>703</v>
      </c>
      <c r="W1" s="137" t="s">
        <v>707</v>
      </c>
      <c r="X1" s="137" t="s">
        <v>712</v>
      </c>
      <c r="Y1" s="137" t="s">
        <v>722</v>
      </c>
      <c r="Z1" s="137" t="s">
        <v>730</v>
      </c>
      <c r="AA1" s="137" t="s">
        <v>737</v>
      </c>
      <c r="AB1" s="137" t="s">
        <v>747</v>
      </c>
      <c r="AC1" s="137"/>
      <c r="AD1" s="172" t="s">
        <v>118</v>
      </c>
      <c r="AE1" s="172" t="s">
        <v>114</v>
      </c>
      <c r="AF1" s="172" t="s">
        <v>126</v>
      </c>
      <c r="AG1" s="137" t="s">
        <v>332</v>
      </c>
      <c r="AH1" s="137" t="s">
        <v>718</v>
      </c>
      <c r="AI1" s="137" t="s">
        <v>719</v>
      </c>
      <c r="AJ1" s="137" t="s">
        <v>750</v>
      </c>
    </row>
    <row r="2" spans="1:40">
      <c r="AG2" s="138"/>
    </row>
    <row r="3" spans="1:40">
      <c r="AE3" s="143"/>
      <c r="AF3" s="143"/>
      <c r="AG3" s="143"/>
      <c r="AH3" s="143"/>
      <c r="AI3" s="143"/>
      <c r="AJ3" s="143"/>
      <c r="AK3" s="142"/>
    </row>
    <row r="4" spans="1:40">
      <c r="D4" s="170" t="str">
        <f>IF('Índice IFRS 16 | Index IFRS 16'!$K$6="Português","Menu","Home")</f>
        <v>Home</v>
      </c>
      <c r="P4" s="144"/>
      <c r="Q4" s="144"/>
      <c r="R4" s="145"/>
      <c r="T4" s="147"/>
      <c r="U4" s="147"/>
      <c r="V4" s="147"/>
      <c r="W4" s="148"/>
      <c r="X4" s="148"/>
      <c r="Y4" s="148"/>
      <c r="Z4" s="148"/>
      <c r="AA4" s="148"/>
      <c r="AB4" s="148"/>
      <c r="AC4" s="148"/>
      <c r="AD4" s="146"/>
      <c r="AE4" s="146"/>
      <c r="AF4" s="146"/>
      <c r="AG4" s="146"/>
      <c r="AH4" s="146"/>
      <c r="AI4" s="146"/>
      <c r="AJ4" s="146"/>
      <c r="AK4" s="146"/>
      <c r="AL4" s="144"/>
      <c r="AM4" s="144"/>
      <c r="AN4" s="144"/>
    </row>
    <row r="5" spans="1:40">
      <c r="AD5" s="142"/>
      <c r="AE5" s="142"/>
      <c r="AF5" s="142"/>
      <c r="AG5" s="142"/>
      <c r="AH5" s="142"/>
      <c r="AI5" s="142"/>
      <c r="AJ5" s="142"/>
      <c r="AK5" s="142"/>
    </row>
    <row r="6" spans="1:40" s="2" customFormat="1">
      <c r="A6" s="5"/>
      <c r="B6" s="5" t="s">
        <v>162</v>
      </c>
      <c r="C6" s="5" t="s">
        <v>44</v>
      </c>
      <c r="D6" s="56" t="str">
        <f>IF('Índice IFRS 16 | Index IFRS 16'!$K$6="Português",$C6,$B6)</f>
        <v>Income statement</v>
      </c>
      <c r="E6" s="9"/>
      <c r="F6" s="9"/>
      <c r="R6" s="9"/>
      <c r="S6" s="9"/>
      <c r="T6" s="9"/>
      <c r="U6" s="9"/>
      <c r="V6" s="9"/>
      <c r="X6"/>
      <c r="Y6"/>
      <c r="Z6"/>
      <c r="AA6"/>
      <c r="AB6"/>
      <c r="AD6" s="141"/>
      <c r="AE6" s="141"/>
      <c r="AF6" s="141"/>
      <c r="AG6" s="141"/>
      <c r="AH6" s="141"/>
      <c r="AI6" s="141"/>
      <c r="AJ6" s="141"/>
      <c r="AK6" s="141"/>
    </row>
    <row r="7" spans="1:40" s="2" customFormat="1" ht="13.5" thickBot="1">
      <c r="A7" s="4"/>
      <c r="B7" s="4" t="s">
        <v>96</v>
      </c>
      <c r="C7" s="4" t="s">
        <v>0</v>
      </c>
      <c r="D7" s="17" t="str">
        <f>IF('Índice IFRS 16 | Index IFRS 16'!$K$6="Português",$C7,$B7)</f>
        <v xml:space="preserve"> (R$000)</v>
      </c>
      <c r="E7" s="42" t="str">
        <f>IF('Índice IFRS 16 | Index IFRS 16'!$K$6="Português",E$1,SUBSTITUTE(E$1,"T","Q"))</f>
        <v>1Q18¹</v>
      </c>
      <c r="F7" s="42" t="str">
        <f>IF('Índice IFRS 16 | Index IFRS 16'!$K$6="Português",F$1,SUBSTITUTE(F$1,"T","Q"))</f>
        <v>2Q18¹</v>
      </c>
      <c r="G7" s="42" t="str">
        <f>IF('Índice IFRS 16 | Index IFRS 16'!$K$6="Português",G$1,SUBSTITUTE(G$1,"T","Q"))</f>
        <v>3Q18¹</v>
      </c>
      <c r="H7" s="42" t="str">
        <f>IF('Índice IFRS 16 | Index IFRS 16'!$K$6="Português",H$1,SUBSTITUTE(H$1,"T","Q"))</f>
        <v>4Q18¹</v>
      </c>
      <c r="I7" s="42" t="str">
        <f>IF('Índice IFRS 16 | Index IFRS 16'!$K$6="Português",I$1,SUBSTITUTE(I$1,"T","Q"))</f>
        <v>1Q19²</v>
      </c>
      <c r="J7" s="42" t="str">
        <f>IF('Índice IFRS 16 | Index IFRS 16'!$K$6="Português",J$1,SUBSTITUTE(J$1,"T","Q"))</f>
        <v>2Q19²</v>
      </c>
      <c r="K7" s="42" t="str">
        <f>IF('Índice IFRS 16 | Index IFRS 16'!$K$6="Português",K$1,SUBSTITUTE(K$1,"T","Q"))</f>
        <v>3Q19²</v>
      </c>
      <c r="L7" s="42" t="str">
        <f>IF('Índice IFRS 16 | Index IFRS 16'!$K$6="Português",L$1,SUBSTITUTE(L$1,"T","Q"))</f>
        <v>4Q19²</v>
      </c>
      <c r="M7" s="42" t="str">
        <f>IF('Índice IFRS 16 | Index IFRS 16'!$K$6="Português",M$1,SUBSTITUTE(M$1,"T","Q"))</f>
        <v>1Q20³</v>
      </c>
      <c r="N7" s="42" t="str">
        <f>IF('Índice IFRS 16 | Index IFRS 16'!$K$6="Português",N$1,SUBSTITUTE(N$1,"T","Q"))</f>
        <v>2Q20⁴</v>
      </c>
      <c r="O7" s="42" t="str">
        <f>IF('Índice IFRS 16 | Index IFRS 16'!$K$6="Português",O$1,SUBSTITUTE(O$1,"T","Q"))</f>
        <v>3Q20⁵</v>
      </c>
      <c r="P7" s="42" t="str">
        <f>IF('Índice IFRS 16 | Index IFRS 16'!$K$6="Português",P$1,SUBSTITUTE(P$1,"T","Q"))</f>
        <v>4Q20⁶</v>
      </c>
      <c r="Q7" s="42" t="str">
        <f>IF('Índice IFRS 16 | Index IFRS 16'!$K$6="Português",Q$1,SUBSTITUTE(Q$1,"T","Q"))</f>
        <v>1Q21⁸</v>
      </c>
      <c r="R7" s="42" t="str">
        <f>IF('Índice IFRS 16 | Index IFRS 16'!$K$6="Português",R$1,SUBSTITUTE(R$1,"T","Q"))</f>
        <v>2Q21⁹</v>
      </c>
      <c r="S7" s="42" t="str">
        <f>IF('Índice IFRS 16 | Index IFRS 16'!$K$6="Português",S$1,SUBSTITUTE(S$1,"T","Q"))</f>
        <v>3Q21¹⁰</v>
      </c>
      <c r="T7" s="42" t="str">
        <f>IF('Índice IFRS 16 | Index IFRS 16'!$K$6="Português",T$1,SUBSTITUTE(T$1,"T","Q"))</f>
        <v>4Q21¹¹</v>
      </c>
      <c r="U7" s="42" t="str">
        <f>IF('Índice IFRS 16 | Index IFRS 16'!$K$6="Português",U$1,SUBSTITUTE(U$1,"T","Q"))</f>
        <v>1Q22¹²</v>
      </c>
      <c r="V7" s="42" t="str">
        <f>IF('Índice IFRS 16 | Index IFRS 16'!$K$6="Português",V$1,SUBSTITUTE(V$1,"T","Q"))</f>
        <v>2Q22¹³</v>
      </c>
      <c r="W7" s="42" t="str">
        <f>IF('Índice IFRS 16 | Index IFRS 16'!$K$6="Português",W$1,SUBSTITUTE(W$1,"T","Q"))</f>
        <v>3Q22¹⁴</v>
      </c>
      <c r="X7" s="42" t="str">
        <f>IF('Índice IFRS 16 | Index IFRS 16'!$K$6="Português",X$1,SUBSTITUTE(X$1,"T","Q"))</f>
        <v>4Q22¹⁵</v>
      </c>
      <c r="Y7" s="42" t="str">
        <f>IF('Índice IFRS 16 | Index IFRS 16'!$K$6="Português",Y$1,SUBSTITUTE(Y$1,"T","Q"))</f>
        <v>1Q23¹⁸</v>
      </c>
      <c r="Z7" s="42" t="str">
        <f>IF('Índice IFRS 16 | Index IFRS 16'!$K$6="Português",Z$1,SUBSTITUTE(Z$1,"T","Q"))</f>
        <v>2Q23¹⁹</v>
      </c>
      <c r="AA7" s="42" t="str">
        <f>IF('Índice IFRS 16 | Index IFRS 16'!$K$6="Português",AA$1,SUBSTITUTE(AA$1,"T","Q"))</f>
        <v>3Q23²⁰</v>
      </c>
      <c r="AB7" s="42" t="str">
        <f>IF('Índice IFRS 16 | Index IFRS 16'!$K$6="Português",AB$1,SUBSTITUTE(AB$1,"T","Q"))</f>
        <v>4Q23²¹</v>
      </c>
      <c r="AC7" s="43"/>
      <c r="AD7" s="42" t="str">
        <f>IF('Índice IFRS 16 | Index IFRS 16'!$K$6="Português",AD$1,SUBSTITUTE(AD$1,"T","Q"))</f>
        <v>2017</v>
      </c>
      <c r="AE7" s="42" t="str">
        <f>IF('Índice IFRS 16 | Index IFRS 16'!$K$6="Português",AE$1,SUBSTITUTE(AE$1,"T","Q"))</f>
        <v>2018¹</v>
      </c>
      <c r="AF7" s="42" t="str">
        <f>IF('Índice IFRS 16 | Index IFRS 16'!$K$6="Português",AF$1,SUBSTITUTE(AF$1,"T","Q"))</f>
        <v>2019²</v>
      </c>
      <c r="AG7" s="42" t="str">
        <f>IF('Índice IFRS 16 | Index IFRS 16'!$K$6="Português",AG$1,SUBSTITUTE(AG$1,"T","Q"))</f>
        <v>2020⁷</v>
      </c>
      <c r="AH7" s="42" t="str">
        <f>IF('Índice IFRS 16 | Index IFRS 16'!$K$6="Português",AH$1,SUBSTITUTE(AH$1,"T","Q"))</f>
        <v>2021¹⁶</v>
      </c>
      <c r="AI7" s="42" t="str">
        <f>IF('Índice IFRS 16 | Index IFRS 16'!$K$6="Português",AI$1,SUBSTITUTE(AI$1,"T","Q"))</f>
        <v>2022¹⁷</v>
      </c>
      <c r="AJ7" s="42" t="str">
        <f>IF('Índice IFRS 16 | Index IFRS 16'!$K$6="Português",AJ$1,SUBSTITUTE(AJ$1,"T","Q"))</f>
        <v>2023²²</v>
      </c>
    </row>
    <row r="8" spans="1:40" ht="5.25" customHeight="1">
      <c r="B8" s="4"/>
      <c r="C8" s="4"/>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row>
    <row r="9" spans="1:40" s="2" customFormat="1" ht="12" customHeight="1">
      <c r="A9" s="4"/>
      <c r="B9" s="4" t="s">
        <v>163</v>
      </c>
      <c r="C9" s="4" t="s">
        <v>32</v>
      </c>
      <c r="D9" s="18" t="str">
        <f>IF('Índice IFRS 16 | Index IFRS 16'!$K$6="Português",$C9,$B9)</f>
        <v xml:space="preserve">Operating revenue </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40" s="2" customFormat="1" ht="12" customHeight="1">
      <c r="A10" s="4"/>
      <c r="B10" s="4" t="s">
        <v>164</v>
      </c>
      <c r="C10" s="4" t="s">
        <v>30</v>
      </c>
      <c r="D10" s="20" t="str">
        <f>IF('Índice IFRS 16 | Index IFRS 16'!$K$6="Português",$C10,$B10)</f>
        <v>Passenger revenue</v>
      </c>
      <c r="E10" s="11">
        <v>2111803</v>
      </c>
      <c r="F10" s="11">
        <v>1905723</v>
      </c>
      <c r="G10" s="11">
        <v>2312045</v>
      </c>
      <c r="H10" s="11">
        <v>2340561</v>
      </c>
      <c r="I10" s="11">
        <v>2434414</v>
      </c>
      <c r="J10" s="11">
        <v>2487639</v>
      </c>
      <c r="K10" s="11">
        <v>2887874</v>
      </c>
      <c r="L10" s="11">
        <v>3097962</v>
      </c>
      <c r="M10" s="11">
        <v>2653419</v>
      </c>
      <c r="N10" s="11">
        <v>282537</v>
      </c>
      <c r="O10" s="11">
        <v>624491</v>
      </c>
      <c r="P10" s="11">
        <v>1528299.6092699999</v>
      </c>
      <c r="Q10" s="11">
        <v>1597642</v>
      </c>
      <c r="R10" s="11">
        <v>1417436</v>
      </c>
      <c r="S10" s="11">
        <v>2400206</v>
      </c>
      <c r="T10" s="11">
        <v>3395760</v>
      </c>
      <c r="U10" s="11">
        <v>2842969</v>
      </c>
      <c r="V10" s="11">
        <v>3558442</v>
      </c>
      <c r="W10" s="11">
        <v>4074232</v>
      </c>
      <c r="X10" s="11">
        <v>4119936</v>
      </c>
      <c r="Y10" s="11">
        <v>4169871</v>
      </c>
      <c r="Z10" s="11">
        <v>3948526</v>
      </c>
      <c r="AA10" s="11">
        <v>4579198</v>
      </c>
      <c r="AB10" s="11">
        <v>4665300</v>
      </c>
      <c r="AD10" s="11">
        <v>7399731</v>
      </c>
      <c r="AE10" s="11">
        <v>8670132</v>
      </c>
      <c r="AF10" s="11">
        <v>10907889</v>
      </c>
      <c r="AG10" s="11">
        <v>5088746.6092699999</v>
      </c>
      <c r="AH10" s="11">
        <v>8811044</v>
      </c>
      <c r="AI10" s="11">
        <v>14595579</v>
      </c>
      <c r="AJ10" s="11">
        <v>17362895.540130001</v>
      </c>
    </row>
    <row r="11" spans="1:40" s="2" customFormat="1" ht="12" customHeight="1">
      <c r="A11" s="4"/>
      <c r="B11" s="4" t="s">
        <v>165</v>
      </c>
      <c r="C11" s="4" t="s">
        <v>6</v>
      </c>
      <c r="D11" s="20" t="str">
        <f>IF('Índice IFRS 16 | Index IFRS 16'!$K$6="Português",$C11,$B11)</f>
        <v>Other revenue</v>
      </c>
      <c r="E11" s="11">
        <v>80126.793279999998</v>
      </c>
      <c r="F11" s="11">
        <v>88499</v>
      </c>
      <c r="G11" s="11">
        <v>103686</v>
      </c>
      <c r="H11" s="11">
        <v>114620</v>
      </c>
      <c r="I11" s="11">
        <v>107579</v>
      </c>
      <c r="J11" s="11">
        <v>130056</v>
      </c>
      <c r="K11" s="11">
        <v>142860</v>
      </c>
      <c r="L11" s="11">
        <v>153933</v>
      </c>
      <c r="M11" s="11">
        <v>149256</v>
      </c>
      <c r="N11" s="11">
        <v>119055</v>
      </c>
      <c r="O11" s="11">
        <v>180835</v>
      </c>
      <c r="P11" s="11">
        <v>255373</v>
      </c>
      <c r="Q11" s="11">
        <v>228180</v>
      </c>
      <c r="R11" s="11">
        <v>284930</v>
      </c>
      <c r="S11" s="11">
        <v>317595</v>
      </c>
      <c r="T11" s="11">
        <v>333980</v>
      </c>
      <c r="U11" s="11">
        <v>350072</v>
      </c>
      <c r="V11" s="11">
        <v>366321</v>
      </c>
      <c r="W11" s="11">
        <v>302579</v>
      </c>
      <c r="X11" s="11">
        <v>333516</v>
      </c>
      <c r="Y11" s="11">
        <v>308457</v>
      </c>
      <c r="Z11" s="11">
        <v>320885</v>
      </c>
      <c r="AA11" s="11">
        <v>337242</v>
      </c>
      <c r="AB11" s="11">
        <v>365097</v>
      </c>
      <c r="AD11" s="11">
        <v>289075</v>
      </c>
      <c r="AE11" s="11">
        <v>386931.79327999998</v>
      </c>
      <c r="AF11" s="11">
        <v>534428</v>
      </c>
      <c r="AG11" s="11">
        <v>704519</v>
      </c>
      <c r="AH11" s="11">
        <v>1164685</v>
      </c>
      <c r="AI11" s="11">
        <v>1352488</v>
      </c>
      <c r="AJ11" s="11">
        <v>1331680.6332399999</v>
      </c>
    </row>
    <row r="12" spans="1:40" s="2" customFormat="1" ht="12" customHeight="1">
      <c r="A12" s="4"/>
      <c r="B12" s="4" t="s">
        <v>166</v>
      </c>
      <c r="C12" s="4" t="s">
        <v>31</v>
      </c>
      <c r="D12" s="57" t="str">
        <f>IF('Índice IFRS 16 | Index IFRS 16'!$K$6="Português",$C12,$B12)</f>
        <v xml:space="preserve">Total Operating revenue </v>
      </c>
      <c r="E12" s="36">
        <v>2191929.7932799999</v>
      </c>
      <c r="F12" s="36">
        <v>1994222</v>
      </c>
      <c r="G12" s="36">
        <v>2415731</v>
      </c>
      <c r="H12" s="36">
        <v>2455181</v>
      </c>
      <c r="I12" s="36">
        <v>2541993</v>
      </c>
      <c r="J12" s="36">
        <v>2617695</v>
      </c>
      <c r="K12" s="36">
        <v>3030734</v>
      </c>
      <c r="L12" s="36">
        <v>3251895</v>
      </c>
      <c r="M12" s="36">
        <v>2802675</v>
      </c>
      <c r="N12" s="36">
        <v>401592</v>
      </c>
      <c r="O12" s="36">
        <v>805326</v>
      </c>
      <c r="P12" s="36">
        <v>1783672.6092699999</v>
      </c>
      <c r="Q12" s="36">
        <v>1825822</v>
      </c>
      <c r="R12" s="36">
        <v>1702366</v>
      </c>
      <c r="S12" s="36">
        <v>2717801</v>
      </c>
      <c r="T12" s="36">
        <v>3729740</v>
      </c>
      <c r="U12" s="36">
        <v>3193041</v>
      </c>
      <c r="V12" s="36">
        <v>3924763</v>
      </c>
      <c r="W12" s="36">
        <v>4376811</v>
      </c>
      <c r="X12" s="36">
        <v>4453452</v>
      </c>
      <c r="Y12" s="36">
        <v>4478328</v>
      </c>
      <c r="Z12" s="36">
        <v>4269411</v>
      </c>
      <c r="AA12" s="36">
        <v>4916440</v>
      </c>
      <c r="AB12" s="36">
        <v>5030397</v>
      </c>
      <c r="AD12" s="36">
        <v>7688806</v>
      </c>
      <c r="AE12" s="36">
        <v>9057063.7932799999</v>
      </c>
      <c r="AF12" s="36">
        <v>11442317</v>
      </c>
      <c r="AG12" s="36">
        <v>5793265.6092699999</v>
      </c>
      <c r="AH12" s="36">
        <v>9975729</v>
      </c>
      <c r="AI12" s="36">
        <v>15948067</v>
      </c>
      <c r="AJ12" s="36">
        <v>18694576.17337</v>
      </c>
    </row>
    <row r="13" spans="1:40" s="2" customFormat="1" ht="7.5" customHeight="1">
      <c r="A13" s="4"/>
      <c r="B13" s="4"/>
      <c r="C13" s="4"/>
      <c r="D13" s="22"/>
    </row>
    <row r="14" spans="1:40" s="2" customFormat="1" ht="12" customHeight="1">
      <c r="A14" s="4"/>
      <c r="B14" s="5" t="s">
        <v>167</v>
      </c>
      <c r="C14" s="5" t="s">
        <v>33</v>
      </c>
      <c r="D14" s="18" t="str">
        <f>IF('Índice IFRS 16 | Index IFRS 16'!$K$6="Português",$C14,$B14)</f>
        <v>Operating expenses</v>
      </c>
      <c r="AD14" s="79"/>
      <c r="AE14" s="79"/>
      <c r="AF14" s="79"/>
      <c r="AG14" s="79"/>
      <c r="AH14" s="79"/>
      <c r="AI14" s="79"/>
      <c r="AJ14" s="79"/>
    </row>
    <row r="15" spans="1:40" s="2" customFormat="1" ht="12" customHeight="1">
      <c r="A15" s="4"/>
      <c r="B15" s="4" t="s">
        <v>168</v>
      </c>
      <c r="C15" s="4" t="s">
        <v>1</v>
      </c>
      <c r="D15" s="20" t="str">
        <f>IF('Índice IFRS 16 | Index IFRS 16'!$K$6="Português",$C15,$B15)</f>
        <v>Aircraft fuel</v>
      </c>
      <c r="E15" s="32">
        <v>-577240</v>
      </c>
      <c r="F15" s="32">
        <v>-563003</v>
      </c>
      <c r="G15" s="32">
        <v>-737227</v>
      </c>
      <c r="H15" s="32">
        <v>-766791</v>
      </c>
      <c r="I15" s="32">
        <v>-695142</v>
      </c>
      <c r="J15" s="32">
        <v>-747640</v>
      </c>
      <c r="K15" s="32">
        <v>-811333</v>
      </c>
      <c r="L15" s="32">
        <v>-831488</v>
      </c>
      <c r="M15" s="32">
        <v>-764310</v>
      </c>
      <c r="N15" s="32">
        <v>-67299</v>
      </c>
      <c r="O15" s="32">
        <v>-226134</v>
      </c>
      <c r="P15" s="32">
        <v>-451007</v>
      </c>
      <c r="Q15" s="32">
        <v>-597666</v>
      </c>
      <c r="R15" s="32">
        <v>-609362</v>
      </c>
      <c r="S15" s="32">
        <v>-879238</v>
      </c>
      <c r="T15" s="32">
        <v>-1170957</v>
      </c>
      <c r="U15" s="32">
        <v>-1188966</v>
      </c>
      <c r="V15" s="32">
        <v>-1698191</v>
      </c>
      <c r="W15" s="32">
        <v>-1900666</v>
      </c>
      <c r="X15" s="32">
        <v>-1773465</v>
      </c>
      <c r="Y15" s="32">
        <v>-1673402</v>
      </c>
      <c r="Z15" s="32">
        <v>-1338217</v>
      </c>
      <c r="AA15" s="32">
        <v>-1365847</v>
      </c>
      <c r="AB15" s="32">
        <v>-1513019</v>
      </c>
      <c r="AD15" s="32">
        <v>-1848195</v>
      </c>
      <c r="AE15" s="32">
        <v>-2644261</v>
      </c>
      <c r="AF15" s="32">
        <v>-3085603</v>
      </c>
      <c r="AG15" s="32">
        <v>-1508750</v>
      </c>
      <c r="AH15" s="32">
        <v>-3257223</v>
      </c>
      <c r="AI15" s="32">
        <v>-6561288</v>
      </c>
      <c r="AJ15" s="32">
        <v>-5890485</v>
      </c>
    </row>
    <row r="16" spans="1:40" s="2" customFormat="1" ht="12" customHeight="1">
      <c r="A16" s="4"/>
      <c r="B16" s="4" t="s">
        <v>169</v>
      </c>
      <c r="C16" s="4" t="s">
        <v>34</v>
      </c>
      <c r="D16" s="20" t="str">
        <f>IF('Índice IFRS 16 | Index IFRS 16'!$K$6="Português",$C16,$B16)</f>
        <v>Salaries, wages and benefits</v>
      </c>
      <c r="E16" s="32">
        <v>-333770</v>
      </c>
      <c r="F16" s="32">
        <v>-354705</v>
      </c>
      <c r="G16" s="32">
        <v>-369898</v>
      </c>
      <c r="H16" s="32">
        <v>-354644</v>
      </c>
      <c r="I16" s="32">
        <v>-457611</v>
      </c>
      <c r="J16" s="32">
        <v>-425085</v>
      </c>
      <c r="K16" s="32">
        <v>-483534</v>
      </c>
      <c r="L16" s="32">
        <v>-502172</v>
      </c>
      <c r="M16" s="32">
        <v>-478077</v>
      </c>
      <c r="N16" s="32">
        <v>-219976</v>
      </c>
      <c r="O16" s="32">
        <v>-309557</v>
      </c>
      <c r="P16" s="32">
        <v>-419026</v>
      </c>
      <c r="Q16" s="32">
        <v>-414520</v>
      </c>
      <c r="R16" s="32">
        <v>-421164</v>
      </c>
      <c r="S16" s="32">
        <v>-445504</v>
      </c>
      <c r="T16" s="32">
        <v>-467253</v>
      </c>
      <c r="U16" s="32">
        <v>-434221</v>
      </c>
      <c r="V16" s="32">
        <v>-451471</v>
      </c>
      <c r="W16" s="32">
        <v>-553681</v>
      </c>
      <c r="X16" s="32">
        <v>-515195</v>
      </c>
      <c r="Y16" s="32">
        <v>-537472</v>
      </c>
      <c r="Z16" s="32">
        <v>-568457</v>
      </c>
      <c r="AA16" s="32">
        <v>-611494</v>
      </c>
      <c r="AB16" s="32">
        <v>-679830</v>
      </c>
      <c r="AD16" s="32">
        <v>-1296166</v>
      </c>
      <c r="AE16" s="32">
        <v>-1413017</v>
      </c>
      <c r="AF16" s="32">
        <v>-1868402</v>
      </c>
      <c r="AG16" s="32">
        <v>-1426636</v>
      </c>
      <c r="AH16" s="32">
        <v>-1748441</v>
      </c>
      <c r="AI16" s="32">
        <v>-1954568</v>
      </c>
      <c r="AJ16" s="32">
        <v>-2397252.8888900001</v>
      </c>
    </row>
    <row r="17" spans="1:36" s="2" customFormat="1" ht="12" customHeight="1">
      <c r="A17" s="4"/>
      <c r="B17" s="2" t="s">
        <v>170</v>
      </c>
      <c r="C17" s="2" t="s">
        <v>35</v>
      </c>
      <c r="D17" s="20" t="str">
        <f>IF('Índice IFRS 16 | Index IFRS 16'!$K$6="Português",$C17,$B17)</f>
        <v>Aircraft and other rent</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D17" s="32">
        <v>-35619</v>
      </c>
      <c r="AE17" s="32">
        <v>0</v>
      </c>
      <c r="AF17" s="32">
        <v>0</v>
      </c>
      <c r="AG17" s="32">
        <v>0</v>
      </c>
      <c r="AH17" s="32">
        <v>0</v>
      </c>
      <c r="AI17" s="32">
        <v>0</v>
      </c>
      <c r="AJ17" s="32">
        <v>0</v>
      </c>
    </row>
    <row r="18" spans="1:36" s="2" customFormat="1" ht="12" customHeight="1">
      <c r="A18" s="4"/>
      <c r="B18" s="4" t="s">
        <v>171</v>
      </c>
      <c r="C18" s="4" t="s">
        <v>2</v>
      </c>
      <c r="D18" s="20" t="str">
        <f>IF('Índice IFRS 16 | Index IFRS 16'!$K$6="Português",$C18,$B18)</f>
        <v>Landing fees</v>
      </c>
      <c r="E18" s="32">
        <v>-144914</v>
      </c>
      <c r="F18" s="32">
        <v>-141084</v>
      </c>
      <c r="G18" s="32">
        <v>-157201</v>
      </c>
      <c r="H18" s="32">
        <v>-148901</v>
      </c>
      <c r="I18" s="32">
        <v>-168092</v>
      </c>
      <c r="J18" s="32">
        <v>-169270</v>
      </c>
      <c r="K18" s="32">
        <v>-193207</v>
      </c>
      <c r="L18" s="32">
        <v>-194402</v>
      </c>
      <c r="M18" s="32">
        <v>-201907</v>
      </c>
      <c r="N18" s="32">
        <v>-43758</v>
      </c>
      <c r="O18" s="32">
        <v>-73777</v>
      </c>
      <c r="P18" s="32">
        <v>-146164</v>
      </c>
      <c r="Q18" s="32">
        <v>-149343</v>
      </c>
      <c r="R18" s="32">
        <v>-138790</v>
      </c>
      <c r="S18" s="32">
        <v>-188488</v>
      </c>
      <c r="T18" s="32">
        <v>-201032</v>
      </c>
      <c r="U18" s="32">
        <v>-199107</v>
      </c>
      <c r="V18" s="32">
        <v>-223704</v>
      </c>
      <c r="W18" s="32">
        <v>-237902</v>
      </c>
      <c r="X18" s="32">
        <v>-250533</v>
      </c>
      <c r="Y18" s="32">
        <v>-262361</v>
      </c>
      <c r="Z18" s="32">
        <v>-247040</v>
      </c>
      <c r="AA18" s="32">
        <v>-274130</v>
      </c>
      <c r="AB18" s="32">
        <v>-273375</v>
      </c>
      <c r="AD18" s="32">
        <v>-490569</v>
      </c>
      <c r="AE18" s="32">
        <v>-592100</v>
      </c>
      <c r="AF18" s="32">
        <v>-724971</v>
      </c>
      <c r="AG18" s="32">
        <v>-465606</v>
      </c>
      <c r="AH18" s="32">
        <v>-677653</v>
      </c>
      <c r="AI18" s="32">
        <v>-911246</v>
      </c>
      <c r="AJ18" s="32">
        <v>-1056906.2432200001</v>
      </c>
    </row>
    <row r="19" spans="1:36" s="2" customFormat="1" ht="12" customHeight="1">
      <c r="A19" s="4"/>
      <c r="B19" s="4" t="s">
        <v>172</v>
      </c>
      <c r="C19" s="4" t="s">
        <v>36</v>
      </c>
      <c r="D19" s="20" t="str">
        <f>IF('Índice IFRS 16 | Index IFRS 16'!$K$6="Português",$C19,$B19)</f>
        <v>Traffic and customer servicing</v>
      </c>
      <c r="E19" s="32">
        <v>-98092</v>
      </c>
      <c r="F19" s="32">
        <v>-92682</v>
      </c>
      <c r="G19" s="32">
        <v>-104808</v>
      </c>
      <c r="H19" s="32">
        <v>-99812</v>
      </c>
      <c r="I19" s="32">
        <v>-108748</v>
      </c>
      <c r="J19" s="32">
        <v>-110085</v>
      </c>
      <c r="K19" s="32">
        <v>-128542</v>
      </c>
      <c r="L19" s="32">
        <v>-129106</v>
      </c>
      <c r="M19" s="32">
        <v>-135202</v>
      </c>
      <c r="N19" s="32">
        <v>-27370</v>
      </c>
      <c r="O19" s="32">
        <v>-46434</v>
      </c>
      <c r="P19" s="32">
        <v>-79321</v>
      </c>
      <c r="Q19" s="32">
        <v>-86665</v>
      </c>
      <c r="R19" s="32">
        <v>-80025</v>
      </c>
      <c r="S19" s="32">
        <v>-104385</v>
      </c>
      <c r="T19" s="32">
        <v>-118274</v>
      </c>
      <c r="U19" s="32">
        <v>-132970</v>
      </c>
      <c r="V19" s="32">
        <v>-150780</v>
      </c>
      <c r="W19" s="32">
        <v>-169643</v>
      </c>
      <c r="X19" s="32">
        <v>-188507</v>
      </c>
      <c r="Y19" s="32">
        <v>-195596</v>
      </c>
      <c r="Z19" s="32">
        <v>-189490</v>
      </c>
      <c r="AA19" s="32">
        <v>-209864</v>
      </c>
      <c r="AB19" s="32">
        <v>-212613</v>
      </c>
      <c r="AD19" s="32">
        <v>-357841</v>
      </c>
      <c r="AE19" s="32">
        <v>-395394</v>
      </c>
      <c r="AF19" s="32">
        <v>-476481</v>
      </c>
      <c r="AG19" s="32">
        <v>-288327</v>
      </c>
      <c r="AH19" s="32">
        <v>-389349</v>
      </c>
      <c r="AI19" s="32">
        <v>-641900</v>
      </c>
      <c r="AJ19" s="32">
        <v>-807563</v>
      </c>
    </row>
    <row r="20" spans="1:36" s="2" customFormat="1" ht="12" customHeight="1">
      <c r="A20" s="4"/>
      <c r="B20" s="4" t="s">
        <v>173</v>
      </c>
      <c r="C20" s="4" t="s">
        <v>174</v>
      </c>
      <c r="D20" s="20" t="str">
        <f>IF('Índice IFRS 16 | Index IFRS 16'!$K$6="Português",$C20,$B20)</f>
        <v>Sales and marketing</v>
      </c>
      <c r="E20" s="32">
        <v>-84384</v>
      </c>
      <c r="F20" s="32">
        <v>-77562</v>
      </c>
      <c r="G20" s="32">
        <v>-100126</v>
      </c>
      <c r="H20" s="32">
        <v>-106591</v>
      </c>
      <c r="I20" s="32">
        <v>-91501</v>
      </c>
      <c r="J20" s="32">
        <v>-108865</v>
      </c>
      <c r="K20" s="32">
        <v>-120422</v>
      </c>
      <c r="L20" s="32">
        <v>-123291</v>
      </c>
      <c r="M20" s="32">
        <v>-109419</v>
      </c>
      <c r="N20" s="32">
        <v>-56417</v>
      </c>
      <c r="O20" s="32">
        <v>-60196</v>
      </c>
      <c r="P20" s="32">
        <v>-103797</v>
      </c>
      <c r="Q20" s="32">
        <v>-86070</v>
      </c>
      <c r="R20" s="32">
        <v>-74428</v>
      </c>
      <c r="S20" s="32">
        <v>-86524</v>
      </c>
      <c r="T20" s="32">
        <v>-157115</v>
      </c>
      <c r="U20" s="32">
        <v>-126851</v>
      </c>
      <c r="V20" s="32">
        <v>-157849</v>
      </c>
      <c r="W20" s="32">
        <v>-196872</v>
      </c>
      <c r="X20" s="32">
        <v>-217431</v>
      </c>
      <c r="Y20" s="32">
        <v>-173997</v>
      </c>
      <c r="Z20" s="32">
        <v>-179820</v>
      </c>
      <c r="AA20" s="32">
        <v>-205304</v>
      </c>
      <c r="AB20" s="32">
        <v>-220143</v>
      </c>
      <c r="AD20" s="32">
        <v>-309540</v>
      </c>
      <c r="AE20" s="32">
        <v>-368663</v>
      </c>
      <c r="AF20" s="32">
        <v>-444079</v>
      </c>
      <c r="AG20" s="32">
        <v>-329829</v>
      </c>
      <c r="AH20" s="32">
        <v>-404137</v>
      </c>
      <c r="AI20" s="32">
        <v>-699003</v>
      </c>
      <c r="AJ20" s="32">
        <v>-779264</v>
      </c>
    </row>
    <row r="21" spans="1:36" s="2" customFormat="1" ht="12" customHeight="1">
      <c r="A21" s="4"/>
      <c r="B21" s="4" t="s">
        <v>175</v>
      </c>
      <c r="C21" s="4" t="s">
        <v>4</v>
      </c>
      <c r="D21" s="20" t="str">
        <f>IF('Índice IFRS 16 | Index IFRS 16'!$K$6="Português",$C21,$B21)</f>
        <v>Maintenance materials and repairs</v>
      </c>
      <c r="E21" s="32">
        <v>-108404</v>
      </c>
      <c r="F21" s="32">
        <v>-42186.574860000001</v>
      </c>
      <c r="G21" s="32">
        <v>-54863</v>
      </c>
      <c r="H21" s="32">
        <v>-33004</v>
      </c>
      <c r="I21" s="32">
        <v>-54268</v>
      </c>
      <c r="J21" s="32">
        <v>-74701</v>
      </c>
      <c r="K21" s="32">
        <v>-82450</v>
      </c>
      <c r="L21" s="32">
        <v>-70141.160759999984</v>
      </c>
      <c r="M21" s="32">
        <v>-125933</v>
      </c>
      <c r="N21" s="32">
        <v>-93174</v>
      </c>
      <c r="O21" s="32">
        <v>-111424</v>
      </c>
      <c r="P21" s="32">
        <v>-119259</v>
      </c>
      <c r="Q21" s="32">
        <v>-93885</v>
      </c>
      <c r="R21" s="32">
        <v>-141348</v>
      </c>
      <c r="S21" s="32">
        <v>-144027</v>
      </c>
      <c r="T21" s="32">
        <v>-167387</v>
      </c>
      <c r="U21" s="32">
        <v>-147200.47492000001</v>
      </c>
      <c r="V21" s="32">
        <v>-168276</v>
      </c>
      <c r="W21" s="32">
        <v>-123888</v>
      </c>
      <c r="X21" s="32">
        <v>-152781.92321000001</v>
      </c>
      <c r="Y21" s="32">
        <v>-157896</v>
      </c>
      <c r="Z21" s="32">
        <v>-200325</v>
      </c>
      <c r="AA21" s="32">
        <v>-155852</v>
      </c>
      <c r="AB21" s="32">
        <v>-172127</v>
      </c>
      <c r="AD21" s="32">
        <v>-484156</v>
      </c>
      <c r="AE21" s="32">
        <v>-238457.57485999999</v>
      </c>
      <c r="AF21" s="32">
        <v>-281560.16076</v>
      </c>
      <c r="AG21" s="32">
        <v>-449790</v>
      </c>
      <c r="AH21" s="32">
        <v>-546647</v>
      </c>
      <c r="AI21" s="32">
        <v>-592146.39812999999</v>
      </c>
      <c r="AJ21" s="32">
        <v>-686199.65922666667</v>
      </c>
    </row>
    <row r="22" spans="1:36" s="2" customFormat="1" ht="12" customHeight="1">
      <c r="A22" s="4"/>
      <c r="B22" s="4" t="s">
        <v>176</v>
      </c>
      <c r="C22" s="4" t="s">
        <v>5</v>
      </c>
      <c r="D22" s="20" t="str">
        <f>IF('Índice IFRS 16 | Index IFRS 16'!$K$6="Português",$C22,$B22)</f>
        <v>Depreciation and amortization</v>
      </c>
      <c r="E22" s="32">
        <v>-306527</v>
      </c>
      <c r="F22" s="32">
        <v>-315825</v>
      </c>
      <c r="G22" s="32">
        <v>-329912</v>
      </c>
      <c r="H22" s="32">
        <v>-331786</v>
      </c>
      <c r="I22" s="32">
        <v>-376994.98</v>
      </c>
      <c r="J22" s="32">
        <v>-383148.04800000001</v>
      </c>
      <c r="K22" s="32">
        <v>-384460.908</v>
      </c>
      <c r="L22" s="32">
        <v>-446769.64377945988</v>
      </c>
      <c r="M22" s="32">
        <v>-480665</v>
      </c>
      <c r="N22" s="32">
        <v>-495912</v>
      </c>
      <c r="O22" s="32">
        <v>-413773.74553000001</v>
      </c>
      <c r="P22" s="32">
        <v>-336020.99624999962</v>
      </c>
      <c r="Q22" s="32">
        <v>-343749</v>
      </c>
      <c r="R22" s="32">
        <v>-349283</v>
      </c>
      <c r="S22" s="32">
        <v>-349277</v>
      </c>
      <c r="T22" s="32">
        <v>-502024</v>
      </c>
      <c r="U22" s="32">
        <v>-522038</v>
      </c>
      <c r="V22" s="32">
        <v>-478155</v>
      </c>
      <c r="W22" s="32">
        <v>-521264</v>
      </c>
      <c r="X22" s="32">
        <v>-572991</v>
      </c>
      <c r="Y22" s="32">
        <v>-567653</v>
      </c>
      <c r="Z22" s="32">
        <v>-564970</v>
      </c>
      <c r="AA22" s="32">
        <v>-597753</v>
      </c>
      <c r="AB22" s="32">
        <v>-583876</v>
      </c>
      <c r="AD22" s="32">
        <v>-1060362</v>
      </c>
      <c r="AE22" s="32">
        <v>-1284050</v>
      </c>
      <c r="AF22" s="32">
        <v>-1591373.5797794599</v>
      </c>
      <c r="AG22" s="32">
        <v>-1726371.7417799996</v>
      </c>
      <c r="AH22" s="32">
        <v>-1544333</v>
      </c>
      <c r="AI22" s="32">
        <v>-2094448</v>
      </c>
      <c r="AJ22" s="32">
        <v>-2314252.0646299999</v>
      </c>
    </row>
    <row r="23" spans="1:36" s="2" customFormat="1" ht="12" customHeight="1">
      <c r="A23" s="4"/>
      <c r="B23" s="4" t="s">
        <v>177</v>
      </c>
      <c r="C23" s="4" t="s">
        <v>37</v>
      </c>
      <c r="D23" s="20" t="str">
        <f>IF('Índice IFRS 16 | Index IFRS 16'!$K$6="Português",$C23,$B23)</f>
        <v>Other operating expenses</v>
      </c>
      <c r="E23" s="32">
        <v>-173322</v>
      </c>
      <c r="F23" s="32">
        <v>-205272.82998416171</v>
      </c>
      <c r="G23" s="32">
        <v>-137270</v>
      </c>
      <c r="H23" s="32">
        <v>-185373</v>
      </c>
      <c r="I23" s="32">
        <v>-242465</v>
      </c>
      <c r="J23" s="32">
        <v>-248839</v>
      </c>
      <c r="K23" s="32">
        <v>-275408.92798268213</v>
      </c>
      <c r="L23" s="32">
        <v>-171699.31259833998</v>
      </c>
      <c r="M23" s="32">
        <v>-333587</v>
      </c>
      <c r="N23" s="32">
        <v>-217919.876395</v>
      </c>
      <c r="O23" s="32">
        <v>-235817.75741226017</v>
      </c>
      <c r="P23" s="32">
        <v>-272244.07471000054</v>
      </c>
      <c r="Q23" s="32">
        <v>-268020.49300999998</v>
      </c>
      <c r="R23" s="32">
        <v>-288141.69839999999</v>
      </c>
      <c r="S23" s="32">
        <v>-384020.43274000002</v>
      </c>
      <c r="T23" s="32">
        <v>-420764.36476998602</v>
      </c>
      <c r="U23" s="32">
        <v>-371026.68584781024</v>
      </c>
      <c r="V23" s="32">
        <v>-459873</v>
      </c>
      <c r="W23" s="32">
        <v>-269064.94567999989</v>
      </c>
      <c r="X23" s="32">
        <v>-257839.91928838106</v>
      </c>
      <c r="Y23" s="32">
        <v>-447526.67047833302</v>
      </c>
      <c r="Z23" s="32">
        <v>-389176</v>
      </c>
      <c r="AA23" s="32">
        <v>-533790</v>
      </c>
      <c r="AB23" s="32">
        <v>-492213</v>
      </c>
      <c r="AD23" s="32">
        <v>-577205</v>
      </c>
      <c r="AE23" s="32">
        <v>-701237.82998416177</v>
      </c>
      <c r="AF23" s="32">
        <v>-938412.24058102211</v>
      </c>
      <c r="AG23" s="32">
        <v>-1059568.7085172608</v>
      </c>
      <c r="AH23" s="32">
        <v>-1360946.9889199859</v>
      </c>
      <c r="AI23" s="32">
        <v>-1357804.5508161911</v>
      </c>
      <c r="AJ23" s="32">
        <v>-1862741.585579809</v>
      </c>
    </row>
    <row r="24" spans="1:36" s="2" customFormat="1" ht="12" customHeight="1">
      <c r="A24" s="4"/>
      <c r="B24" s="4" t="s">
        <v>178</v>
      </c>
      <c r="C24" s="4" t="s">
        <v>38</v>
      </c>
      <c r="D24" s="57" t="str">
        <f>IF('Índice IFRS 16 | Index IFRS 16'!$K$6="Português",$C24,$B24)</f>
        <v>Total Operating expenses</v>
      </c>
      <c r="E24" s="34">
        <v>-1826653</v>
      </c>
      <c r="F24" s="34">
        <v>-1792320.4048441618</v>
      </c>
      <c r="G24" s="34">
        <v>-1991305</v>
      </c>
      <c r="H24" s="34">
        <v>-2026902</v>
      </c>
      <c r="I24" s="34">
        <v>-2194821.98</v>
      </c>
      <c r="J24" s="34">
        <v>-2267633.048</v>
      </c>
      <c r="K24" s="34">
        <v>-2479357.8359826822</v>
      </c>
      <c r="L24" s="34">
        <v>-2469069.1171378</v>
      </c>
      <c r="M24" s="34">
        <v>-2629100</v>
      </c>
      <c r="N24" s="34">
        <v>-1221825.8763949999</v>
      </c>
      <c r="O24" s="34">
        <v>-1477113.5029422601</v>
      </c>
      <c r="P24" s="34">
        <v>-1926839.0709600002</v>
      </c>
      <c r="Q24" s="34">
        <v>-2039918.4930099999</v>
      </c>
      <c r="R24" s="34">
        <v>-2102541.6984000001</v>
      </c>
      <c r="S24" s="34">
        <v>-2581463.4327400001</v>
      </c>
      <c r="T24" s="34">
        <v>-3204806.3647699859</v>
      </c>
      <c r="U24" s="34">
        <v>-3122380.1607678104</v>
      </c>
      <c r="V24" s="34">
        <v>-3788299</v>
      </c>
      <c r="W24" s="34">
        <v>-3972980.9456799999</v>
      </c>
      <c r="X24" s="34">
        <v>-3928743.8424983812</v>
      </c>
      <c r="Y24" s="34">
        <v>-4015903.6704783328</v>
      </c>
      <c r="Z24" s="34">
        <v>-3677495</v>
      </c>
      <c r="AA24" s="34">
        <v>-3954034</v>
      </c>
      <c r="AB24" s="34">
        <v>-4147196</v>
      </c>
      <c r="AD24" s="34">
        <v>-6459653</v>
      </c>
      <c r="AE24" s="34">
        <v>-7637180.4048441621</v>
      </c>
      <c r="AF24" s="34">
        <v>-9410881.9811204821</v>
      </c>
      <c r="AG24" s="34">
        <v>-7254878.4502972607</v>
      </c>
      <c r="AH24" s="34">
        <v>-9928729.9889199864</v>
      </c>
      <c r="AI24" s="34">
        <v>-14812403.948946191</v>
      </c>
      <c r="AJ24" s="34">
        <v>-15794664.441546476</v>
      </c>
    </row>
    <row r="25" spans="1:36" s="2" customFormat="1" ht="10.5" customHeight="1">
      <c r="A25" s="4"/>
      <c r="D25" s="22"/>
    </row>
    <row r="26" spans="1:36" s="2" customFormat="1" ht="12" customHeight="1">
      <c r="A26" s="4"/>
      <c r="B26" s="4" t="s">
        <v>179</v>
      </c>
      <c r="C26" s="4" t="s">
        <v>41</v>
      </c>
      <c r="D26" s="18" t="str">
        <f>IF('Índice IFRS 16 | Index IFRS 16'!$K$6="Português",$C26,$B26)</f>
        <v>Income (loss) for the period</v>
      </c>
      <c r="E26" s="1">
        <v>365276.79327999987</v>
      </c>
      <c r="F26" s="1">
        <v>201901.59515583818</v>
      </c>
      <c r="G26" s="1">
        <v>424426</v>
      </c>
      <c r="H26" s="1">
        <v>428279</v>
      </c>
      <c r="I26" s="1">
        <v>347171.02</v>
      </c>
      <c r="J26" s="1">
        <v>350061.95200000005</v>
      </c>
      <c r="K26" s="1">
        <v>551376.16401731782</v>
      </c>
      <c r="L26" s="1">
        <v>782825.88286220003</v>
      </c>
      <c r="M26" s="1">
        <v>173575</v>
      </c>
      <c r="N26" s="1">
        <v>-820233.87639499991</v>
      </c>
      <c r="O26" s="1">
        <v>-671787.50294226012</v>
      </c>
      <c r="P26" s="1">
        <v>-143166.46169000026</v>
      </c>
      <c r="Q26" s="1">
        <v>-214096.49300999986</v>
      </c>
      <c r="R26" s="1">
        <v>-400175.69840000011</v>
      </c>
      <c r="S26" s="1">
        <v>136337.56725999992</v>
      </c>
      <c r="T26" s="1">
        <v>524933.6352300141</v>
      </c>
      <c r="U26" s="1">
        <v>70660.839232189581</v>
      </c>
      <c r="V26" s="1">
        <v>136464</v>
      </c>
      <c r="W26" s="1">
        <v>403830.05432000011</v>
      </c>
      <c r="X26" s="1">
        <v>524708.15750161884</v>
      </c>
      <c r="Y26" s="1">
        <v>462424.32952166721</v>
      </c>
      <c r="Z26" s="1">
        <v>591916</v>
      </c>
      <c r="AA26" s="1">
        <v>962406</v>
      </c>
      <c r="AB26" s="1">
        <v>883201</v>
      </c>
      <c r="AD26" s="1">
        <v>1229153</v>
      </c>
      <c r="AE26" s="1">
        <v>1419883.3884358378</v>
      </c>
      <c r="AF26" s="1">
        <v>2031435.0188795179</v>
      </c>
      <c r="AG26" s="1">
        <v>-1461612.8410272608</v>
      </c>
      <c r="AH26" s="1">
        <v>46999.011080013588</v>
      </c>
      <c r="AI26" s="1">
        <v>1135663.051053809</v>
      </c>
      <c r="AJ26" s="1">
        <v>2899911.7318235245</v>
      </c>
    </row>
    <row r="27" spans="1:36" s="2" customFormat="1" ht="12" customHeight="1">
      <c r="A27" s="4"/>
      <c r="B27" s="4" t="s">
        <v>180</v>
      </c>
      <c r="C27" s="4" t="s">
        <v>7</v>
      </c>
      <c r="D27" s="10" t="str">
        <f>IF('Índice IFRS 16 | Index IFRS 16'!$K$6="Português",$C27,$B27)</f>
        <v xml:space="preserve">EBIT Margin </v>
      </c>
      <c r="E27" s="78">
        <v>0.16664621029371579</v>
      </c>
      <c r="F27" s="78">
        <v>0.10124328944111446</v>
      </c>
      <c r="G27" s="78">
        <v>0.17569257504250266</v>
      </c>
      <c r="H27" s="78">
        <v>0.17443887029102945</v>
      </c>
      <c r="I27" s="78">
        <v>0.13657434147143599</v>
      </c>
      <c r="J27" s="78">
        <v>0.13372908302915354</v>
      </c>
      <c r="K27" s="78">
        <v>0.18192826028853665</v>
      </c>
      <c r="L27" s="78">
        <v>0.2407291388135841</v>
      </c>
      <c r="M27" s="78">
        <v>6.1931904341388136E-2</v>
      </c>
      <c r="N27" s="78">
        <v>-2.042455717232913</v>
      </c>
      <c r="O27" s="78">
        <v>-0.83418081986954362</v>
      </c>
      <c r="P27" s="78">
        <v>-8.0264988622880576E-2</v>
      </c>
      <c r="Q27" s="78">
        <v>-0.11726033151643471</v>
      </c>
      <c r="R27" s="78">
        <v>-0.23507030709024976</v>
      </c>
      <c r="S27" s="78">
        <v>5.0164661525991021E-2</v>
      </c>
      <c r="T27" s="78">
        <v>0.14074268856006428</v>
      </c>
      <c r="U27" s="78">
        <v>2.2129637305687455E-2</v>
      </c>
      <c r="V27" s="78">
        <v>3.4769997576923756E-2</v>
      </c>
      <c r="W27" s="78">
        <v>9.2265819639002031E-2</v>
      </c>
      <c r="X27" s="78">
        <v>0.11782054853215412</v>
      </c>
      <c r="Y27" s="78">
        <v>0.10325825386654734</v>
      </c>
      <c r="Z27" s="78">
        <v>0.13864113808672907</v>
      </c>
      <c r="AA27" s="78">
        <v>0.19575261774780126</v>
      </c>
      <c r="AB27" s="78">
        <v>0.1755728225823926</v>
      </c>
      <c r="AD27" s="78">
        <v>0.15986266268130578</v>
      </c>
      <c r="AE27" s="78">
        <v>0.15677082781390342</v>
      </c>
      <c r="AF27" s="78">
        <v>0.17753703370388341</v>
      </c>
      <c r="AG27" s="78">
        <v>-0.25229515434066835</v>
      </c>
      <c r="AH27" s="78">
        <v>4.7113359915865382E-3</v>
      </c>
      <c r="AI27" s="78">
        <v>7.1210075243213419E-2</v>
      </c>
      <c r="AJ27" s="78">
        <v>0.1551204854782631</v>
      </c>
    </row>
    <row r="28" spans="1:36" s="2" customFormat="1" ht="8.25" customHeight="1">
      <c r="A28" s="16"/>
      <c r="B28" s="5"/>
      <c r="C28" s="5"/>
      <c r="D28" s="23"/>
      <c r="E28" s="24"/>
      <c r="F28" s="24"/>
      <c r="G28" s="24"/>
      <c r="H28" s="24"/>
      <c r="I28" s="24"/>
      <c r="J28" s="24"/>
      <c r="K28" s="24"/>
      <c r="L28" s="24"/>
      <c r="M28" s="24"/>
      <c r="N28" s="24"/>
      <c r="O28" s="24"/>
      <c r="P28" s="24"/>
      <c r="Q28" s="24"/>
      <c r="R28" s="24"/>
      <c r="S28" s="24"/>
      <c r="T28" s="24"/>
      <c r="U28" s="24"/>
      <c r="V28" s="24"/>
      <c r="W28" s="24"/>
      <c r="X28" s="24"/>
      <c r="Y28" s="24"/>
      <c r="Z28" s="24"/>
      <c r="AA28" s="24"/>
      <c r="AB28" s="24"/>
      <c r="AD28" s="24"/>
      <c r="AE28" s="24"/>
      <c r="AF28" s="24"/>
      <c r="AG28" s="24"/>
      <c r="AH28" s="24"/>
      <c r="AI28" s="24"/>
      <c r="AJ28" s="24"/>
    </row>
    <row r="29" spans="1:36" s="2" customFormat="1" ht="12" customHeight="1">
      <c r="A29" s="4"/>
      <c r="B29" s="5" t="s">
        <v>181</v>
      </c>
      <c r="C29" s="5" t="s">
        <v>8</v>
      </c>
      <c r="D29" s="18" t="str">
        <f>IF('Índice IFRS 16 | Index IFRS 16'!$K$6="Português",$C29,$B29)</f>
        <v xml:space="preserve">Financial result </v>
      </c>
      <c r="E29" s="1"/>
      <c r="F29" s="1"/>
      <c r="G29" s="1"/>
      <c r="H29" s="1"/>
      <c r="I29" s="1"/>
      <c r="J29" s="1"/>
      <c r="K29" s="1"/>
      <c r="L29" s="1"/>
      <c r="M29" s="1"/>
      <c r="N29" s="1"/>
      <c r="O29" s="1"/>
      <c r="P29" s="1"/>
      <c r="Q29" s="1"/>
      <c r="R29" s="1"/>
      <c r="S29" s="1"/>
      <c r="T29" s="1"/>
      <c r="U29" s="1"/>
      <c r="V29" s="1"/>
      <c r="W29" s="1"/>
      <c r="X29" s="1"/>
      <c r="Y29" s="1"/>
      <c r="Z29" s="1"/>
      <c r="AA29" s="1"/>
      <c r="AB29" s="1"/>
      <c r="AD29" s="1"/>
      <c r="AE29" s="1"/>
      <c r="AF29" s="1"/>
      <c r="AG29" s="1"/>
      <c r="AH29" s="1"/>
      <c r="AI29" s="1"/>
      <c r="AJ29" s="1"/>
    </row>
    <row r="30" spans="1:36" s="2" customFormat="1" ht="12" customHeight="1">
      <c r="A30" s="4"/>
      <c r="B30" s="4" t="s">
        <v>182</v>
      </c>
      <c r="C30" s="4" t="s">
        <v>9</v>
      </c>
      <c r="D30" s="20" t="str">
        <f>IF('Índice IFRS 16 | Index IFRS 16'!$K$6="Português",$C30,$B30)</f>
        <v xml:space="preserve">Financial income </v>
      </c>
      <c r="E30" s="11">
        <v>20217</v>
      </c>
      <c r="F30" s="11">
        <v>19881</v>
      </c>
      <c r="G30" s="11">
        <v>18517</v>
      </c>
      <c r="H30" s="11">
        <v>15907</v>
      </c>
      <c r="I30" s="11">
        <v>18277</v>
      </c>
      <c r="J30" s="11">
        <v>20612</v>
      </c>
      <c r="K30" s="11">
        <v>20142</v>
      </c>
      <c r="L30" s="11">
        <v>13040</v>
      </c>
      <c r="M30" s="11">
        <v>12887</v>
      </c>
      <c r="N30" s="11">
        <v>20759</v>
      </c>
      <c r="O30" s="11">
        <v>12262</v>
      </c>
      <c r="P30" s="11">
        <v>14390</v>
      </c>
      <c r="Q30" s="11">
        <v>25349</v>
      </c>
      <c r="R30" s="11">
        <v>30484</v>
      </c>
      <c r="S30" s="11">
        <v>33552</v>
      </c>
      <c r="T30" s="11">
        <v>64895</v>
      </c>
      <c r="U30" s="11">
        <v>48914</v>
      </c>
      <c r="V30" s="11">
        <v>42084</v>
      </c>
      <c r="W30" s="11">
        <v>100232</v>
      </c>
      <c r="X30" s="11">
        <v>86059</v>
      </c>
      <c r="Y30" s="11">
        <v>53466</v>
      </c>
      <c r="Z30" s="11">
        <v>50984</v>
      </c>
      <c r="AA30" s="11">
        <v>39433</v>
      </c>
      <c r="AB30" s="11">
        <v>76258</v>
      </c>
      <c r="AD30" s="11">
        <v>128272</v>
      </c>
      <c r="AE30" s="11">
        <v>74522</v>
      </c>
      <c r="AF30" s="11">
        <v>72071</v>
      </c>
      <c r="AG30" s="11">
        <v>60298</v>
      </c>
      <c r="AH30" s="11">
        <v>154280</v>
      </c>
      <c r="AI30" s="11">
        <v>277289</v>
      </c>
      <c r="AJ30" s="11">
        <v>220141</v>
      </c>
    </row>
    <row r="31" spans="1:36" s="2" customFormat="1" ht="12" customHeight="1">
      <c r="A31" s="4"/>
      <c r="B31" s="4" t="s">
        <v>183</v>
      </c>
      <c r="C31" s="4" t="s">
        <v>10</v>
      </c>
      <c r="D31" s="20" t="str">
        <f>IF('Índice IFRS 16 | Index IFRS 16'!$K$6="Português",$C31,$B31)</f>
        <v xml:space="preserve">Financial expense </v>
      </c>
      <c r="E31" s="32">
        <v>-258021</v>
      </c>
      <c r="F31" s="32">
        <v>-262224</v>
      </c>
      <c r="G31" s="32">
        <v>-280144</v>
      </c>
      <c r="H31" s="32">
        <v>-294439</v>
      </c>
      <c r="I31" s="32">
        <v>-284089</v>
      </c>
      <c r="J31" s="32">
        <v>-313067</v>
      </c>
      <c r="K31" s="32">
        <v>-322578</v>
      </c>
      <c r="L31" s="32">
        <v>-409790</v>
      </c>
      <c r="M31" s="32">
        <v>-438470</v>
      </c>
      <c r="N31" s="32">
        <v>-602996</v>
      </c>
      <c r="O31" s="32">
        <v>-575730</v>
      </c>
      <c r="P31" s="32">
        <v>-852838</v>
      </c>
      <c r="Q31" s="32">
        <v>-860196</v>
      </c>
      <c r="R31" s="32">
        <v>-823574</v>
      </c>
      <c r="S31" s="32">
        <v>-934437</v>
      </c>
      <c r="T31" s="32">
        <v>-1014977</v>
      </c>
      <c r="U31" s="32">
        <v>-969084</v>
      </c>
      <c r="V31" s="32">
        <v>-1069641</v>
      </c>
      <c r="W31" s="32">
        <v>-1271067</v>
      </c>
      <c r="X31" s="32">
        <v>-1248352.9948210667</v>
      </c>
      <c r="Y31" s="32">
        <v>-1195662.1636699999</v>
      </c>
      <c r="Z31" s="32">
        <v>-1134972</v>
      </c>
      <c r="AA31" s="32">
        <v>-1329915</v>
      </c>
      <c r="AB31" s="32">
        <v>-1207265</v>
      </c>
      <c r="AD31" s="32">
        <v>-1037158</v>
      </c>
      <c r="AE31" s="32">
        <v>-1094828</v>
      </c>
      <c r="AF31" s="32">
        <v>-1329524</v>
      </c>
      <c r="AG31" s="32">
        <v>-2470034</v>
      </c>
      <c r="AH31" s="32">
        <v>-3633184</v>
      </c>
      <c r="AI31" s="32">
        <v>-4558144.994821067</v>
      </c>
      <c r="AJ31" s="32">
        <v>-5363540.412719069</v>
      </c>
    </row>
    <row r="32" spans="1:36" s="2" customFormat="1" ht="12" customHeight="1">
      <c r="A32" s="4"/>
      <c r="B32" s="4" t="s">
        <v>184</v>
      </c>
      <c r="C32" s="4" t="s">
        <v>11</v>
      </c>
      <c r="D32" s="20" t="str">
        <f>IF('Índice IFRS 16 | Index IFRS 16'!$K$6="Português",$C32,$B32)</f>
        <v xml:space="preserve">Derivative financial instruments </v>
      </c>
      <c r="E32" s="32">
        <v>13498</v>
      </c>
      <c r="F32" s="32">
        <v>300087</v>
      </c>
      <c r="G32" s="32">
        <v>36883</v>
      </c>
      <c r="H32" s="32">
        <v>-52374</v>
      </c>
      <c r="I32" s="32">
        <v>126040</v>
      </c>
      <c r="J32" s="32">
        <v>42310</v>
      </c>
      <c r="K32" s="32">
        <v>135326</v>
      </c>
      <c r="L32" s="32">
        <v>21775</v>
      </c>
      <c r="M32" s="32">
        <v>-1281616</v>
      </c>
      <c r="N32" s="32">
        <v>-265164</v>
      </c>
      <c r="O32" s="32">
        <v>68747</v>
      </c>
      <c r="P32" s="32">
        <v>25917</v>
      </c>
      <c r="Q32" s="32">
        <v>24140</v>
      </c>
      <c r="R32" s="32">
        <v>-10793</v>
      </c>
      <c r="S32" s="32">
        <v>7325</v>
      </c>
      <c r="T32" s="32">
        <v>14299</v>
      </c>
      <c r="U32" s="32">
        <v>209867</v>
      </c>
      <c r="V32" s="32">
        <v>281920</v>
      </c>
      <c r="W32" s="32">
        <v>-150042</v>
      </c>
      <c r="X32" s="32">
        <v>96445.316709999985</v>
      </c>
      <c r="Y32" s="32">
        <v>-193932.75021</v>
      </c>
      <c r="Z32" s="32">
        <v>-46818</v>
      </c>
      <c r="AA32" s="32">
        <v>161688</v>
      </c>
      <c r="AB32" s="32">
        <v>-134146</v>
      </c>
      <c r="AD32" s="32">
        <v>-90171</v>
      </c>
      <c r="AE32" s="11">
        <v>298094</v>
      </c>
      <c r="AF32" s="32">
        <v>325451</v>
      </c>
      <c r="AG32" s="32">
        <v>-1452116</v>
      </c>
      <c r="AH32" s="32">
        <v>34971</v>
      </c>
      <c r="AI32" s="32">
        <v>438190.31670999998</v>
      </c>
      <c r="AJ32" s="32">
        <v>19858.326640000043</v>
      </c>
    </row>
    <row r="33" spans="1:36" s="2" customFormat="1" ht="12" customHeight="1">
      <c r="A33" s="4"/>
      <c r="B33" s="4" t="s">
        <v>185</v>
      </c>
      <c r="C33" s="4" t="s">
        <v>12</v>
      </c>
      <c r="D33" s="20" t="str">
        <f>IF('Índice IFRS 16 | Index IFRS 16'!$K$6="Português",$C33,$B33)</f>
        <v xml:space="preserve">Foreign currency exchange, net </v>
      </c>
      <c r="E33" s="32">
        <v>-10976</v>
      </c>
      <c r="F33" s="32">
        <v>-1212588</v>
      </c>
      <c r="G33" s="32">
        <v>-361541</v>
      </c>
      <c r="H33" s="32">
        <v>279041</v>
      </c>
      <c r="I33" s="32">
        <v>-90274</v>
      </c>
      <c r="J33" s="32">
        <v>203725</v>
      </c>
      <c r="K33" s="32">
        <v>-941403</v>
      </c>
      <c r="L33" s="32">
        <v>436047</v>
      </c>
      <c r="M33" s="32">
        <v>-4233800</v>
      </c>
      <c r="N33" s="32">
        <v>-1039779</v>
      </c>
      <c r="O33" s="32">
        <v>-542642</v>
      </c>
      <c r="P33" s="32">
        <v>1431323</v>
      </c>
      <c r="Q33" s="32">
        <v>-1626408</v>
      </c>
      <c r="R33" s="32">
        <v>2279479</v>
      </c>
      <c r="S33" s="32">
        <v>-1485137</v>
      </c>
      <c r="T33" s="32">
        <v>-533529</v>
      </c>
      <c r="U33" s="32">
        <v>3298405</v>
      </c>
      <c r="V33" s="32">
        <v>-2015428</v>
      </c>
      <c r="W33" s="32">
        <v>-727925</v>
      </c>
      <c r="X33" s="32">
        <v>772301.25740361726</v>
      </c>
      <c r="Y33" s="32">
        <v>551514.43657000002</v>
      </c>
      <c r="Z33" s="32">
        <v>1036795</v>
      </c>
      <c r="AA33" s="32">
        <v>-908652</v>
      </c>
      <c r="AB33" s="32">
        <v>824811</v>
      </c>
      <c r="AD33" s="32">
        <v>-9595</v>
      </c>
      <c r="AE33" s="32">
        <v>-1306064</v>
      </c>
      <c r="AF33" s="32">
        <v>-391905</v>
      </c>
      <c r="AG33" s="32">
        <v>-4384898</v>
      </c>
      <c r="AH33" s="32">
        <v>-1365595</v>
      </c>
      <c r="AI33" s="32">
        <v>1327353.2574036173</v>
      </c>
      <c r="AJ33" s="32">
        <v>1562831.6621711119</v>
      </c>
    </row>
    <row r="34" spans="1:36" s="2" customFormat="1" ht="12" customHeight="1">
      <c r="A34" s="4"/>
      <c r="B34" s="4"/>
      <c r="C34" s="4"/>
      <c r="D34" s="23"/>
      <c r="E34" s="21">
        <v>-235282</v>
      </c>
      <c r="F34" s="21">
        <v>-1154844</v>
      </c>
      <c r="G34" s="21">
        <v>-586285</v>
      </c>
      <c r="H34" s="21">
        <v>-51865</v>
      </c>
      <c r="I34" s="21">
        <v>-230046</v>
      </c>
      <c r="J34" s="21">
        <v>-46420</v>
      </c>
      <c r="K34" s="21">
        <v>-1108513</v>
      </c>
      <c r="L34" s="21">
        <v>61072</v>
      </c>
      <c r="M34" s="21">
        <v>-5940999</v>
      </c>
      <c r="N34" s="21">
        <v>-1887180</v>
      </c>
      <c r="O34" s="21">
        <v>-1037363</v>
      </c>
      <c r="P34" s="21">
        <v>618792</v>
      </c>
      <c r="Q34" s="21">
        <v>-2437115</v>
      </c>
      <c r="R34" s="21">
        <v>1475596</v>
      </c>
      <c r="S34" s="21">
        <v>-2378697</v>
      </c>
      <c r="T34" s="21">
        <v>-1469312</v>
      </c>
      <c r="U34" s="21">
        <v>2588102</v>
      </c>
      <c r="V34" s="21">
        <v>-2761065</v>
      </c>
      <c r="W34" s="21">
        <v>-2048802</v>
      </c>
      <c r="X34" s="21">
        <v>-293547.42070744955</v>
      </c>
      <c r="Y34" s="21">
        <v>-784614.47730999987</v>
      </c>
      <c r="Z34" s="21">
        <v>-94011</v>
      </c>
      <c r="AA34" s="21">
        <v>-2037446</v>
      </c>
      <c r="AB34" s="21">
        <v>-440342</v>
      </c>
      <c r="AD34" s="21">
        <v>-1008652</v>
      </c>
      <c r="AE34" s="21">
        <v>-2028276</v>
      </c>
      <c r="AF34" s="21">
        <v>-1323907</v>
      </c>
      <c r="AG34" s="21">
        <v>-8246750</v>
      </c>
      <c r="AH34" s="21">
        <v>-4809528</v>
      </c>
      <c r="AI34" s="21">
        <v>-2515312.4207074498</v>
      </c>
      <c r="AJ34" s="21">
        <v>-3560709.4239079575</v>
      </c>
    </row>
    <row r="35" spans="1:36" s="2" customFormat="1" ht="12" customHeight="1">
      <c r="A35" s="4"/>
      <c r="B35" s="4" t="s">
        <v>186</v>
      </c>
      <c r="C35" s="4" t="s">
        <v>28</v>
      </c>
      <c r="D35" s="22" t="str">
        <f>IF('Índice IFRS 16 | Index IFRS 16'!$K$6="Português",$C35,$B35)</f>
        <v>Related parties result</v>
      </c>
      <c r="E35" s="11">
        <v>60729</v>
      </c>
      <c r="F35" s="11">
        <v>131393</v>
      </c>
      <c r="G35" s="11">
        <v>101740</v>
      </c>
      <c r="H35" s="11">
        <v>87863</v>
      </c>
      <c r="I35" s="32">
        <v>-52857</v>
      </c>
      <c r="J35" s="32">
        <v>1884</v>
      </c>
      <c r="K35" s="32">
        <v>24822</v>
      </c>
      <c r="L35" s="32">
        <v>9193</v>
      </c>
      <c r="M35" s="32">
        <v>-618517</v>
      </c>
      <c r="N35" s="32">
        <v>-238941</v>
      </c>
      <c r="O35" s="32">
        <v>81054</v>
      </c>
      <c r="P35" s="32">
        <v>62571</v>
      </c>
      <c r="Q35" s="32">
        <v>-1294.39815</v>
      </c>
      <c r="R35" s="32">
        <v>-1290</v>
      </c>
      <c r="S35" s="32">
        <v>-1308</v>
      </c>
      <c r="T35" s="32">
        <v>-1281</v>
      </c>
      <c r="U35" s="32">
        <v>0</v>
      </c>
      <c r="V35" s="32">
        <v>0</v>
      </c>
      <c r="W35" s="32">
        <v>0</v>
      </c>
      <c r="X35" s="32">
        <v>0</v>
      </c>
      <c r="Y35" s="32">
        <v>0</v>
      </c>
      <c r="Z35" s="32">
        <v>0</v>
      </c>
      <c r="AA35" s="32">
        <v>0</v>
      </c>
      <c r="AB35" s="32">
        <v>0</v>
      </c>
      <c r="AD35" s="11">
        <v>176975</v>
      </c>
      <c r="AE35" s="11">
        <v>381725</v>
      </c>
      <c r="AF35" s="32">
        <v>-16958</v>
      </c>
      <c r="AG35" s="32">
        <v>-713833</v>
      </c>
      <c r="AH35" s="32">
        <v>-5173.39815</v>
      </c>
      <c r="AI35" s="32">
        <v>0</v>
      </c>
      <c r="AJ35" s="32">
        <v>0</v>
      </c>
    </row>
    <row r="36" spans="1:36" s="2" customFormat="1" ht="12" customHeight="1">
      <c r="A36" s="4"/>
      <c r="B36" s="4"/>
      <c r="C36" s="4"/>
      <c r="D36" s="20"/>
      <c r="E36" s="11"/>
      <c r="F36" s="11"/>
      <c r="G36" s="11"/>
      <c r="H36" s="11"/>
      <c r="I36" s="11"/>
      <c r="J36" s="11"/>
      <c r="K36" s="11"/>
      <c r="L36" s="11"/>
      <c r="M36" s="11"/>
      <c r="N36" s="11"/>
      <c r="O36" s="11"/>
      <c r="P36" s="11"/>
      <c r="Q36" s="11"/>
      <c r="R36" s="11"/>
      <c r="S36" s="11"/>
      <c r="T36" s="11"/>
      <c r="U36" s="11"/>
      <c r="V36" s="11"/>
      <c r="W36" s="11"/>
      <c r="X36" s="11"/>
      <c r="Y36" s="11"/>
      <c r="Z36" s="11"/>
      <c r="AA36" s="11"/>
      <c r="AB36" s="11"/>
      <c r="AD36" s="11"/>
      <c r="AE36" s="11"/>
      <c r="AF36" s="11"/>
      <c r="AG36" s="11"/>
      <c r="AH36" s="11"/>
      <c r="AI36" s="11"/>
      <c r="AJ36" s="11"/>
    </row>
    <row r="37" spans="1:36" s="2" customFormat="1" ht="12" customHeight="1">
      <c r="A37" s="4"/>
      <c r="B37" s="4" t="s">
        <v>187</v>
      </c>
      <c r="C37" s="4" t="s">
        <v>40</v>
      </c>
      <c r="D37" s="58" t="str">
        <f>IF('Índice IFRS 16 | Index IFRS 16'!$K$6="Português",$C37,$B37)</f>
        <v>Loss before income tax</v>
      </c>
      <c r="E37" s="21">
        <v>190723.79327999987</v>
      </c>
      <c r="F37" s="21">
        <v>-821549.40484416182</v>
      </c>
      <c r="G37" s="21">
        <v>-60119</v>
      </c>
      <c r="H37" s="21">
        <v>464277</v>
      </c>
      <c r="I37" s="21">
        <v>64268.020000000019</v>
      </c>
      <c r="J37" s="21">
        <v>305525.95200000005</v>
      </c>
      <c r="K37" s="21">
        <v>-532314.83598268218</v>
      </c>
      <c r="L37" s="21">
        <v>853090.88286220003</v>
      </c>
      <c r="M37" s="21">
        <v>-6385941</v>
      </c>
      <c r="N37" s="21">
        <v>-2946354.8763950001</v>
      </c>
      <c r="O37" s="21">
        <v>-1628096.5029422601</v>
      </c>
      <c r="P37" s="21">
        <v>538196.53830999974</v>
      </c>
      <c r="Q37" s="21">
        <v>-2652505.8911599996</v>
      </c>
      <c r="R37" s="21">
        <v>1074130.3015999999</v>
      </c>
      <c r="S37" s="21">
        <v>-2243667.4327400001</v>
      </c>
      <c r="T37" s="21">
        <v>-945659.3647699859</v>
      </c>
      <c r="U37" s="21">
        <v>2658762.8392321896</v>
      </c>
      <c r="V37" s="21">
        <v>-2624601</v>
      </c>
      <c r="W37" s="21">
        <v>-1644971.9456799999</v>
      </c>
      <c r="X37" s="21">
        <v>231160.73679416929</v>
      </c>
      <c r="Y37" s="21">
        <v>-322190.14778833266</v>
      </c>
      <c r="Z37" s="21">
        <v>497905</v>
      </c>
      <c r="AA37" s="21">
        <v>-1075040</v>
      </c>
      <c r="AB37" s="21">
        <v>442859</v>
      </c>
      <c r="AD37" s="21">
        <v>397476</v>
      </c>
      <c r="AE37" s="21">
        <v>-226667.61156416219</v>
      </c>
      <c r="AF37" s="21">
        <v>690570.01887951791</v>
      </c>
      <c r="AG37" s="21">
        <v>-10422195.84102726</v>
      </c>
      <c r="AH37" s="21">
        <v>-4767702.3870699862</v>
      </c>
      <c r="AI37" s="21">
        <v>-1379649.3696536408</v>
      </c>
      <c r="AJ37" s="21">
        <v>-660797.69208443258</v>
      </c>
    </row>
    <row r="38" spans="1:36" s="2" customFormat="1" ht="12" customHeight="1">
      <c r="A38" s="4"/>
      <c r="B38" s="4" t="s">
        <v>188</v>
      </c>
      <c r="C38" s="4" t="s">
        <v>13</v>
      </c>
      <c r="D38" s="20" t="str">
        <f>IF('Índice IFRS 16 | Index IFRS 16'!$K$6="Português",$C38,$B38)</f>
        <v>Income tax and social contribution</v>
      </c>
      <c r="E38" s="32">
        <v>-1324</v>
      </c>
      <c r="F38" s="32">
        <v>292</v>
      </c>
      <c r="G38" s="32">
        <v>-1503</v>
      </c>
      <c r="H38" s="32">
        <v>-8689</v>
      </c>
      <c r="I38" s="32">
        <v>-374</v>
      </c>
      <c r="J38" s="32">
        <v>-1278</v>
      </c>
      <c r="K38" s="32">
        <v>-249</v>
      </c>
      <c r="L38" s="32">
        <v>-327</v>
      </c>
      <c r="M38" s="32">
        <v>-13015.5774</v>
      </c>
      <c r="N38" s="32">
        <v>5597</v>
      </c>
      <c r="O38" s="32">
        <v>2238</v>
      </c>
      <c r="P38" s="32">
        <v>5170</v>
      </c>
      <c r="Q38" s="32">
        <v>0</v>
      </c>
      <c r="R38" s="32">
        <v>0</v>
      </c>
      <c r="S38" s="32">
        <v>0</v>
      </c>
      <c r="T38" s="32">
        <v>0</v>
      </c>
      <c r="U38" s="32">
        <v>0</v>
      </c>
      <c r="V38" s="32">
        <v>0</v>
      </c>
      <c r="W38" s="32">
        <v>0</v>
      </c>
      <c r="X38" s="32">
        <v>1</v>
      </c>
      <c r="Y38" s="32">
        <v>0</v>
      </c>
      <c r="Z38" s="32">
        <v>0</v>
      </c>
      <c r="AA38" s="32">
        <v>0</v>
      </c>
      <c r="AB38" s="32">
        <v>0</v>
      </c>
      <c r="AD38" s="32">
        <v>2875</v>
      </c>
      <c r="AE38" s="32">
        <v>-11224</v>
      </c>
      <c r="AF38" s="32">
        <v>-2228</v>
      </c>
      <c r="AG38" s="32">
        <v>-10.577400000000125</v>
      </c>
      <c r="AH38" s="32">
        <v>0</v>
      </c>
      <c r="AI38" s="32">
        <v>1</v>
      </c>
      <c r="AJ38" s="32">
        <v>0</v>
      </c>
    </row>
    <row r="39" spans="1:36" s="2" customFormat="1" ht="12" customHeight="1">
      <c r="A39" s="4"/>
      <c r="B39" s="4" t="s">
        <v>189</v>
      </c>
      <c r="C39" s="4" t="s">
        <v>14</v>
      </c>
      <c r="D39" s="20" t="str">
        <f>IF('Índice IFRS 16 | Index IFRS 16'!$K$6="Português",$C39,$B39)</f>
        <v>Deferred income tax and social contribution</v>
      </c>
      <c r="E39" s="32">
        <v>-19379</v>
      </c>
      <c r="F39" s="32">
        <v>-43588</v>
      </c>
      <c r="G39" s="32">
        <v>-28651</v>
      </c>
      <c r="H39" s="32">
        <v>-79963</v>
      </c>
      <c r="I39" s="32">
        <v>61393</v>
      </c>
      <c r="J39" s="32">
        <v>47374</v>
      </c>
      <c r="K39" s="32">
        <v>6630</v>
      </c>
      <c r="L39" s="32">
        <v>20010</v>
      </c>
      <c r="M39" s="32">
        <v>263105.63683000003</v>
      </c>
      <c r="N39" s="32">
        <v>3964</v>
      </c>
      <c r="O39" s="32">
        <v>-24554</v>
      </c>
      <c r="P39" s="32">
        <v>0</v>
      </c>
      <c r="Q39" s="32">
        <v>0</v>
      </c>
      <c r="R39" s="32">
        <v>0</v>
      </c>
      <c r="S39" s="32">
        <v>0</v>
      </c>
      <c r="T39" s="32">
        <v>0</v>
      </c>
      <c r="U39" s="32">
        <v>0</v>
      </c>
      <c r="V39" s="32">
        <v>0</v>
      </c>
      <c r="W39" s="32">
        <v>0</v>
      </c>
      <c r="X39" s="32">
        <v>0</v>
      </c>
      <c r="Y39" s="32">
        <v>0</v>
      </c>
      <c r="Z39" s="32">
        <v>0</v>
      </c>
      <c r="AA39" s="32">
        <v>0</v>
      </c>
      <c r="AB39" s="32">
        <v>-39526</v>
      </c>
      <c r="AD39" s="32">
        <v>11473</v>
      </c>
      <c r="AE39" s="32">
        <v>-171581</v>
      </c>
      <c r="AF39" s="32">
        <v>135407</v>
      </c>
      <c r="AG39" s="32">
        <v>242515.63683000003</v>
      </c>
      <c r="AH39" s="32">
        <v>0</v>
      </c>
      <c r="AI39" s="32">
        <v>0</v>
      </c>
      <c r="AJ39" s="32">
        <v>-39526</v>
      </c>
    </row>
    <row r="40" spans="1:36" s="2" customFormat="1" ht="6" customHeight="1">
      <c r="A40" s="4"/>
      <c r="B40" s="5"/>
      <c r="C40" s="5"/>
      <c r="D40" s="20"/>
    </row>
    <row r="41" spans="1:36" s="2" customFormat="1" ht="12" customHeight="1">
      <c r="A41" s="4"/>
      <c r="B41" s="4" t="s">
        <v>179</v>
      </c>
      <c r="C41" s="4" t="s">
        <v>39</v>
      </c>
      <c r="D41" s="15" t="str">
        <f>IF('Índice IFRS 16 | Index IFRS 16'!$K$6="Português",$C41,$B41)</f>
        <v>Income (loss) for the period</v>
      </c>
      <c r="E41" s="21">
        <v>170020.79327999987</v>
      </c>
      <c r="F41" s="21">
        <v>-864845.40484416182</v>
      </c>
      <c r="G41" s="21">
        <v>-90273</v>
      </c>
      <c r="H41" s="21">
        <v>375625</v>
      </c>
      <c r="I41" s="21">
        <v>125287.02000000002</v>
      </c>
      <c r="J41" s="21">
        <v>351621.95200000005</v>
      </c>
      <c r="K41" s="21">
        <v>-525933.83598268218</v>
      </c>
      <c r="L41" s="21">
        <v>872773.88286220003</v>
      </c>
      <c r="M41" s="21">
        <v>-6135850.9405699996</v>
      </c>
      <c r="N41" s="21">
        <v>-2936793.8763950001</v>
      </c>
      <c r="O41" s="21">
        <v>-1650412.5029422601</v>
      </c>
      <c r="P41" s="21">
        <v>543366.53830999974</v>
      </c>
      <c r="Q41" s="21">
        <v>-2652505.8911599996</v>
      </c>
      <c r="R41" s="21">
        <v>1074130.3015999999</v>
      </c>
      <c r="S41" s="21">
        <v>-2243667.4327400001</v>
      </c>
      <c r="T41" s="21">
        <v>-945659.3647699859</v>
      </c>
      <c r="U41" s="21">
        <v>2658762.8392321896</v>
      </c>
      <c r="V41" s="21">
        <v>-2624601</v>
      </c>
      <c r="W41" s="21">
        <v>-1644971.9456799999</v>
      </c>
      <c r="X41" s="21">
        <v>231161.73679416929</v>
      </c>
      <c r="Y41" s="21">
        <v>-322190.14778833266</v>
      </c>
      <c r="Z41" s="21">
        <v>497905</v>
      </c>
      <c r="AA41" s="21">
        <v>-1075040</v>
      </c>
      <c r="AB41" s="21">
        <v>403333</v>
      </c>
      <c r="AD41" s="21">
        <v>411824</v>
      </c>
      <c r="AE41" s="21">
        <v>-409472.61156416219</v>
      </c>
      <c r="AF41" s="21">
        <v>823749.01887951791</v>
      </c>
      <c r="AG41" s="21">
        <v>-10179690.78159726</v>
      </c>
      <c r="AH41" s="21">
        <v>-4767702.3870699862</v>
      </c>
      <c r="AI41" s="21">
        <v>-1379648.3696536408</v>
      </c>
      <c r="AJ41" s="21">
        <v>-700323.69208443258</v>
      </c>
    </row>
    <row r="42" spans="1:36" s="2" customFormat="1" ht="12" customHeight="1">
      <c r="A42" s="4"/>
      <c r="B42" s="4" t="s">
        <v>190</v>
      </c>
      <c r="C42" s="4" t="s">
        <v>15</v>
      </c>
      <c r="D42" s="89" t="str">
        <f>IF('Índice IFRS 16 | Index IFRS 16'!$K$6="Português",$C42,$B42)</f>
        <v>Net Margin</v>
      </c>
      <c r="E42" s="92">
        <v>7.7566714865251712E-2</v>
      </c>
      <c r="F42" s="92">
        <v>-0.43367559120507237</v>
      </c>
      <c r="G42" s="92">
        <v>-3.7368813001116434E-2</v>
      </c>
      <c r="H42" s="92">
        <v>0.15299279360666282</v>
      </c>
      <c r="I42" s="92">
        <v>4.9286925652430993E-2</v>
      </c>
      <c r="J42" s="92">
        <v>0.13432502717085071</v>
      </c>
      <c r="K42" s="92">
        <v>-0.17353348594191445</v>
      </c>
      <c r="L42" s="92">
        <v>0.26838931849343228</v>
      </c>
      <c r="M42" s="92">
        <v>-2.1892837880132374</v>
      </c>
      <c r="N42" s="92">
        <v>-7.312879430852707</v>
      </c>
      <c r="O42" s="92">
        <v>-2.0493719350204267</v>
      </c>
      <c r="P42" s="92">
        <v>0.30463356082615534</v>
      </c>
      <c r="Q42" s="92">
        <v>-1.4527735404437014</v>
      </c>
      <c r="R42" s="92">
        <v>0.63096320156770047</v>
      </c>
      <c r="S42" s="92">
        <v>-0.82554514945722668</v>
      </c>
      <c r="T42" s="92">
        <v>-0.25354565325464667</v>
      </c>
      <c r="U42" s="92">
        <v>0.83267419342006244</v>
      </c>
      <c r="V42" s="92">
        <v>-0.66872853214321482</v>
      </c>
      <c r="W42" s="92">
        <v>-0.3758380121234387</v>
      </c>
      <c r="X42" s="92">
        <v>5.1906192498351683E-2</v>
      </c>
      <c r="Y42" s="92">
        <v>-7.1944294341176593E-2</v>
      </c>
      <c r="Z42" s="92">
        <v>0.11662147307907343</v>
      </c>
      <c r="AA42" s="92">
        <v>-0.21866228409174118</v>
      </c>
      <c r="AB42" s="92">
        <v>8.0179158821858387E-2</v>
      </c>
      <c r="AD42" s="92">
        <v>5.3561502267062015E-2</v>
      </c>
      <c r="AE42" s="92">
        <v>-4.521030445517845E-2</v>
      </c>
      <c r="AF42" s="92">
        <v>7.1991452332557992E-2</v>
      </c>
      <c r="AG42" s="92">
        <v>-1.757159341237245</v>
      </c>
      <c r="AH42" s="92">
        <v>-0.47793022315160988</v>
      </c>
      <c r="AI42" s="92">
        <v>-8.6508814494799954E-2</v>
      </c>
      <c r="AJ42" s="92">
        <v>-3.7461330259095565E-2</v>
      </c>
    </row>
    <row r="43" spans="1:36" s="2" customFormat="1" ht="13.5" customHeight="1">
      <c r="A43" s="16"/>
      <c r="B43" s="4"/>
      <c r="C43" s="4"/>
      <c r="D43" s="10"/>
      <c r="E43" s="91"/>
      <c r="F43" s="91"/>
      <c r="G43" s="91"/>
      <c r="H43" s="91"/>
      <c r="I43" s="91"/>
      <c r="J43" s="91"/>
      <c r="K43" s="91"/>
      <c r="L43" s="91"/>
      <c r="M43" s="91"/>
      <c r="N43" s="21"/>
      <c r="O43" s="21"/>
      <c r="P43" s="21"/>
      <c r="Q43" s="21"/>
      <c r="R43" s="21"/>
      <c r="S43" s="21"/>
      <c r="T43" s="21"/>
      <c r="U43" s="21"/>
      <c r="V43" s="21"/>
      <c r="W43" s="21"/>
      <c r="X43" s="21"/>
      <c r="Y43" s="21"/>
      <c r="Z43" s="21"/>
      <c r="AA43" s="21"/>
      <c r="AB43" s="21"/>
      <c r="AD43" s="24"/>
      <c r="AE43" s="24"/>
      <c r="AF43" s="91"/>
      <c r="AG43" s="91"/>
      <c r="AH43" s="91"/>
      <c r="AI43" s="91"/>
      <c r="AJ43" s="91"/>
    </row>
    <row r="44" spans="1:36" s="2" customFormat="1" ht="12" customHeight="1">
      <c r="A44" s="4"/>
      <c r="B44" s="4" t="s">
        <v>108</v>
      </c>
      <c r="C44" s="4" t="s">
        <v>108</v>
      </c>
      <c r="D44" s="90" t="str">
        <f>IF('Índice IFRS 16 | Index IFRS 16'!$K$6="Português",$C44,$B44)</f>
        <v>EBITDA</v>
      </c>
      <c r="E44" s="21">
        <v>671803.79327999987</v>
      </c>
      <c r="F44" s="21">
        <v>517726.59515583818</v>
      </c>
      <c r="G44" s="21">
        <v>754338</v>
      </c>
      <c r="H44" s="21">
        <v>760065</v>
      </c>
      <c r="I44" s="21">
        <v>724166</v>
      </c>
      <c r="J44" s="21">
        <v>733210</v>
      </c>
      <c r="K44" s="21">
        <v>935837.07201731787</v>
      </c>
      <c r="L44" s="21">
        <v>1229595.5266416599</v>
      </c>
      <c r="M44" s="21">
        <v>654240</v>
      </c>
      <c r="N44" s="21">
        <v>-324321.87639499991</v>
      </c>
      <c r="O44" s="21">
        <v>-258013.75741226011</v>
      </c>
      <c r="P44" s="21">
        <v>192854.53455999936</v>
      </c>
      <c r="Q44" s="21">
        <v>129652.50699000014</v>
      </c>
      <c r="R44" s="21">
        <v>-50892.69840000011</v>
      </c>
      <c r="S44" s="21">
        <v>485614.56725999992</v>
      </c>
      <c r="T44" s="21">
        <v>1026957.6352300141</v>
      </c>
      <c r="U44" s="21">
        <v>592698.83923218958</v>
      </c>
      <c r="V44" s="21">
        <v>614619</v>
      </c>
      <c r="W44" s="21">
        <v>925094.05432000011</v>
      </c>
      <c r="X44" s="21">
        <v>1097699.1575016188</v>
      </c>
      <c r="Y44" s="21">
        <v>1030077.3295216672</v>
      </c>
      <c r="Z44" s="21">
        <v>1156886</v>
      </c>
      <c r="AA44" s="21">
        <v>1560159</v>
      </c>
      <c r="AB44" s="21">
        <v>1467077</v>
      </c>
      <c r="AD44" s="21">
        <v>2289515</v>
      </c>
      <c r="AE44" s="21">
        <v>2703933.3884358378</v>
      </c>
      <c r="AF44" s="21">
        <v>3622808.598658978</v>
      </c>
      <c r="AG44" s="21">
        <v>264758.90075273882</v>
      </c>
      <c r="AH44" s="21">
        <v>1591332.0110800136</v>
      </c>
      <c r="AI44" s="21">
        <v>3230111.051053809</v>
      </c>
      <c r="AJ44" s="21">
        <v>5214163.7964535244</v>
      </c>
    </row>
    <row r="45" spans="1:36" s="2" customFormat="1" ht="12" customHeight="1">
      <c r="A45" s="4"/>
      <c r="B45" s="4" t="s">
        <v>109</v>
      </c>
      <c r="C45" s="4" t="s">
        <v>109</v>
      </c>
      <c r="D45" s="10" t="str">
        <f>IF('Índice IFRS 16 | Index IFRS 16'!$K$6="Português",$C45,$B45)</f>
        <v>Margem EBITDA</v>
      </c>
      <c r="E45" s="33">
        <v>0.30648964913913318</v>
      </c>
      <c r="F45" s="33">
        <v>0.25961332046073016</v>
      </c>
      <c r="G45" s="33">
        <v>0.31226076082146564</v>
      </c>
      <c r="H45" s="33">
        <v>0.30957595387061076</v>
      </c>
      <c r="I45" s="33">
        <v>0.28488119361461656</v>
      </c>
      <c r="J45" s="33">
        <v>0.28009756675242914</v>
      </c>
      <c r="K45" s="33">
        <v>0.30878231874434309</v>
      </c>
      <c r="L45" s="33">
        <v>0.37811661404862701</v>
      </c>
      <c r="M45" s="33">
        <v>0.23343412989376222</v>
      </c>
      <c r="N45" s="33">
        <v>-0.80759048087362273</v>
      </c>
      <c r="O45" s="33">
        <v>-0.32038423869620514</v>
      </c>
      <c r="P45" s="33">
        <v>0.10812215961477849</v>
      </c>
      <c r="Q45" s="33">
        <v>7.1010485682613173E-2</v>
      </c>
      <c r="R45" s="33">
        <v>-2.9895274224226817E-2</v>
      </c>
      <c r="S45" s="33">
        <v>0.17867922164279132</v>
      </c>
      <c r="T45" s="33">
        <v>0.27534295560280719</v>
      </c>
      <c r="U45" s="33">
        <v>0.18562205722763647</v>
      </c>
      <c r="V45" s="33">
        <v>0.15660028388975333</v>
      </c>
      <c r="W45" s="33">
        <v>0.21136257752962148</v>
      </c>
      <c r="X45" s="33">
        <v>0.24648276382042938</v>
      </c>
      <c r="Y45" s="33">
        <v>0.23001381978311264</v>
      </c>
      <c r="Z45" s="33">
        <v>0.27097086694159922</v>
      </c>
      <c r="AA45" s="33">
        <v>0.31733510426243378</v>
      </c>
      <c r="AB45" s="33">
        <v>0.29164238925874042</v>
      </c>
      <c r="AD45" s="33">
        <v>0.2977725019983597</v>
      </c>
      <c r="AE45" s="33">
        <v>0.2985441474357346</v>
      </c>
      <c r="AF45" s="33">
        <v>0.31661494771198684</v>
      </c>
      <c r="AG45" s="33">
        <v>4.5701150026522031E-2</v>
      </c>
      <c r="AH45" s="33">
        <v>0.15952037300532257</v>
      </c>
      <c r="AI45" s="33">
        <v>0.20253934543000157</v>
      </c>
      <c r="AJ45" s="33">
        <v>0.27891318573357027</v>
      </c>
    </row>
    <row r="47" spans="1:36">
      <c r="A47" s="7"/>
      <c r="B47" s="5" t="s">
        <v>191</v>
      </c>
      <c r="C47" s="5" t="s">
        <v>127</v>
      </c>
      <c r="D47" s="77" t="str">
        <f>IF('Índice IFRS 16 | Index IFRS 16'!$K$6="Português",$C47,$B47)</f>
        <v>¹ 2018 adjusted for non-recurring items related to aircraft sale losses totaling R$226.3 million.</v>
      </c>
    </row>
    <row r="48" spans="1:36">
      <c r="A48" s="7"/>
      <c r="B48" s="5" t="s">
        <v>192</v>
      </c>
      <c r="C48" s="5" t="s">
        <v>128</v>
      </c>
      <c r="D48" s="77" t="str">
        <f>IF('Índice IFRS 16 | Index IFRS 16'!$K$6="Português",$C48,$B48)</f>
        <v xml:space="preserve">² 2019 adjusted for non-recurring items totaling R$3.2 billion mostly due to an impairment charge associated with the sublease of E1s. </v>
      </c>
    </row>
    <row r="49" spans="1:4">
      <c r="A49" s="7"/>
      <c r="B49" s="5" t="s">
        <v>193</v>
      </c>
      <c r="C49" s="5" t="s">
        <v>357</v>
      </c>
      <c r="D49" s="77" t="str">
        <f>IF('Índice IFRS 16 | Index IFRS 16'!$K$6="Português",$C49,$B49)</f>
        <v xml:space="preserve">³ Adjusted for non-recurring items totaling R$14.8 million in 1Q20. </v>
      </c>
    </row>
    <row r="50" spans="1:4">
      <c r="B50" s="5" t="s">
        <v>194</v>
      </c>
      <c r="C50" s="5" t="s">
        <v>158</v>
      </c>
      <c r="D50" s="77" t="str">
        <f>IF('Índice IFRS 16 | Index IFRS 16'!$K$6="Português",$C50,$B50)</f>
        <v>⁴ Adjusted for non-recurring items totaling R$203.6 million in 2Q20 recorded under other expenses consisting of severance payments, passenger accommodation costs, and consulting fees, resulting from the COVID-19 crisis.</v>
      </c>
    </row>
    <row r="51" spans="1:4">
      <c r="B51" s="5" t="s">
        <v>195</v>
      </c>
      <c r="C51" s="136" t="s">
        <v>358</v>
      </c>
      <c r="D51" s="77" t="str">
        <f>IF('Índice IFRS 16 | Index IFRS 16'!$K$6="Português",$C51,$B51)</f>
        <v xml:space="preserve">⁵ Adjusted for non-recurring gains  totaling R$424.1 million in 3Q20 related to the remeasurement of the lease liability to reflect the new lease terms renegotiated with lessors, and other expenses related to the restructuring of our fleet in relation to the COVID-19 pandemic. </v>
      </c>
    </row>
    <row r="52" spans="1:4">
      <c r="B52" s="5" t="s">
        <v>721</v>
      </c>
      <c r="C52" s="136" t="s">
        <v>359</v>
      </c>
      <c r="D52" s="77" t="str">
        <f>IF('Índice IFRS 16 | Index IFRS 16'!$K$6="Português",$C52,$B52)</f>
        <v>⁶ Adjusted for non-recurring loss  totaling R$143.2 million in 4Q20 recorded under passenger revenue (R$49.1 million), depreciation and amortization (R$47.0 million) and other expenses (R$47.1 million) consisting of other additional expenses in relation to the COVID-19 pandemic. The financial results excludes the convertible debentures expenses.</v>
      </c>
    </row>
    <row r="53" spans="1:4">
      <c r="B53" s="5" t="s">
        <v>725</v>
      </c>
      <c r="C53" s="136" t="s">
        <v>360</v>
      </c>
      <c r="D53" s="77" t="str">
        <f>IF('Índice IFRS 16 | Index IFRS 16'!$K$6="Português",$C53,$B53)</f>
        <v>⁷ Adjusted for non-recurring net gains totaling R$62.5 million in 2020 recorded under passenger revenue (R$49.1 million), depreciation and amortization (R$79.2 million), maintenance, materials and repairs (R$ 14.8) and other expenses net gains (R$205.6 million) consisting mainly of the remeasurement of the lease liability to reflect the new lease terms negotiated with lessors in 3Q20 and other non recurring items in relation to the COVID-19 pandemic. The financial results excludes the convertible debentures expenses.</v>
      </c>
    </row>
    <row r="54" spans="1:4">
      <c r="B54" s="5" t="s">
        <v>196</v>
      </c>
      <c r="C54" s="136" t="s">
        <v>354</v>
      </c>
      <c r="D54" s="77" t="str">
        <f>IF('Índice IFRS 16 | Index IFRS 16'!$K$6="Português",$C54,$B54)</f>
        <v>⁸ Adjusted for non-recurring loss totaling R$31.8 million in 1Q21 recorded under other operating expenses consisting of obligations related to aircraft redeliveries (R$ 29.6 million), along with other expenditures related to the restructuring of Azul in relation to the COVID-10 pandemic.</v>
      </c>
    </row>
    <row r="55" spans="1:4">
      <c r="B55" s="5" t="s">
        <v>197</v>
      </c>
      <c r="C55" s="5" t="s">
        <v>355</v>
      </c>
      <c r="D55" s="77" t="str">
        <f>IF('Índice IFRS 16 | Index IFRS 16'!$K$6="Português",$C55,$B55)</f>
        <v>⁹ Operating expenses were adjusted for non-recurring items recorded under other expenses netting R$1.7 million in 2Q21 from COVID-19 related aircraft redeliveries expenses and revised non-cash provisions partially offset by the reversal of an impairment loss of E1s that have permanently returned to the fleet as dedicated freighters.</v>
      </c>
    </row>
    <row r="56" spans="1:4">
      <c r="B56" s="5" t="s">
        <v>361</v>
      </c>
      <c r="C56" s="5" t="s">
        <v>356</v>
      </c>
      <c r="D56" s="77" t="str">
        <f>IF('Índice IFRS 16 | Index IFRS 16'!$K$6="Português",$C56,$B56)</f>
        <v xml:space="preserve">¹⁰ Operating expenses were adjusted for non-recurring items recorded under other expenses netting R$63.1 million in 3Q21 from COVID-19 related aircraft redeliveries expenses and revised non-cash provisions. Financial results adjusted for convertible debentures expenses given stock price at the end of the quarter was higher than strike price. </v>
      </c>
    </row>
    <row r="57" spans="1:4">
      <c r="B57" s="5" t="s">
        <v>364</v>
      </c>
      <c r="C57" s="5" t="s">
        <v>365</v>
      </c>
      <c r="D57" s="77" t="str">
        <f>IF('Índice IFRS 16 | Index IFRS 16'!$K$6="Português",$C57,$B57)</f>
        <v xml:space="preserve">¹¹Adjusted for non-recurring items totaling a net gain of R$104.5 million in 4Q21 from the partial reversal of the E1 impairment and other aircraft related items, partially offset by revised non-cash provisions and other expenses. </v>
      </c>
    </row>
    <row r="58" spans="1:4">
      <c r="B58" s="5" t="s">
        <v>369</v>
      </c>
      <c r="C58" s="5" t="s">
        <v>370</v>
      </c>
      <c r="D58" s="77" t="str">
        <f>IF('Índice IFRS 16 | Index IFRS 16'!$K$6="Português",$C58,$B58)</f>
        <v>¹²Operating results were adjusted for non-recurring items totaling R$220.5 million in 1Q22.</v>
      </c>
    </row>
    <row r="59" spans="1:4">
      <c r="B59" s="5" t="s">
        <v>701</v>
      </c>
      <c r="C59" s="5" t="s">
        <v>702</v>
      </c>
      <c r="D59" s="77" t="str">
        <f>IF('Índice IFRS 16 | Index IFRS 16'!$K$6="Português",$C59,$B59)</f>
        <v>¹³Financial results adjusted for convertible debentures expenses</v>
      </c>
    </row>
    <row r="60" spans="1:4">
      <c r="B60" s="5" t="s">
        <v>708</v>
      </c>
      <c r="C60" s="5" t="s">
        <v>709</v>
      </c>
      <c r="D60" s="77" t="str">
        <f>IF('Índice IFRS 16 | Index IFRS 16'!$K$6="Português",$C60,$B60)</f>
        <v>¹⁴ Operating results were adjusted in 3Q22 for non-recurring items recorded under other expenses netting R$52.6 million.</v>
      </c>
    </row>
    <row r="61" spans="1:4">
      <c r="B61" s="5" t="s">
        <v>711</v>
      </c>
      <c r="C61" s="5" t="s">
        <v>713</v>
      </c>
      <c r="D61" s="77" t="str">
        <f>IF('Índice IFRS 16 | Index IFRS 16'!$K$6="Português",$C61,$B61)</f>
        <v xml:space="preserve">¹⁵ Operating results were adjusted for non-recurring items totaling a net gain of  R$567.0 million in 4Q22 mainly from the partial reversal of the E1 impairment and other aircraft related items. </v>
      </c>
    </row>
    <row r="62" spans="1:4">
      <c r="B62" s="5" t="s">
        <v>715</v>
      </c>
      <c r="C62" s="5" t="s">
        <v>714</v>
      </c>
      <c r="D62" s="77" t="str">
        <f>IF('Índice IFRS 16 | Index IFRS 16'!$K$6="Português",$C62,$B62)</f>
        <v>¹⁶ Operating results in 2021 were adjusted for non-recurring items totaling a net gain of R$7.8 million.</v>
      </c>
    </row>
    <row r="63" spans="1:4">
      <c r="B63" s="5" t="s">
        <v>716</v>
      </c>
      <c r="C63" s="5" t="s">
        <v>717</v>
      </c>
      <c r="D63" s="77" t="str">
        <f>IF('Índice IFRS 16 | Index IFRS 16'!$K$6="Português",$C63,$B63)</f>
        <v>¹⁷ Operating results were adjusted for non-recurring items totaling a net gain of R$293.9 million in 2022 from the partial reversal of the impairment loss of E1s and other aircraft related items, partially offset by revised non-cash provisions and other expenses.</v>
      </c>
    </row>
    <row r="64" spans="1:4">
      <c r="B64" s="5" t="s">
        <v>723</v>
      </c>
      <c r="C64" s="5" t="s">
        <v>724</v>
      </c>
      <c r="D64" s="77" t="str">
        <f>IF('Índice IFRS 16 | Index IFRS 16'!$K$6="Português",$C64,$B64)</f>
        <v>¹⁸ Operating results and EBITDA were adjusted for non-recurring items totaling a net loss of R$294.4 million, mainly due to the fleet adjustments related to our comprehensive restructuring plan, in addition to advisors fees and other related expenses, and a one-time adjustment related to an engine maintenance agreement, terminated in 1Q23 and expected to be reinstated before year-end, when this amount should be reversed.</v>
      </c>
    </row>
    <row r="65" spans="2:4">
      <c r="B65" s="5" t="s">
        <v>732</v>
      </c>
      <c r="C65" s="5" t="s">
        <v>733</v>
      </c>
      <c r="D65" s="77" t="str">
        <f>IF('Índice IFRS 16 | Index IFRS 16'!$K$6="Português",$C65,$B65)</f>
        <v>¹⁹ Operating results and EBITDA were adjusted for non-recurring items totaling a net loss of R$228.5 million, mainly due to the fleet adjustments and redelivery items related to our permanent restructuring plan totaling R$200.0 million, in addition to advisors fees and other related expenses totaling R$90.7 million.</v>
      </c>
    </row>
    <row r="66" spans="2:4">
      <c r="B66" s="5" t="s">
        <v>738</v>
      </c>
      <c r="C66" s="5" t="s">
        <v>749</v>
      </c>
      <c r="D66" s="77" t="str">
        <f>IF('Índice IFRS 16 | Index IFRS 16'!$K$6="Português",$C66,$B66)</f>
        <v>²⁰ Operating results were adjusted for non-recurring items totaling R$290.6 million related to the capital optimization plan in addition to other restructuring-related expenses.</v>
      </c>
    </row>
    <row r="67" spans="2:4">
      <c r="B67" s="5" t="s">
        <v>751</v>
      </c>
      <c r="C67" s="5" t="s">
        <v>752</v>
      </c>
      <c r="D67" s="77" t="str">
        <f>IF('Índice IFRS 16 | Index IFRS 16'!$K$6="Português",$C67,$B67)</f>
        <v xml:space="preserve">²¹ Operating results were adjusted for non-recurring items totaling R$363.2 million mainly due to a change in the accounting policy of loyalty bonus points dated back to the inception of the program; final fees related to our capital optimization plan; and adjustments in fleet and parts inventory derived from our lessor negotiations, including the earlier than expected retirement of the Airbus A350 and the termination of sublease agreements with a corresponding reintegration of aircraft in our fleet. </v>
      </c>
    </row>
    <row r="68" spans="2:4">
      <c r="B68" s="5" t="s">
        <v>754</v>
      </c>
      <c r="C68" s="5" t="s">
        <v>753</v>
      </c>
      <c r="D68" s="77" t="str">
        <f>IF('Índice IFRS 16 | Index IFRS 16'!$K$6="Português",$C68,$B68)</f>
        <v xml:space="preserve">²² Operating results were adjusted for non-recurring items totaling R$1,176.7 milion mainly due to a change in the accounting policy of loyalty bonus points dated back to the inception of the program, fees related to our capital optimization plan,  adjustments in fleet and parts inventory derived from our lessor negotiations and the termination of sublease agreements with a corresponding reintegration of aircraft in our fleet  in addition to advisors fees and other related expenses. </v>
      </c>
    </row>
  </sheetData>
  <pageMargins left="0.511811024" right="0.511811024" top="0.78740157499999996" bottom="0.78740157499999996" header="0.31496062000000002" footer="0.31496062000000002"/>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tabColor rgb="FF00B0F0"/>
  </sheetPr>
  <dimension ref="A1:AH72"/>
  <sheetViews>
    <sheetView showGridLines="0" zoomScaleNormal="100" workbookViewId="0">
      <pane xSplit="4" ySplit="7" topLeftCell="R8" activePane="bottomRight" state="frozen"/>
      <selection activeCell="F2" sqref="F2"/>
      <selection pane="topRight" activeCell="F2" sqref="F2"/>
      <selection pane="bottomLeft" activeCell="F2" sqref="F2"/>
      <selection pane="bottomRight" activeCell="A2" sqref="A2"/>
    </sheetView>
  </sheetViews>
  <sheetFormatPr defaultRowHeight="15"/>
  <cols>
    <col min="1" max="1" width="3.5703125" customWidth="1"/>
    <col min="2" max="3" width="3.5703125" hidden="1" customWidth="1"/>
    <col min="4" max="4" width="48.85546875" bestFit="1" customWidth="1"/>
    <col min="5" max="5" width="10.7109375" customWidth="1"/>
    <col min="6" max="6" width="10.7109375" bestFit="1" customWidth="1"/>
    <col min="7" max="7" width="10.42578125" bestFit="1" customWidth="1"/>
    <col min="8" max="13" width="10.7109375" bestFit="1" customWidth="1"/>
    <col min="14" max="14" width="11.5703125" bestFit="1" customWidth="1"/>
    <col min="15" max="16" width="11.5703125" customWidth="1"/>
    <col min="17" max="18" width="11.5703125" bestFit="1" customWidth="1"/>
    <col min="19" max="19" width="12.42578125" style="2" bestFit="1" customWidth="1"/>
    <col min="20" max="23" width="12.42578125" style="2" customWidth="1"/>
    <col min="24" max="29" width="11.5703125" bestFit="1" customWidth="1"/>
    <col min="31" max="31" width="10" bestFit="1" customWidth="1"/>
  </cols>
  <sheetData>
    <row r="1" spans="1:29" s="138" customFormat="1" hidden="1">
      <c r="E1" s="159" t="s">
        <v>320</v>
      </c>
      <c r="F1" s="159" t="s">
        <v>98</v>
      </c>
      <c r="G1" s="159" t="s">
        <v>101</v>
      </c>
      <c r="H1" s="159" t="s">
        <v>104</v>
      </c>
      <c r="I1" s="159" t="s">
        <v>105</v>
      </c>
      <c r="J1" s="159" t="s">
        <v>321</v>
      </c>
      <c r="K1" s="159" t="s">
        <v>322</v>
      </c>
      <c r="L1" s="159" t="s">
        <v>323</v>
      </c>
      <c r="M1" s="159" t="s">
        <v>324</v>
      </c>
      <c r="N1" s="159" t="s">
        <v>325</v>
      </c>
      <c r="O1" s="156" t="s">
        <v>326</v>
      </c>
      <c r="P1" s="156" t="s">
        <v>327</v>
      </c>
      <c r="Q1" s="156" t="s">
        <v>328</v>
      </c>
      <c r="R1" s="156" t="s">
        <v>329</v>
      </c>
      <c r="S1" s="157" t="s">
        <v>330</v>
      </c>
      <c r="T1" s="160" t="s">
        <v>331</v>
      </c>
      <c r="U1" s="160" t="s">
        <v>161</v>
      </c>
      <c r="V1" s="160" t="s">
        <v>367</v>
      </c>
      <c r="W1" s="160" t="s">
        <v>700</v>
      </c>
      <c r="X1" s="160" t="s">
        <v>706</v>
      </c>
      <c r="Y1" s="160" t="s">
        <v>710</v>
      </c>
      <c r="Z1" s="160" t="s">
        <v>720</v>
      </c>
      <c r="AA1" s="160" t="s">
        <v>731</v>
      </c>
      <c r="AB1" s="160" t="s">
        <v>739</v>
      </c>
      <c r="AC1" s="160" t="s">
        <v>748</v>
      </c>
    </row>
    <row r="3" spans="1:29">
      <c r="S3"/>
      <c r="T3"/>
      <c r="U3"/>
      <c r="V3"/>
      <c r="W3"/>
    </row>
    <row r="4" spans="1:29">
      <c r="D4" s="169" t="str">
        <f>IF('Índice IFRS 16 | Index IFRS 16'!$K$6="Português","Menu","Home")</f>
        <v>Home</v>
      </c>
    </row>
    <row r="6" spans="1:29">
      <c r="B6" t="s">
        <v>208</v>
      </c>
      <c r="C6" s="56" t="s">
        <v>55</v>
      </c>
      <c r="D6" s="56" t="str">
        <f>IF('Índice IFRS 16 | Index IFRS 16'!$K$6="Português",$C6,$B6)</f>
        <v>Balance Sheet</v>
      </c>
      <c r="E6" s="254"/>
      <c r="F6" s="254"/>
      <c r="G6" s="254"/>
      <c r="H6" s="254"/>
      <c r="I6" s="254"/>
      <c r="J6" s="254"/>
      <c r="K6" s="254"/>
      <c r="L6" s="254"/>
      <c r="M6" s="254"/>
      <c r="N6" s="254"/>
      <c r="O6" s="254"/>
      <c r="P6" s="254"/>
      <c r="Q6" s="254"/>
      <c r="R6" s="254"/>
      <c r="S6" s="254"/>
      <c r="T6" s="254"/>
      <c r="U6" s="254"/>
      <c r="V6" s="254"/>
      <c r="W6" s="254"/>
      <c r="X6" s="254"/>
      <c r="Y6" s="254"/>
      <c r="Z6" s="254"/>
      <c r="AA6" s="254"/>
      <c r="AB6" s="254"/>
      <c r="AC6" s="254"/>
    </row>
    <row r="7" spans="1:29" ht="15.75" thickBot="1">
      <c r="B7" t="s">
        <v>96</v>
      </c>
      <c r="C7" t="s">
        <v>0</v>
      </c>
      <c r="D7" s="17" t="str">
        <f>IF('Índice IFRS 16 | Index IFRS 16'!$K$6="Português",$C7,$B7)</f>
        <v xml:space="preserve"> (R$000)</v>
      </c>
      <c r="E7" s="42" t="str">
        <f>IF('Índice IFRS 16 | Index IFRS 16'!$K$6="Português",E$1,SUBSTITUTE(E$1,"T","Q"))</f>
        <v>4Q17</v>
      </c>
      <c r="F7" s="42" t="str">
        <f>IF('Índice IFRS 16 | Index IFRS 16'!$K$6="Português",F$1,SUBSTITUTE(F$1,"T","Q"))</f>
        <v>1Q18</v>
      </c>
      <c r="G7" s="42" t="str">
        <f>IF('Índice IFRS 16 | Index IFRS 16'!$K$6="Português",G$1,SUBSTITUTE(G$1,"T","Q"))</f>
        <v>2Q18</v>
      </c>
      <c r="H7" s="42" t="str">
        <f>IF('Índice IFRS 16 | Index IFRS 16'!$K$6="Português",H$1,SUBSTITUTE(H$1,"T","Q"))</f>
        <v>3Q18</v>
      </c>
      <c r="I7" s="42" t="str">
        <f>IF('Índice IFRS 16 | Index IFRS 16'!$K$6="Português",I$1,SUBSTITUTE(I$1,"T","Q"))</f>
        <v>4Q18</v>
      </c>
      <c r="J7" s="42" t="str">
        <f>IF('Índice IFRS 16 | Index IFRS 16'!$K$6="Português",J$1,SUBSTITUTE(J$1,"T","Q"))</f>
        <v>1Q19</v>
      </c>
      <c r="K7" s="42" t="str">
        <f>IF('Índice IFRS 16 | Index IFRS 16'!$K$6="Português",K$1,SUBSTITUTE(K$1,"T","Q"))</f>
        <v>2Q19</v>
      </c>
      <c r="L7" s="42" t="str">
        <f>IF('Índice IFRS 16 | Index IFRS 16'!$K$6="Português",L$1,SUBSTITUTE(L$1,"T","Q"))</f>
        <v>3Q19</v>
      </c>
      <c r="M7" s="42" t="str">
        <f>IF('Índice IFRS 16 | Index IFRS 16'!$K$6="Português",M$1,SUBSTITUTE(M$1,"T","Q"))</f>
        <v>4Q19</v>
      </c>
      <c r="N7" s="42" t="str">
        <f>IF('Índice IFRS 16 | Index IFRS 16'!$K$6="Português",N$1,SUBSTITUTE(N$1,"T","Q"))</f>
        <v>1Q20</v>
      </c>
      <c r="O7" s="42" t="str">
        <f>IF('Índice IFRS 16 | Index IFRS 16'!$K$6="Português",O$1,SUBSTITUTE(O$1,"T","Q"))</f>
        <v>2Q20</v>
      </c>
      <c r="P7" s="42" t="str">
        <f>IF('Índice IFRS 16 | Index IFRS 16'!$K$6="Português",P$1,SUBSTITUTE(P$1,"T","Q"))</f>
        <v>3Q20</v>
      </c>
      <c r="Q7" s="42" t="str">
        <f>IF('Índice IFRS 16 | Index IFRS 16'!$K$6="Português",Q$1,SUBSTITUTE(Q$1,"T","Q"))</f>
        <v>4Q20</v>
      </c>
      <c r="R7" s="42" t="str">
        <f>IF('Índice IFRS 16 | Index IFRS 16'!$K$6="Português",R$1,SUBSTITUTE(R$1,"T","Q"))</f>
        <v>1Q21</v>
      </c>
      <c r="S7" s="42" t="str">
        <f>IF('Índice IFRS 16 | Index IFRS 16'!$K$6="Português",S$1,SUBSTITUTE(S$1,"T","Q"))</f>
        <v>2Q21</v>
      </c>
      <c r="T7" s="42" t="str">
        <f>IF('Índice IFRS 16 | Index IFRS 16'!$K$6="Português",T$1,SUBSTITUTE(T$1,"T","Q"))</f>
        <v>3Q21</v>
      </c>
      <c r="U7" s="42" t="str">
        <f>IF('Índice IFRS 16 | Index IFRS 16'!$K$6="Português",U$1,SUBSTITUTE(U$1,"T","Q"))</f>
        <v>4Q21</v>
      </c>
      <c r="V7" s="42" t="str">
        <f>IF('Índice IFRS 16 | Index IFRS 16'!$K$6="Português",V$1,SUBSTITUTE(V$1,"T","Q"))</f>
        <v>1Q22</v>
      </c>
      <c r="W7" s="42" t="str">
        <f>IF('Índice IFRS 16 | Index IFRS 16'!$K$6="Português",W$1,SUBSTITUTE(W$1,"T","Q"))</f>
        <v>2Q22</v>
      </c>
      <c r="X7" s="42" t="str">
        <f>IF('Índice IFRS 16 | Index IFRS 16'!$K$6="Português",X$1,SUBSTITUTE(X$1,"T","Q"))</f>
        <v>3Q22</v>
      </c>
      <c r="Y7" s="42" t="str">
        <f>IF('Índice IFRS 16 | Index IFRS 16'!$K$6="Português",Y$1,SUBSTITUTE(Y$1,"T","Q"))</f>
        <v>4Q22</v>
      </c>
      <c r="Z7" s="42" t="str">
        <f>IF('Índice IFRS 16 | Index IFRS 16'!$K$6="Português",Z$1,SUBSTITUTE(Z$1,"T","Q"))</f>
        <v>1Q23</v>
      </c>
      <c r="AA7" s="42" t="str">
        <f>IF('Índice IFRS 16 | Index IFRS 16'!$K$6="Português",AA$1,SUBSTITUTE(AA$1,"T","Q"))</f>
        <v>2Q23</v>
      </c>
      <c r="AB7" s="42" t="str">
        <f>IF('Índice IFRS 16 | Index IFRS 16'!$K$6="Português",AB$1,SUBSTITUTE(AB$1,"T","Q"))</f>
        <v>3Q23</v>
      </c>
      <c r="AC7" s="42" t="str">
        <f>IF('Índice IFRS 16 | Index IFRS 16'!$K$6="Português",AC$1,SUBSTITUTE(AC$1,"T","Q"))</f>
        <v>4Q23</v>
      </c>
    </row>
    <row r="8" spans="1:29" ht="6.75" customHeight="1">
      <c r="D8" s="18"/>
      <c r="E8" s="19"/>
      <c r="F8" s="19"/>
      <c r="G8" s="19"/>
      <c r="H8" s="19"/>
      <c r="I8" s="19"/>
      <c r="J8" s="2"/>
      <c r="K8" s="2"/>
      <c r="L8" s="2"/>
      <c r="M8" s="2"/>
      <c r="N8" s="2"/>
      <c r="O8" s="2"/>
      <c r="P8" s="2"/>
      <c r="Q8" s="2"/>
      <c r="R8" s="2"/>
    </row>
    <row r="9" spans="1:29" s="2" customFormat="1" ht="12" customHeight="1">
      <c r="A9" s="4"/>
      <c r="B9" s="4" t="s">
        <v>209</v>
      </c>
      <c r="C9" s="4" t="s">
        <v>56</v>
      </c>
      <c r="D9" s="18" t="str">
        <f>IF('Índice IFRS 16 | Index IFRS 16'!$K$6="Português",$C9,$B9)</f>
        <v>Assets</v>
      </c>
      <c r="E9" s="64">
        <v>13916485</v>
      </c>
      <c r="F9" s="64">
        <v>14189141</v>
      </c>
      <c r="G9" s="64">
        <v>14818590</v>
      </c>
      <c r="H9" s="64">
        <v>15669185</v>
      </c>
      <c r="I9" s="64">
        <v>16094398</v>
      </c>
      <c r="J9" s="64">
        <v>16895685</v>
      </c>
      <c r="K9" s="64">
        <v>17972706</v>
      </c>
      <c r="L9" s="64">
        <v>18854197</v>
      </c>
      <c r="M9" s="64">
        <v>19197490</v>
      </c>
      <c r="N9" s="64">
        <v>18816916</v>
      </c>
      <c r="O9" s="64">
        <v>15164137</v>
      </c>
      <c r="P9" s="64">
        <v>13926323</v>
      </c>
      <c r="Q9" s="64">
        <v>15794457</v>
      </c>
      <c r="R9" s="64">
        <v>15192453</v>
      </c>
      <c r="S9" s="64">
        <v>17386730</v>
      </c>
      <c r="T9" s="64">
        <v>17777994</v>
      </c>
      <c r="U9" s="64">
        <v>18533473</v>
      </c>
      <c r="V9" s="64">
        <v>17785616</v>
      </c>
      <c r="W9" s="64">
        <v>18529571</v>
      </c>
      <c r="X9" s="64">
        <v>18318914</v>
      </c>
      <c r="Y9" s="64">
        <v>18721293.244594514</v>
      </c>
      <c r="Z9" s="64">
        <v>17402237.340731479</v>
      </c>
      <c r="AA9" s="64">
        <v>17121995</v>
      </c>
      <c r="AB9" s="64">
        <v>19605095</v>
      </c>
      <c r="AC9" s="64">
        <v>20532908</v>
      </c>
    </row>
    <row r="10" spans="1:29" s="2" customFormat="1" ht="12" customHeight="1">
      <c r="A10" s="4"/>
      <c r="B10" s="4" t="s">
        <v>210</v>
      </c>
      <c r="C10" s="4" t="s">
        <v>57</v>
      </c>
      <c r="D10" s="22" t="str">
        <f>IF('Índice IFRS 16 | Index IFRS 16'!$K$6="Português",$C10,$B10)</f>
        <v>Current assets</v>
      </c>
      <c r="E10" s="44">
        <v>3464044</v>
      </c>
      <c r="F10" s="44">
        <v>3132895</v>
      </c>
      <c r="G10" s="44">
        <v>3453866</v>
      </c>
      <c r="H10" s="44">
        <v>3651825</v>
      </c>
      <c r="I10" s="44">
        <v>3756358</v>
      </c>
      <c r="J10" s="44">
        <v>3580026</v>
      </c>
      <c r="K10" s="44">
        <v>3882929</v>
      </c>
      <c r="L10" s="44">
        <v>4050057</v>
      </c>
      <c r="M10" s="44">
        <v>4138731</v>
      </c>
      <c r="N10" s="44">
        <v>3572542</v>
      </c>
      <c r="O10" s="44">
        <v>3489210</v>
      </c>
      <c r="P10" s="44">
        <v>3605273</v>
      </c>
      <c r="Q10" s="44">
        <v>5417423</v>
      </c>
      <c r="R10" s="44">
        <v>4562773</v>
      </c>
      <c r="S10" s="44">
        <v>6755204</v>
      </c>
      <c r="T10" s="44">
        <v>6771661</v>
      </c>
      <c r="U10" s="44">
        <v>5846336</v>
      </c>
      <c r="V10" s="44">
        <v>5030171</v>
      </c>
      <c r="W10" s="44">
        <v>5719831</v>
      </c>
      <c r="X10" s="44">
        <v>5129421</v>
      </c>
      <c r="Y10" s="44">
        <v>4871935.9087045137</v>
      </c>
      <c r="Z10" s="44">
        <v>3949701.2144714799</v>
      </c>
      <c r="AA10" s="44">
        <v>4628296</v>
      </c>
      <c r="AB10" s="44">
        <v>5931435</v>
      </c>
      <c r="AC10" s="44">
        <v>5044147</v>
      </c>
    </row>
    <row r="11" spans="1:29" s="2" customFormat="1" ht="12" customHeight="1">
      <c r="A11" s="4"/>
      <c r="B11" s="4" t="s">
        <v>211</v>
      </c>
      <c r="C11" s="4" t="s">
        <v>58</v>
      </c>
      <c r="D11" s="65" t="str">
        <f>IF('Índice IFRS 16 | Index IFRS 16'!$K$6="Português",$C11,$B11)</f>
        <v xml:space="preserve">  Cash and cash equivalents </v>
      </c>
      <c r="E11" s="38">
        <v>762319</v>
      </c>
      <c r="F11" s="38">
        <v>738940</v>
      </c>
      <c r="G11" s="38">
        <v>848961</v>
      </c>
      <c r="H11" s="38">
        <v>893676</v>
      </c>
      <c r="I11" s="38">
        <v>1169136</v>
      </c>
      <c r="J11" s="38">
        <v>908388</v>
      </c>
      <c r="K11" s="38">
        <v>1212998</v>
      </c>
      <c r="L11" s="38">
        <v>1522084</v>
      </c>
      <c r="M11" s="38">
        <v>1647880</v>
      </c>
      <c r="N11" s="38">
        <v>529236</v>
      </c>
      <c r="O11" s="38">
        <v>1566366</v>
      </c>
      <c r="P11" s="38">
        <v>1435714</v>
      </c>
      <c r="Q11" s="38">
        <v>3064815</v>
      </c>
      <c r="R11" s="38">
        <v>2275430</v>
      </c>
      <c r="S11" s="38">
        <v>4339074</v>
      </c>
      <c r="T11" s="38">
        <v>3633321</v>
      </c>
      <c r="U11" s="38">
        <v>3073799</v>
      </c>
      <c r="V11" s="38">
        <v>1857771</v>
      </c>
      <c r="W11" s="38">
        <v>2033628</v>
      </c>
      <c r="X11" s="38">
        <v>1103748</v>
      </c>
      <c r="Y11" s="38">
        <v>668347.90870451392</v>
      </c>
      <c r="Z11" s="38">
        <v>466350.21447147999</v>
      </c>
      <c r="AA11" s="38">
        <v>616210</v>
      </c>
      <c r="AB11" s="38">
        <v>1670056</v>
      </c>
      <c r="AC11" s="38">
        <v>1897336</v>
      </c>
    </row>
    <row r="12" spans="1:29" s="2" customFormat="1" ht="12" customHeight="1">
      <c r="A12" s="4"/>
      <c r="B12" s="4" t="s">
        <v>212</v>
      </c>
      <c r="C12" s="4" t="s">
        <v>59</v>
      </c>
      <c r="D12" s="65" t="str">
        <f>IF('Índice IFRS 16 | Index IFRS 16'!$K$6="Português",$C12,$B12)</f>
        <v xml:space="preserve">  Short-term investments </v>
      </c>
      <c r="E12" s="38">
        <v>1036148</v>
      </c>
      <c r="F12" s="38">
        <v>627683</v>
      </c>
      <c r="G12" s="38">
        <v>725287</v>
      </c>
      <c r="H12" s="38">
        <v>667620</v>
      </c>
      <c r="I12" s="38">
        <v>517423</v>
      </c>
      <c r="J12" s="38">
        <v>396823</v>
      </c>
      <c r="K12" s="38">
        <v>261781</v>
      </c>
      <c r="L12" s="38">
        <v>41053</v>
      </c>
      <c r="M12" s="38">
        <v>62009</v>
      </c>
      <c r="N12" s="38">
        <v>738141</v>
      </c>
      <c r="O12" s="38">
        <v>64733</v>
      </c>
      <c r="P12" s="38">
        <v>133548</v>
      </c>
      <c r="Q12" s="38">
        <v>91819</v>
      </c>
      <c r="R12" s="38">
        <v>10624</v>
      </c>
      <c r="S12" s="38">
        <v>1049</v>
      </c>
      <c r="T12" s="38">
        <v>1180</v>
      </c>
      <c r="U12" s="38">
        <v>1430</v>
      </c>
      <c r="V12" s="38">
        <v>1509</v>
      </c>
      <c r="W12" s="38">
        <v>915</v>
      </c>
      <c r="X12" s="38">
        <v>243</v>
      </c>
      <c r="Y12" s="38">
        <v>0</v>
      </c>
      <c r="Z12" s="38">
        <v>0</v>
      </c>
      <c r="AA12" s="38">
        <v>0</v>
      </c>
      <c r="AB12" s="38">
        <v>0</v>
      </c>
      <c r="AC12" s="38">
        <v>0</v>
      </c>
    </row>
    <row r="13" spans="1:29" s="2" customFormat="1" ht="12" customHeight="1">
      <c r="A13" s="4"/>
      <c r="B13" s="4" t="s">
        <v>213</v>
      </c>
      <c r="C13" s="4" t="s">
        <v>60</v>
      </c>
      <c r="D13" s="65" t="str">
        <f>IF('Índice IFRS 16 | Index IFRS 16'!$K$6="Português",$C13,$B13)</f>
        <v xml:space="preserve">  Restricted investments </v>
      </c>
      <c r="E13" s="38">
        <v>8808</v>
      </c>
      <c r="F13" s="38">
        <v>3937</v>
      </c>
      <c r="G13" s="38">
        <v>548</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row>
    <row r="14" spans="1:29" s="2" customFormat="1" ht="12" customHeight="1">
      <c r="A14" s="4"/>
      <c r="B14" s="4" t="s">
        <v>214</v>
      </c>
      <c r="C14" s="4" t="s">
        <v>61</v>
      </c>
      <c r="D14" s="65" t="str">
        <f>IF('Índice IFRS 16 | Index IFRS 16'!$K$6="Português",$C14,$B14)</f>
        <v xml:space="preserve">  Trade and other receivables </v>
      </c>
      <c r="E14" s="38">
        <v>913797</v>
      </c>
      <c r="F14" s="38">
        <v>1166112</v>
      </c>
      <c r="G14" s="38">
        <v>1175690</v>
      </c>
      <c r="H14" s="38">
        <v>1340772</v>
      </c>
      <c r="I14" s="38">
        <v>1069056</v>
      </c>
      <c r="J14" s="38">
        <v>1352102</v>
      </c>
      <c r="K14" s="38">
        <v>1405390</v>
      </c>
      <c r="L14" s="38">
        <v>1424073</v>
      </c>
      <c r="M14" s="38">
        <v>1165866</v>
      </c>
      <c r="N14" s="38">
        <v>909004</v>
      </c>
      <c r="O14" s="38">
        <v>622642</v>
      </c>
      <c r="P14" s="38">
        <v>729609</v>
      </c>
      <c r="Q14" s="38">
        <v>875382</v>
      </c>
      <c r="R14" s="38">
        <v>865604</v>
      </c>
      <c r="S14" s="38">
        <v>1111243</v>
      </c>
      <c r="T14" s="38">
        <v>1566095</v>
      </c>
      <c r="U14" s="38">
        <v>997893</v>
      </c>
      <c r="V14" s="38">
        <v>1329381</v>
      </c>
      <c r="W14" s="38">
        <v>1561404</v>
      </c>
      <c r="X14" s="38">
        <v>2170556</v>
      </c>
      <c r="Y14" s="38">
        <v>1803998</v>
      </c>
      <c r="Z14" s="38">
        <v>1267103</v>
      </c>
      <c r="AA14" s="38">
        <v>1351188</v>
      </c>
      <c r="AB14" s="38">
        <v>1721869</v>
      </c>
      <c r="AC14" s="38">
        <v>1109408</v>
      </c>
    </row>
    <row r="15" spans="1:29" s="2" customFormat="1" ht="12" customHeight="1">
      <c r="A15" s="4"/>
      <c r="B15" s="4" t="s">
        <v>215</v>
      </c>
      <c r="C15" s="4" t="s">
        <v>110</v>
      </c>
      <c r="D15" s="65" t="str">
        <f>IF('Índice IFRS 16 | Index IFRS 16'!$K$6="Português",$C15,$B15)</f>
        <v>Sublease receivables</v>
      </c>
      <c r="E15" s="38">
        <v>57768</v>
      </c>
      <c r="F15" s="38">
        <v>59291</v>
      </c>
      <c r="G15" s="38">
        <v>70258</v>
      </c>
      <c r="H15" s="38">
        <v>74524</v>
      </c>
      <c r="I15" s="38">
        <v>73671</v>
      </c>
      <c r="J15" s="38">
        <v>65201</v>
      </c>
      <c r="K15" s="38">
        <v>43271</v>
      </c>
      <c r="L15" s="38">
        <v>84845</v>
      </c>
      <c r="M15" s="38">
        <v>75052</v>
      </c>
      <c r="N15" s="38">
        <v>106955</v>
      </c>
      <c r="O15" s="38">
        <v>148607</v>
      </c>
      <c r="P15" s="38">
        <v>138932</v>
      </c>
      <c r="Q15" s="38">
        <v>123455</v>
      </c>
      <c r="R15" s="38">
        <v>153316</v>
      </c>
      <c r="S15" s="38">
        <v>79352</v>
      </c>
      <c r="T15" s="38">
        <v>86569</v>
      </c>
      <c r="U15" s="38">
        <v>76199</v>
      </c>
      <c r="V15" s="38">
        <v>69607</v>
      </c>
      <c r="W15" s="38">
        <v>97178</v>
      </c>
      <c r="X15" s="38">
        <v>94861</v>
      </c>
      <c r="Y15" s="38">
        <v>70193</v>
      </c>
      <c r="Z15" s="38">
        <v>65790</v>
      </c>
      <c r="AA15" s="38">
        <v>67599</v>
      </c>
      <c r="AB15" s="38">
        <v>71583</v>
      </c>
      <c r="AC15" s="38">
        <v>14592</v>
      </c>
    </row>
    <row r="16" spans="1:29" s="2" customFormat="1" ht="12" customHeight="1">
      <c r="A16" s="4"/>
      <c r="B16" s="4" t="s">
        <v>216</v>
      </c>
      <c r="C16" s="4" t="s">
        <v>62</v>
      </c>
      <c r="D16" s="65" t="str">
        <f>IF('Índice IFRS 16 | Index IFRS 16'!$K$6="Português",$C16,$B16)</f>
        <v xml:space="preserve">  Inventories </v>
      </c>
      <c r="E16" s="38">
        <v>150393</v>
      </c>
      <c r="F16" s="38">
        <v>175138</v>
      </c>
      <c r="G16" s="38">
        <v>171465</v>
      </c>
      <c r="H16" s="38">
        <v>198369</v>
      </c>
      <c r="I16" s="38">
        <v>200145</v>
      </c>
      <c r="J16" s="38">
        <v>224872</v>
      </c>
      <c r="K16" s="38">
        <v>229726</v>
      </c>
      <c r="L16" s="38">
        <v>263851</v>
      </c>
      <c r="M16" s="38">
        <v>260865</v>
      </c>
      <c r="N16" s="38">
        <v>380205</v>
      </c>
      <c r="O16" s="38">
        <v>399269</v>
      </c>
      <c r="P16" s="38">
        <v>376442</v>
      </c>
      <c r="Q16" s="38">
        <v>402587</v>
      </c>
      <c r="R16" s="38">
        <v>454160</v>
      </c>
      <c r="S16" s="38">
        <v>479243</v>
      </c>
      <c r="T16" s="38">
        <v>519557</v>
      </c>
      <c r="U16" s="38">
        <v>571924</v>
      </c>
      <c r="V16" s="38">
        <v>601815</v>
      </c>
      <c r="W16" s="38">
        <v>658199</v>
      </c>
      <c r="X16" s="38">
        <v>678456</v>
      </c>
      <c r="Y16" s="38">
        <v>721738</v>
      </c>
      <c r="Z16" s="38">
        <v>718869</v>
      </c>
      <c r="AA16" s="38">
        <v>722736</v>
      </c>
      <c r="AB16" s="38">
        <v>751578</v>
      </c>
      <c r="AC16" s="38">
        <v>799208</v>
      </c>
    </row>
    <row r="17" spans="1:29" s="2" customFormat="1" ht="12" customHeight="1">
      <c r="A17" s="4"/>
      <c r="B17" s="4" t="s">
        <v>217</v>
      </c>
      <c r="C17" s="4" t="s">
        <v>70</v>
      </c>
      <c r="D17" s="65" t="str">
        <f>IF('Índice IFRS 16 | Index IFRS 16'!$K$6="Português",$C17,$B17)</f>
        <v xml:space="preserve">  Security deposits and maintenance reserves</v>
      </c>
      <c r="E17" s="38">
        <v>130112</v>
      </c>
      <c r="F17" s="38">
        <v>0</v>
      </c>
      <c r="G17" s="38">
        <v>0</v>
      </c>
      <c r="H17" s="38">
        <v>0</v>
      </c>
      <c r="I17" s="38">
        <v>210356</v>
      </c>
      <c r="J17" s="38">
        <v>0</v>
      </c>
      <c r="K17" s="38">
        <v>0</v>
      </c>
      <c r="L17" s="38">
        <v>0</v>
      </c>
      <c r="M17" s="38">
        <v>258212</v>
      </c>
      <c r="N17" s="38">
        <v>368628</v>
      </c>
      <c r="O17" s="38">
        <v>310655</v>
      </c>
      <c r="P17" s="38">
        <v>461848</v>
      </c>
      <c r="Q17" s="38">
        <v>318460</v>
      </c>
      <c r="R17" s="38">
        <v>275294</v>
      </c>
      <c r="S17" s="38">
        <v>257296</v>
      </c>
      <c r="T17" s="38">
        <v>389793</v>
      </c>
      <c r="U17" s="38">
        <v>410912</v>
      </c>
      <c r="V17" s="38">
        <v>315126</v>
      </c>
      <c r="W17" s="38">
        <v>438822</v>
      </c>
      <c r="X17" s="38">
        <v>460230</v>
      </c>
      <c r="Y17" s="38">
        <v>1025168</v>
      </c>
      <c r="Z17" s="38">
        <v>940954</v>
      </c>
      <c r="AA17" s="38">
        <v>1285984</v>
      </c>
      <c r="AB17" s="38">
        <v>987027</v>
      </c>
      <c r="AC17" s="38">
        <v>515692</v>
      </c>
    </row>
    <row r="18" spans="1:29" s="2" customFormat="1" ht="12" customHeight="1">
      <c r="A18" s="4"/>
      <c r="B18" s="4" t="s">
        <v>218</v>
      </c>
      <c r="C18" s="4" t="s">
        <v>102</v>
      </c>
      <c r="D18" s="65" t="str">
        <f>IF('Índice IFRS 16 | Index IFRS 16'!$K$6="Português",$C18,$B18)</f>
        <v xml:space="preserve">  Assets held for sale</v>
      </c>
      <c r="E18" s="38">
        <v>0</v>
      </c>
      <c r="F18" s="38">
        <v>0</v>
      </c>
      <c r="G18" s="38">
        <v>96600</v>
      </c>
      <c r="H18" s="38">
        <v>0</v>
      </c>
      <c r="I18" s="38">
        <v>0</v>
      </c>
      <c r="J18" s="38">
        <v>0</v>
      </c>
      <c r="K18" s="38">
        <v>0</v>
      </c>
      <c r="L18" s="38">
        <v>0</v>
      </c>
      <c r="M18" s="38">
        <v>51850</v>
      </c>
      <c r="N18" s="38">
        <v>51850</v>
      </c>
      <c r="O18" s="38">
        <v>43640</v>
      </c>
      <c r="P18" s="38">
        <v>0</v>
      </c>
      <c r="Q18" s="38">
        <v>0</v>
      </c>
      <c r="R18" s="38">
        <v>0</v>
      </c>
      <c r="S18" s="38">
        <v>0</v>
      </c>
      <c r="T18" s="38">
        <v>0</v>
      </c>
      <c r="U18" s="38">
        <v>0</v>
      </c>
      <c r="V18" s="38">
        <v>0</v>
      </c>
      <c r="W18" s="38">
        <v>0</v>
      </c>
      <c r="X18" s="38">
        <v>0</v>
      </c>
      <c r="Y18" s="38">
        <v>0</v>
      </c>
      <c r="Z18" s="38">
        <v>0</v>
      </c>
      <c r="AA18" s="38">
        <v>0</v>
      </c>
      <c r="AB18" s="38">
        <v>0</v>
      </c>
      <c r="AC18" s="38">
        <v>0</v>
      </c>
    </row>
    <row r="19" spans="1:29" s="2" customFormat="1" ht="12" customHeight="1">
      <c r="A19" s="4"/>
      <c r="B19" s="4" t="s">
        <v>219</v>
      </c>
      <c r="C19" s="4" t="s">
        <v>63</v>
      </c>
      <c r="D19" s="65" t="str">
        <f>IF('Índice IFRS 16 | Index IFRS 16'!$K$6="Português",$C19,$B19)</f>
        <v xml:space="preserve">  Taxes recoverable</v>
      </c>
      <c r="E19" s="38">
        <v>112891</v>
      </c>
      <c r="F19" s="38">
        <v>108542</v>
      </c>
      <c r="G19" s="38">
        <v>176974</v>
      </c>
      <c r="H19" s="38">
        <v>257661</v>
      </c>
      <c r="I19" s="38">
        <v>283841</v>
      </c>
      <c r="J19" s="38">
        <v>303572</v>
      </c>
      <c r="K19" s="38">
        <v>369755</v>
      </c>
      <c r="L19" s="38">
        <v>359855</v>
      </c>
      <c r="M19" s="38">
        <v>139668</v>
      </c>
      <c r="N19" s="38">
        <v>55573</v>
      </c>
      <c r="O19" s="38">
        <v>43194</v>
      </c>
      <c r="P19" s="38">
        <v>27530</v>
      </c>
      <c r="Q19" s="38">
        <v>133706</v>
      </c>
      <c r="R19" s="38">
        <v>137280</v>
      </c>
      <c r="S19" s="38">
        <v>124374</v>
      </c>
      <c r="T19" s="38">
        <v>132987</v>
      </c>
      <c r="U19" s="38">
        <v>109699</v>
      </c>
      <c r="V19" s="38">
        <v>152584</v>
      </c>
      <c r="W19" s="38">
        <v>159141</v>
      </c>
      <c r="X19" s="38">
        <v>207678</v>
      </c>
      <c r="Y19" s="38">
        <v>234891</v>
      </c>
      <c r="Z19" s="38">
        <v>234748</v>
      </c>
      <c r="AA19" s="38">
        <v>188019</v>
      </c>
      <c r="AB19" s="38">
        <v>224290</v>
      </c>
      <c r="AC19" s="38">
        <v>219433</v>
      </c>
    </row>
    <row r="20" spans="1:29" s="2" customFormat="1" ht="12" customHeight="1">
      <c r="A20" s="4"/>
      <c r="B20" s="4" t="s">
        <v>220</v>
      </c>
      <c r="C20" s="4" t="s">
        <v>64</v>
      </c>
      <c r="D20" s="65" t="str">
        <f>IF('Índice IFRS 16 | Index IFRS 16'!$K$6="Português",$C20,$B20)</f>
        <v xml:space="preserve">  Derivative financial instruments</v>
      </c>
      <c r="E20" s="38">
        <v>10345</v>
      </c>
      <c r="F20" s="38">
        <v>12474</v>
      </c>
      <c r="G20" s="38">
        <v>29652</v>
      </c>
      <c r="H20" s="38">
        <v>41632</v>
      </c>
      <c r="I20" s="38">
        <v>6654</v>
      </c>
      <c r="J20" s="38">
        <v>64547</v>
      </c>
      <c r="K20" s="38">
        <v>90364</v>
      </c>
      <c r="L20" s="38">
        <v>114793</v>
      </c>
      <c r="M20" s="38">
        <v>168148</v>
      </c>
      <c r="N20" s="38">
        <v>100084</v>
      </c>
      <c r="O20" s="38">
        <v>74267</v>
      </c>
      <c r="P20" s="38">
        <v>79171</v>
      </c>
      <c r="Q20" s="38">
        <v>79216</v>
      </c>
      <c r="R20" s="38">
        <v>83861</v>
      </c>
      <c r="S20" s="38">
        <v>68195</v>
      </c>
      <c r="T20" s="38">
        <v>79608</v>
      </c>
      <c r="U20" s="38">
        <v>83177</v>
      </c>
      <c r="V20" s="38">
        <v>261074</v>
      </c>
      <c r="W20" s="38">
        <v>357523</v>
      </c>
      <c r="X20" s="38">
        <v>75830</v>
      </c>
      <c r="Y20" s="38">
        <v>36054</v>
      </c>
      <c r="Z20" s="38">
        <v>21205</v>
      </c>
      <c r="AA20" s="38">
        <v>29492</v>
      </c>
      <c r="AB20" s="38">
        <v>113059</v>
      </c>
      <c r="AC20" s="38">
        <v>21909</v>
      </c>
    </row>
    <row r="21" spans="1:29" s="2" customFormat="1" ht="12" customHeight="1">
      <c r="A21" s="4"/>
      <c r="B21" s="4" t="s">
        <v>221</v>
      </c>
      <c r="C21" s="4" t="s">
        <v>65</v>
      </c>
      <c r="D21" s="65" t="str">
        <f>IF('Índice IFRS 16 | Index IFRS 16'!$K$6="Português",$C21,$B21)</f>
        <v xml:space="preserve">  Prepaid expenses</v>
      </c>
      <c r="E21" s="38">
        <v>82656</v>
      </c>
      <c r="F21" s="38">
        <v>75159</v>
      </c>
      <c r="G21" s="38">
        <v>64034</v>
      </c>
      <c r="H21" s="38">
        <v>82113</v>
      </c>
      <c r="I21" s="38">
        <v>115453</v>
      </c>
      <c r="J21" s="38">
        <v>146889</v>
      </c>
      <c r="K21" s="38">
        <v>117132</v>
      </c>
      <c r="L21" s="38">
        <v>91797</v>
      </c>
      <c r="M21" s="38">
        <v>139403</v>
      </c>
      <c r="N21" s="38">
        <v>192406</v>
      </c>
      <c r="O21" s="38">
        <v>96448</v>
      </c>
      <c r="P21" s="38">
        <v>75216</v>
      </c>
      <c r="Q21" s="38">
        <v>219039</v>
      </c>
      <c r="R21" s="38">
        <v>148122</v>
      </c>
      <c r="S21" s="38">
        <v>152774</v>
      </c>
      <c r="T21" s="38">
        <v>172204</v>
      </c>
      <c r="U21" s="38">
        <v>244413</v>
      </c>
      <c r="V21" s="38">
        <v>226514</v>
      </c>
      <c r="W21" s="38">
        <v>224378</v>
      </c>
      <c r="X21" s="38">
        <v>195046</v>
      </c>
      <c r="Y21" s="38">
        <v>182891</v>
      </c>
      <c r="Z21" s="38">
        <v>150216</v>
      </c>
      <c r="AA21" s="38">
        <v>233530</v>
      </c>
      <c r="AB21" s="38">
        <v>113111</v>
      </c>
      <c r="AC21" s="38">
        <v>0</v>
      </c>
    </row>
    <row r="22" spans="1:29" s="2" customFormat="1" ht="12" customHeight="1">
      <c r="A22" s="4"/>
      <c r="B22" s="4" t="s">
        <v>222</v>
      </c>
      <c r="C22" s="4" t="s">
        <v>66</v>
      </c>
      <c r="D22" s="66" t="str">
        <f>IF('Índice IFRS 16 | Index IFRS 16'!$K$6="Português",$C22,$B22)</f>
        <v xml:space="preserve">  Other current assets</v>
      </c>
      <c r="E22" s="38">
        <v>198807</v>
      </c>
      <c r="F22" s="38">
        <v>165619</v>
      </c>
      <c r="G22" s="38">
        <v>94397</v>
      </c>
      <c r="H22" s="38">
        <v>95458</v>
      </c>
      <c r="I22" s="38">
        <v>110623</v>
      </c>
      <c r="J22" s="38">
        <v>117632</v>
      </c>
      <c r="K22" s="38">
        <v>152512</v>
      </c>
      <c r="L22" s="38">
        <v>147706</v>
      </c>
      <c r="M22" s="38">
        <v>169778</v>
      </c>
      <c r="N22" s="38">
        <v>140460</v>
      </c>
      <c r="O22" s="38">
        <v>119389</v>
      </c>
      <c r="P22" s="38">
        <v>147263</v>
      </c>
      <c r="Q22" s="38">
        <v>108944</v>
      </c>
      <c r="R22" s="38">
        <v>159082</v>
      </c>
      <c r="S22" s="38">
        <v>142604</v>
      </c>
      <c r="T22" s="38">
        <v>190347</v>
      </c>
      <c r="U22" s="38">
        <v>276890</v>
      </c>
      <c r="V22" s="38">
        <v>214790</v>
      </c>
      <c r="W22" s="38">
        <v>188643</v>
      </c>
      <c r="X22" s="38">
        <v>142773</v>
      </c>
      <c r="Y22" s="38">
        <v>128655</v>
      </c>
      <c r="Z22" s="38">
        <v>84466</v>
      </c>
      <c r="AA22" s="38">
        <v>133538</v>
      </c>
      <c r="AB22" s="38">
        <v>278862</v>
      </c>
      <c r="AC22" s="38">
        <v>466569</v>
      </c>
    </row>
    <row r="23" spans="1:29" s="2" customFormat="1" ht="12" customHeight="1">
      <c r="A23" s="4"/>
      <c r="B23" s="4" t="s">
        <v>223</v>
      </c>
      <c r="C23" s="4" t="s">
        <v>67</v>
      </c>
      <c r="D23" s="22" t="str">
        <f>IF('Índice IFRS 16 | Index IFRS 16'!$K$6="Português",$C23,$B23)</f>
        <v>Non-current assets</v>
      </c>
      <c r="E23" s="68">
        <v>10452441</v>
      </c>
      <c r="F23" s="68">
        <v>11056246</v>
      </c>
      <c r="G23" s="68">
        <v>11364724</v>
      </c>
      <c r="H23" s="68">
        <v>12017360</v>
      </c>
      <c r="I23" s="68">
        <v>12338040</v>
      </c>
      <c r="J23" s="68">
        <v>13315659</v>
      </c>
      <c r="K23" s="68">
        <v>14089777</v>
      </c>
      <c r="L23" s="68">
        <v>14804140</v>
      </c>
      <c r="M23" s="68">
        <v>15058759</v>
      </c>
      <c r="N23" s="68">
        <v>15244374</v>
      </c>
      <c r="O23" s="68">
        <v>11674927</v>
      </c>
      <c r="P23" s="68">
        <v>10321050</v>
      </c>
      <c r="Q23" s="68">
        <v>10377034</v>
      </c>
      <c r="R23" s="68">
        <v>10629680</v>
      </c>
      <c r="S23" s="68">
        <v>10631526</v>
      </c>
      <c r="T23" s="68">
        <v>11006333</v>
      </c>
      <c r="U23" s="68">
        <v>12687137</v>
      </c>
      <c r="V23" s="68">
        <v>12755445</v>
      </c>
      <c r="W23" s="68">
        <v>12809740</v>
      </c>
      <c r="X23" s="68">
        <v>13189493</v>
      </c>
      <c r="Y23" s="68">
        <v>13849357.335889999</v>
      </c>
      <c r="Z23" s="68">
        <v>13452536.126260001</v>
      </c>
      <c r="AA23" s="68">
        <v>12493699</v>
      </c>
      <c r="AB23" s="68">
        <v>13673660</v>
      </c>
      <c r="AC23" s="68">
        <v>15488761</v>
      </c>
    </row>
    <row r="24" spans="1:29" s="2" customFormat="1" ht="12" customHeight="1">
      <c r="A24" s="4"/>
      <c r="B24" s="4" t="s">
        <v>224</v>
      </c>
      <c r="C24" s="4" t="s">
        <v>69</v>
      </c>
      <c r="D24" s="65" t="str">
        <f>IF('Índice IFRS 16 | Index IFRS 16'!$K$6="Português",$C24,$B24)</f>
        <v xml:space="preserve">  Long-term investments</v>
      </c>
      <c r="E24" s="38">
        <v>835957</v>
      </c>
      <c r="F24" s="38">
        <v>906395</v>
      </c>
      <c r="G24" s="38">
        <v>1090710</v>
      </c>
      <c r="H24" s="38">
        <v>1215720</v>
      </c>
      <c r="I24" s="38">
        <v>1287781</v>
      </c>
      <c r="J24" s="38">
        <v>1327034</v>
      </c>
      <c r="K24" s="38">
        <v>1332157</v>
      </c>
      <c r="L24" s="38">
        <v>1380208</v>
      </c>
      <c r="M24" s="38">
        <v>1397699</v>
      </c>
      <c r="N24" s="38">
        <v>937194</v>
      </c>
      <c r="O24" s="38">
        <v>754267</v>
      </c>
      <c r="P24" s="38">
        <v>892064</v>
      </c>
      <c r="Q24" s="38">
        <v>854462</v>
      </c>
      <c r="R24" s="38">
        <v>903318</v>
      </c>
      <c r="S24" s="38">
        <v>824036</v>
      </c>
      <c r="T24" s="38">
        <v>878564</v>
      </c>
      <c r="U24" s="38">
        <v>906719</v>
      </c>
      <c r="V24" s="38">
        <v>722088</v>
      </c>
      <c r="W24" s="38">
        <v>701933</v>
      </c>
      <c r="X24" s="38">
        <v>691044</v>
      </c>
      <c r="Y24" s="38">
        <v>733043.33588999999</v>
      </c>
      <c r="Z24" s="38">
        <v>753779.12626000005</v>
      </c>
      <c r="AA24" s="38">
        <v>742090</v>
      </c>
      <c r="AB24" s="38">
        <v>744309</v>
      </c>
      <c r="AC24" s="38">
        <v>780312</v>
      </c>
    </row>
    <row r="25" spans="1:29" s="2" customFormat="1" ht="12" customHeight="1">
      <c r="A25" s="4"/>
      <c r="B25" s="4" t="s">
        <v>215</v>
      </c>
      <c r="C25" s="4" t="s">
        <v>110</v>
      </c>
      <c r="D25" s="65" t="str">
        <f>IF('Índice IFRS 16 | Index IFRS 16'!$K$6="Português",$C25,$B25)</f>
        <v>Sublease receivables</v>
      </c>
      <c r="E25" s="38">
        <v>308824</v>
      </c>
      <c r="F25" s="38">
        <v>295000</v>
      </c>
      <c r="G25" s="38">
        <v>324089</v>
      </c>
      <c r="H25" s="38">
        <v>317307</v>
      </c>
      <c r="I25" s="38">
        <v>288067</v>
      </c>
      <c r="J25" s="38">
        <v>272012</v>
      </c>
      <c r="K25" s="38">
        <v>259674</v>
      </c>
      <c r="L25" s="38">
        <v>224361</v>
      </c>
      <c r="M25" s="38">
        <v>204452</v>
      </c>
      <c r="N25" s="38">
        <v>237956</v>
      </c>
      <c r="O25" s="38">
        <v>222584</v>
      </c>
      <c r="P25" s="38">
        <v>205359</v>
      </c>
      <c r="Q25" s="38">
        <v>189482</v>
      </c>
      <c r="R25" s="38">
        <v>220861</v>
      </c>
      <c r="S25" s="38">
        <v>202513</v>
      </c>
      <c r="T25" s="38">
        <v>206893</v>
      </c>
      <c r="U25" s="38">
        <v>197999</v>
      </c>
      <c r="V25" s="38">
        <v>154094</v>
      </c>
      <c r="W25" s="38">
        <v>145538</v>
      </c>
      <c r="X25" s="38">
        <v>120133</v>
      </c>
      <c r="Y25" s="38">
        <v>105860</v>
      </c>
      <c r="Z25" s="38">
        <v>89896</v>
      </c>
      <c r="AA25" s="38">
        <v>72491</v>
      </c>
      <c r="AB25" s="38">
        <v>61739</v>
      </c>
      <c r="AC25" s="38">
        <v>16210</v>
      </c>
    </row>
    <row r="26" spans="1:29" s="2" customFormat="1" ht="12" customHeight="1">
      <c r="A26" s="4"/>
      <c r="B26" s="4" t="s">
        <v>225</v>
      </c>
      <c r="C26" s="4" t="s">
        <v>70</v>
      </c>
      <c r="D26" s="65" t="str">
        <f>IF('Índice IFRS 16 | Index IFRS 16'!$K$6="Português",$C26,$B26)</f>
        <v xml:space="preserve">  Security deposits and maintenance reserves </v>
      </c>
      <c r="E26" s="38">
        <v>1129015</v>
      </c>
      <c r="F26" s="38">
        <v>1329699</v>
      </c>
      <c r="G26" s="38">
        <v>1569381</v>
      </c>
      <c r="H26" s="38">
        <v>1597896</v>
      </c>
      <c r="I26" s="38">
        <v>1336364</v>
      </c>
      <c r="J26" s="38">
        <v>1540743</v>
      </c>
      <c r="K26" s="38">
        <v>1477754</v>
      </c>
      <c r="L26" s="38">
        <v>1627787</v>
      </c>
      <c r="M26" s="38">
        <v>1393321</v>
      </c>
      <c r="N26" s="38">
        <v>1836579</v>
      </c>
      <c r="O26" s="38">
        <v>1962382</v>
      </c>
      <c r="P26" s="38">
        <v>1936672</v>
      </c>
      <c r="Q26" s="38">
        <v>1235582</v>
      </c>
      <c r="R26" s="38">
        <v>1574623</v>
      </c>
      <c r="S26" s="38">
        <v>1410019</v>
      </c>
      <c r="T26" s="38">
        <v>1558300</v>
      </c>
      <c r="U26" s="38">
        <v>1553507</v>
      </c>
      <c r="V26" s="38">
        <v>1561949</v>
      </c>
      <c r="W26" s="38">
        <v>1753518</v>
      </c>
      <c r="X26" s="38">
        <v>1993826</v>
      </c>
      <c r="Y26" s="38">
        <v>1514393</v>
      </c>
      <c r="Z26" s="38">
        <v>1622765</v>
      </c>
      <c r="AA26" s="38">
        <v>1331318</v>
      </c>
      <c r="AB26" s="38">
        <v>1426542</v>
      </c>
      <c r="AC26" s="38">
        <v>1777804</v>
      </c>
    </row>
    <row r="27" spans="1:29" s="2" customFormat="1" ht="12" customHeight="1">
      <c r="A27" s="4"/>
      <c r="B27" s="4" t="s">
        <v>220</v>
      </c>
      <c r="C27" s="4" t="s">
        <v>64</v>
      </c>
      <c r="D27" s="65" t="str">
        <f>IF('Índice IFRS 16 | Index IFRS 16'!$K$6="Português",$C27,$B27)</f>
        <v xml:space="preserve">  Derivative financial instruments</v>
      </c>
      <c r="E27" s="38">
        <v>410477</v>
      </c>
      <c r="F27" s="38">
        <v>430347</v>
      </c>
      <c r="G27" s="38">
        <v>461664</v>
      </c>
      <c r="H27" s="38">
        <v>516301</v>
      </c>
      <c r="I27" s="38">
        <v>588726</v>
      </c>
      <c r="J27" s="38">
        <v>541911</v>
      </c>
      <c r="K27" s="38">
        <v>596930</v>
      </c>
      <c r="L27" s="38">
        <v>750473</v>
      </c>
      <c r="M27" s="38">
        <v>657776</v>
      </c>
      <c r="N27" s="38">
        <v>643642</v>
      </c>
      <c r="O27" s="38">
        <v>298949</v>
      </c>
      <c r="P27" s="38">
        <v>315524</v>
      </c>
      <c r="Q27" s="38">
        <v>349093</v>
      </c>
      <c r="R27" s="38">
        <v>263339</v>
      </c>
      <c r="S27" s="38">
        <v>222918</v>
      </c>
      <c r="T27" s="38">
        <v>221710</v>
      </c>
      <c r="U27" s="38">
        <v>270640</v>
      </c>
      <c r="V27" s="38">
        <v>227351</v>
      </c>
      <c r="W27" s="38">
        <v>185989</v>
      </c>
      <c r="X27" s="38">
        <v>147725</v>
      </c>
      <c r="Y27" s="38">
        <v>235896</v>
      </c>
      <c r="Z27" s="38">
        <v>0</v>
      </c>
      <c r="AA27" s="38">
        <v>356</v>
      </c>
      <c r="AB27" s="38">
        <v>0</v>
      </c>
      <c r="AC27" s="38">
        <v>0</v>
      </c>
    </row>
    <row r="28" spans="1:29" s="2" customFormat="1" ht="12" customHeight="1">
      <c r="A28" s="4"/>
      <c r="B28" s="4" t="s">
        <v>226</v>
      </c>
      <c r="C28" s="4" t="s">
        <v>65</v>
      </c>
      <c r="D28" s="65" t="str">
        <f>IF('Índice IFRS 16 | Index IFRS 16'!$K$6="Português",$C28,$B28)</f>
        <v xml:space="preserve">  Prepaid expenses </v>
      </c>
      <c r="E28" s="38">
        <v>4472</v>
      </c>
      <c r="F28" s="38">
        <v>9263</v>
      </c>
      <c r="G28" s="38">
        <v>16631</v>
      </c>
      <c r="H28" s="38">
        <v>19950</v>
      </c>
      <c r="I28" s="38">
        <v>21683</v>
      </c>
      <c r="J28" s="38">
        <v>9437</v>
      </c>
      <c r="K28" s="38">
        <v>6815</v>
      </c>
      <c r="L28" s="38">
        <v>5936</v>
      </c>
      <c r="M28" s="38">
        <v>22216</v>
      </c>
      <c r="N28" s="38">
        <v>21635</v>
      </c>
      <c r="O28" s="38">
        <v>20015</v>
      </c>
      <c r="P28" s="38">
        <v>20674</v>
      </c>
      <c r="Q28" s="38">
        <v>18192</v>
      </c>
      <c r="R28" s="38">
        <v>17165</v>
      </c>
      <c r="S28" s="38">
        <v>16385</v>
      </c>
      <c r="T28" s="38">
        <v>16544</v>
      </c>
      <c r="U28" s="38">
        <v>313365</v>
      </c>
      <c r="V28" s="38">
        <v>358292</v>
      </c>
      <c r="W28" s="38">
        <v>390597</v>
      </c>
      <c r="X28" s="38">
        <v>281740</v>
      </c>
      <c r="Y28" s="38">
        <v>319000</v>
      </c>
      <c r="Z28" s="38">
        <v>194031</v>
      </c>
      <c r="AA28" s="38">
        <v>188549</v>
      </c>
      <c r="AB28" s="38">
        <v>199211</v>
      </c>
      <c r="AC28" s="38">
        <v>0</v>
      </c>
    </row>
    <row r="29" spans="1:29" s="2" customFormat="1" ht="12" customHeight="1">
      <c r="A29" s="4"/>
      <c r="B29" s="4" t="s">
        <v>219</v>
      </c>
      <c r="C29" s="4" t="s">
        <v>116</v>
      </c>
      <c r="D29" s="65" t="str">
        <f>IF('Índice IFRS 16 | Index IFRS 16'!$K$6="Português",$C29,$B29)</f>
        <v xml:space="preserve">  Taxes recoverable</v>
      </c>
      <c r="E29" s="38">
        <v>0</v>
      </c>
      <c r="F29" s="38">
        <v>0</v>
      </c>
      <c r="G29" s="38">
        <v>0</v>
      </c>
      <c r="H29" s="38">
        <v>0</v>
      </c>
      <c r="I29" s="38">
        <v>0</v>
      </c>
      <c r="J29" s="38">
        <v>0</v>
      </c>
      <c r="K29" s="38">
        <v>0</v>
      </c>
      <c r="L29" s="38">
        <v>0</v>
      </c>
      <c r="M29" s="38">
        <v>244601</v>
      </c>
      <c r="N29" s="38">
        <v>327726</v>
      </c>
      <c r="O29" s="38">
        <v>327726</v>
      </c>
      <c r="P29" s="38">
        <v>282455</v>
      </c>
      <c r="Q29" s="38">
        <v>0</v>
      </c>
      <c r="R29" s="38">
        <v>0</v>
      </c>
      <c r="S29" s="38">
        <v>0</v>
      </c>
      <c r="T29" s="38">
        <v>0</v>
      </c>
      <c r="U29" s="38">
        <v>0</v>
      </c>
      <c r="V29" s="38">
        <v>0</v>
      </c>
      <c r="W29" s="38">
        <v>0</v>
      </c>
      <c r="X29" s="38">
        <v>0</v>
      </c>
      <c r="Y29" s="38">
        <v>0</v>
      </c>
      <c r="Z29" s="38">
        <v>0</v>
      </c>
      <c r="AA29" s="38">
        <v>0</v>
      </c>
      <c r="AB29" s="38">
        <v>0</v>
      </c>
      <c r="AC29" s="38">
        <v>0</v>
      </c>
    </row>
    <row r="30" spans="1:29" s="2" customFormat="1" ht="12" customHeight="1">
      <c r="A30" s="4"/>
      <c r="B30" s="4" t="s">
        <v>227</v>
      </c>
      <c r="C30" s="4" t="s">
        <v>130</v>
      </c>
      <c r="D30" s="65" t="str">
        <f>IF('Índice IFRS 16 | Index IFRS 16'!$K$6="Português",$C30,$B30)</f>
        <v xml:space="preserve">  Deferred income taxes</v>
      </c>
      <c r="E30" s="38">
        <v>0</v>
      </c>
      <c r="F30" s="38">
        <v>0</v>
      </c>
      <c r="G30" s="38">
        <v>0</v>
      </c>
      <c r="H30" s="38">
        <v>0</v>
      </c>
      <c r="I30" s="38">
        <v>0</v>
      </c>
      <c r="J30" s="38">
        <v>0</v>
      </c>
      <c r="K30" s="38">
        <v>0</v>
      </c>
      <c r="L30" s="38">
        <v>0</v>
      </c>
      <c r="M30" s="38">
        <v>0</v>
      </c>
      <c r="N30" s="38">
        <v>20590</v>
      </c>
      <c r="O30" s="38">
        <v>24554</v>
      </c>
      <c r="P30" s="38">
        <v>0</v>
      </c>
      <c r="Q30" s="38">
        <v>0</v>
      </c>
      <c r="R30" s="38">
        <v>0</v>
      </c>
      <c r="S30" s="38">
        <v>0</v>
      </c>
      <c r="T30" s="38">
        <v>0</v>
      </c>
      <c r="U30" s="38">
        <v>0</v>
      </c>
      <c r="V30" s="38">
        <v>0</v>
      </c>
      <c r="W30" s="38">
        <v>0</v>
      </c>
      <c r="X30" s="38">
        <v>0</v>
      </c>
      <c r="Y30" s="38">
        <v>0</v>
      </c>
      <c r="Z30" s="38">
        <v>0</v>
      </c>
      <c r="AA30" s="38">
        <v>0</v>
      </c>
      <c r="AB30" s="38">
        <v>0</v>
      </c>
      <c r="AC30" s="38">
        <v>0</v>
      </c>
    </row>
    <row r="31" spans="1:29" s="2" customFormat="1" ht="12" customHeight="1">
      <c r="A31" s="5"/>
      <c r="B31" s="5" t="s">
        <v>228</v>
      </c>
      <c r="C31" s="5" t="s">
        <v>66</v>
      </c>
      <c r="D31" s="65" t="str">
        <f>IF('Índice IFRS 16 | Index IFRS 16'!$K$6="Português",$C31,$B31)</f>
        <v xml:space="preserve">  Other non-current assets</v>
      </c>
      <c r="E31" s="38">
        <v>169816</v>
      </c>
      <c r="F31" s="38">
        <v>162561</v>
      </c>
      <c r="G31" s="38">
        <v>220453</v>
      </c>
      <c r="H31" s="38">
        <v>237152</v>
      </c>
      <c r="I31" s="38">
        <v>397398</v>
      </c>
      <c r="J31" s="38">
        <v>421452</v>
      </c>
      <c r="K31" s="38">
        <v>490365</v>
      </c>
      <c r="L31" s="38">
        <v>549737</v>
      </c>
      <c r="M31" s="38">
        <v>497567</v>
      </c>
      <c r="N31" s="38">
        <v>534628</v>
      </c>
      <c r="O31" s="38">
        <v>299943</v>
      </c>
      <c r="P31" s="38">
        <v>203878</v>
      </c>
      <c r="Q31" s="38">
        <v>149508</v>
      </c>
      <c r="R31" s="38">
        <v>184540</v>
      </c>
      <c r="S31" s="38">
        <v>228413</v>
      </c>
      <c r="T31" s="38">
        <v>358510</v>
      </c>
      <c r="U31" s="38">
        <v>126100</v>
      </c>
      <c r="V31" s="38">
        <v>126266</v>
      </c>
      <c r="W31" s="38">
        <v>32707</v>
      </c>
      <c r="X31" s="38">
        <v>27070</v>
      </c>
      <c r="Y31" s="38">
        <v>9005</v>
      </c>
      <c r="Z31" s="38">
        <v>8813</v>
      </c>
      <c r="AA31" s="38">
        <v>8447</v>
      </c>
      <c r="AB31" s="38">
        <v>7011</v>
      </c>
      <c r="AC31" s="38">
        <v>143781</v>
      </c>
    </row>
    <row r="32" spans="1:29" s="2" customFormat="1" ht="12" customHeight="1">
      <c r="A32" s="5"/>
      <c r="B32" s="5" t="s">
        <v>229</v>
      </c>
      <c r="C32" s="5" t="s">
        <v>111</v>
      </c>
      <c r="D32" s="65" t="str">
        <f>IF('Índice IFRS 16 | Index IFRS 16'!$K$6="Português",$C32,$B32)</f>
        <v>Right of use assets - leased aircraft and other assets</v>
      </c>
      <c r="E32" s="38">
        <v>4377725</v>
      </c>
      <c r="F32" s="38">
        <v>4564850</v>
      </c>
      <c r="G32" s="38">
        <v>4562678</v>
      </c>
      <c r="H32" s="38">
        <v>4826234</v>
      </c>
      <c r="I32" s="38">
        <v>4926326</v>
      </c>
      <c r="J32" s="38">
        <v>5386034</v>
      </c>
      <c r="K32" s="38">
        <v>5897740</v>
      </c>
      <c r="L32" s="38">
        <v>6055726</v>
      </c>
      <c r="M32" s="38">
        <v>7087412</v>
      </c>
      <c r="N32" s="38">
        <v>7200948</v>
      </c>
      <c r="O32" s="38">
        <v>4311379</v>
      </c>
      <c r="P32" s="38">
        <v>3159795</v>
      </c>
      <c r="Q32" s="38">
        <v>4088559</v>
      </c>
      <c r="R32" s="38">
        <v>3996317</v>
      </c>
      <c r="S32" s="38">
        <v>4077500</v>
      </c>
      <c r="T32" s="38">
        <v>4122794</v>
      </c>
      <c r="U32" s="38">
        <v>5508928</v>
      </c>
      <c r="V32" s="38">
        <v>5635849</v>
      </c>
      <c r="W32" s="38">
        <v>5468479</v>
      </c>
      <c r="X32" s="38">
        <v>5833899</v>
      </c>
      <c r="Y32" s="38">
        <v>6773372</v>
      </c>
      <c r="Z32" s="38">
        <v>6629632</v>
      </c>
      <c r="AA32" s="38">
        <v>6040192</v>
      </c>
      <c r="AB32" s="38">
        <v>7086824</v>
      </c>
      <c r="AC32" s="38">
        <v>8075901</v>
      </c>
    </row>
    <row r="33" spans="1:34" s="2" customFormat="1" ht="12" customHeight="1">
      <c r="A33" s="5"/>
      <c r="B33" s="5" t="s">
        <v>230</v>
      </c>
      <c r="C33" s="5" t="s">
        <v>112</v>
      </c>
      <c r="D33" s="65" t="str">
        <f>IF('Índice IFRS 16 | Index IFRS 16'!$K$6="Português",$C33,$B33)</f>
        <v>Right of use assets - maintenance of leased aircraft</v>
      </c>
      <c r="E33" s="38">
        <v>374384</v>
      </c>
      <c r="F33" s="38">
        <v>380676</v>
      </c>
      <c r="G33" s="38">
        <v>501095</v>
      </c>
      <c r="H33" s="38">
        <v>617981</v>
      </c>
      <c r="I33" s="38">
        <v>632900</v>
      </c>
      <c r="J33" s="38">
        <v>746757</v>
      </c>
      <c r="K33" s="38">
        <v>780669</v>
      </c>
      <c r="L33" s="38">
        <v>780973</v>
      </c>
      <c r="M33" s="38">
        <v>497391</v>
      </c>
      <c r="N33" s="38">
        <v>474449</v>
      </c>
      <c r="O33" s="38">
        <v>398169</v>
      </c>
      <c r="P33" s="38">
        <v>287629</v>
      </c>
      <c r="Q33" s="38">
        <v>522182</v>
      </c>
      <c r="R33" s="38">
        <v>477592</v>
      </c>
      <c r="S33" s="38">
        <v>446965</v>
      </c>
      <c r="T33" s="38">
        <v>418400</v>
      </c>
      <c r="U33" s="38">
        <v>490667</v>
      </c>
      <c r="V33" s="38">
        <v>605536</v>
      </c>
      <c r="W33" s="38">
        <v>787472</v>
      </c>
      <c r="X33" s="38">
        <v>759959</v>
      </c>
      <c r="Y33" s="38">
        <v>779176</v>
      </c>
      <c r="Z33" s="38">
        <v>764455</v>
      </c>
      <c r="AA33" s="38">
        <v>717871</v>
      </c>
      <c r="AB33" s="38">
        <v>686327</v>
      </c>
      <c r="AC33" s="38">
        <v>935657</v>
      </c>
    </row>
    <row r="34" spans="1:34" s="2" customFormat="1" ht="12" customHeight="1">
      <c r="A34" s="5"/>
      <c r="B34" s="5" t="s">
        <v>231</v>
      </c>
      <c r="C34" s="5" t="s">
        <v>71</v>
      </c>
      <c r="D34" s="65" t="str">
        <f>IF('Índice IFRS 16 | Index IFRS 16'!$K$6="Português",$C34,$B34)</f>
        <v xml:space="preserve">  Property and equipment </v>
      </c>
      <c r="E34" s="38">
        <v>1880771</v>
      </c>
      <c r="F34" s="38">
        <v>2016786</v>
      </c>
      <c r="G34" s="38">
        <v>1645926</v>
      </c>
      <c r="H34" s="38">
        <v>1670784</v>
      </c>
      <c r="I34" s="38">
        <v>1842239</v>
      </c>
      <c r="J34" s="38">
        <v>2042963</v>
      </c>
      <c r="K34" s="38">
        <v>2201521</v>
      </c>
      <c r="L34" s="38">
        <v>2378160</v>
      </c>
      <c r="M34" s="38">
        <v>1968840</v>
      </c>
      <c r="N34" s="38">
        <v>1920129</v>
      </c>
      <c r="O34" s="38">
        <v>1910614</v>
      </c>
      <c r="P34" s="38">
        <v>1865727</v>
      </c>
      <c r="Q34" s="38">
        <v>1799706</v>
      </c>
      <c r="R34" s="38">
        <v>1805059</v>
      </c>
      <c r="S34" s="38">
        <v>1879554</v>
      </c>
      <c r="T34" s="38">
        <v>1879115</v>
      </c>
      <c r="U34" s="38">
        <v>1961174</v>
      </c>
      <c r="V34" s="38">
        <v>1991084</v>
      </c>
      <c r="W34" s="38">
        <v>1970370</v>
      </c>
      <c r="X34" s="38">
        <v>1936752</v>
      </c>
      <c r="Y34" s="38">
        <v>1953089</v>
      </c>
      <c r="Z34" s="38">
        <v>1925503</v>
      </c>
      <c r="AA34" s="38">
        <v>1924587</v>
      </c>
      <c r="AB34" s="38">
        <v>1998860</v>
      </c>
      <c r="AC34" s="38">
        <v>2295849</v>
      </c>
    </row>
    <row r="35" spans="1:34" s="2" customFormat="1" ht="12" customHeight="1" thickBot="1">
      <c r="A35" s="5"/>
      <c r="B35" s="5" t="s">
        <v>232</v>
      </c>
      <c r="C35" s="5" t="s">
        <v>72</v>
      </c>
      <c r="D35" s="69" t="str">
        <f>IF('Índice IFRS 16 | Index IFRS 16'!$K$6="Português",$C35,$B35)</f>
        <v xml:space="preserve">  Intangible assets </v>
      </c>
      <c r="E35" s="38">
        <v>961000</v>
      </c>
      <c r="F35" s="38">
        <v>960669</v>
      </c>
      <c r="G35" s="38">
        <v>972097</v>
      </c>
      <c r="H35" s="38">
        <v>998035</v>
      </c>
      <c r="I35" s="38">
        <v>1016556</v>
      </c>
      <c r="J35" s="38">
        <v>1027316</v>
      </c>
      <c r="K35" s="38">
        <v>1046152</v>
      </c>
      <c r="L35" s="38">
        <v>1050779</v>
      </c>
      <c r="M35" s="38">
        <v>1087484</v>
      </c>
      <c r="N35" s="38">
        <v>1088898</v>
      </c>
      <c r="O35" s="38">
        <v>1144345</v>
      </c>
      <c r="P35" s="38">
        <v>1151273</v>
      </c>
      <c r="Q35" s="38">
        <v>1170268</v>
      </c>
      <c r="R35" s="38">
        <v>1186866</v>
      </c>
      <c r="S35" s="38">
        <v>1323223</v>
      </c>
      <c r="T35" s="70">
        <v>1345503</v>
      </c>
      <c r="U35" s="70">
        <v>1358038</v>
      </c>
      <c r="V35" s="70">
        <v>1372936</v>
      </c>
      <c r="W35" s="70">
        <v>1373137</v>
      </c>
      <c r="X35" s="70">
        <v>1397345</v>
      </c>
      <c r="Y35" s="70">
        <v>1426523</v>
      </c>
      <c r="Z35" s="70">
        <v>1463662</v>
      </c>
      <c r="AA35" s="38">
        <v>1467798</v>
      </c>
      <c r="AB35" s="38">
        <v>1462837</v>
      </c>
      <c r="AC35" s="38">
        <v>1463247</v>
      </c>
    </row>
    <row r="36" spans="1:34" s="2" customFormat="1" ht="12" customHeight="1">
      <c r="A36" s="5"/>
      <c r="B36" s="5" t="s">
        <v>233</v>
      </c>
      <c r="C36" s="5" t="s">
        <v>73</v>
      </c>
      <c r="D36" s="22" t="str">
        <f>IF('Índice IFRS 16 | Index IFRS 16'!$K$6="Português",$C36,$B36)</f>
        <v>Liabilities and equity</v>
      </c>
      <c r="E36" s="68">
        <v>13916485</v>
      </c>
      <c r="F36" s="68">
        <f>F37+F53+F66</f>
        <v>14189141</v>
      </c>
      <c r="G36" s="68">
        <f>G37+G53+G66</f>
        <v>14818590</v>
      </c>
      <c r="H36" s="68">
        <f>H37+H53+H66</f>
        <v>15669185</v>
      </c>
      <c r="I36" s="68">
        <v>16094398</v>
      </c>
      <c r="J36" s="68">
        <v>16895685</v>
      </c>
      <c r="K36" s="68">
        <v>17972706</v>
      </c>
      <c r="L36" s="68">
        <v>18854197</v>
      </c>
      <c r="M36" s="68">
        <v>19197490</v>
      </c>
      <c r="N36" s="68">
        <v>18816916</v>
      </c>
      <c r="O36" s="68">
        <v>15164137</v>
      </c>
      <c r="P36" s="68">
        <v>13926323</v>
      </c>
      <c r="Q36" s="68">
        <v>15794457</v>
      </c>
      <c r="R36" s="68">
        <v>15192453</v>
      </c>
      <c r="S36" s="68">
        <v>17386730</v>
      </c>
      <c r="T36" s="68">
        <v>17777994</v>
      </c>
      <c r="U36" s="68">
        <v>18533473</v>
      </c>
      <c r="V36" s="68">
        <v>17785616</v>
      </c>
      <c r="W36" s="68">
        <v>18529571</v>
      </c>
      <c r="X36" s="68">
        <v>18318914</v>
      </c>
      <c r="Y36" s="68">
        <v>18721292</v>
      </c>
      <c r="Z36" s="68">
        <v>17402241</v>
      </c>
      <c r="AA36" s="68">
        <v>17121999</v>
      </c>
      <c r="AB36" s="68">
        <v>19605093</v>
      </c>
      <c r="AC36" s="68">
        <v>20532906</v>
      </c>
    </row>
    <row r="37" spans="1:34" s="2" customFormat="1" ht="12" customHeight="1">
      <c r="A37" s="5"/>
      <c r="B37" s="5" t="s">
        <v>234</v>
      </c>
      <c r="C37" s="5" t="s">
        <v>74</v>
      </c>
      <c r="D37" s="22" t="str">
        <f>IF('Índice IFRS 16 | Index IFRS 16'!$K$6="Português",$C37,$B37)</f>
        <v>Current liabilities</v>
      </c>
      <c r="E37" s="71">
        <v>4180738</v>
      </c>
      <c r="F37" s="71">
        <v>4196966</v>
      </c>
      <c r="G37" s="71">
        <v>4669729</v>
      </c>
      <c r="H37" s="71">
        <v>5091502</v>
      </c>
      <c r="I37" s="71">
        <v>5275918</v>
      </c>
      <c r="J37" s="71">
        <v>5243319</v>
      </c>
      <c r="K37" s="71">
        <v>5789162</v>
      </c>
      <c r="L37" s="71">
        <v>6134967</v>
      </c>
      <c r="M37" s="71">
        <v>6862020</v>
      </c>
      <c r="N37" s="71">
        <v>9753889</v>
      </c>
      <c r="O37" s="71">
        <v>9767523</v>
      </c>
      <c r="P37" s="71">
        <v>10841648</v>
      </c>
      <c r="Q37" s="71">
        <v>10212631</v>
      </c>
      <c r="R37" s="71">
        <v>10251474</v>
      </c>
      <c r="S37" s="71">
        <v>10362983</v>
      </c>
      <c r="T37" s="71">
        <v>11436049</v>
      </c>
      <c r="U37" s="71">
        <v>11710248</v>
      </c>
      <c r="V37" s="71">
        <v>11796120</v>
      </c>
      <c r="W37" s="71">
        <v>13569350</v>
      </c>
      <c r="X37" s="71">
        <v>14857615</v>
      </c>
      <c r="Y37" s="71">
        <v>15056102</v>
      </c>
      <c r="Z37" s="71">
        <v>15884448</v>
      </c>
      <c r="AA37" s="71">
        <v>16822998</v>
      </c>
      <c r="AB37" s="71">
        <v>14064057</v>
      </c>
      <c r="AC37" s="71">
        <v>14748880</v>
      </c>
      <c r="AF37" s="254"/>
      <c r="AG37" s="254"/>
      <c r="AH37" s="254"/>
    </row>
    <row r="38" spans="1:34">
      <c r="B38" t="s">
        <v>235</v>
      </c>
      <c r="C38" t="s">
        <v>75</v>
      </c>
      <c r="D38" s="65" t="str">
        <f>IF('Índice IFRS 16 | Index IFRS 16'!$K$6="Português",$C38,$B38)</f>
        <v xml:space="preserve">  Loans and financing</v>
      </c>
      <c r="E38" s="38">
        <v>419198</v>
      </c>
      <c r="F38" s="38">
        <v>437292</v>
      </c>
      <c r="G38" s="38">
        <v>367918</v>
      </c>
      <c r="H38" s="38">
        <v>252549</v>
      </c>
      <c r="I38" s="38">
        <v>158813</v>
      </c>
      <c r="J38" s="38">
        <v>155739</v>
      </c>
      <c r="K38" s="38">
        <v>227303</v>
      </c>
      <c r="L38" s="38">
        <v>273612</v>
      </c>
      <c r="M38" s="38">
        <v>481227</v>
      </c>
      <c r="N38" s="38">
        <v>1874774</v>
      </c>
      <c r="O38" s="38">
        <v>1177543</v>
      </c>
      <c r="P38" s="38">
        <v>1050260</v>
      </c>
      <c r="Q38" s="38">
        <v>858332</v>
      </c>
      <c r="R38" s="38">
        <v>524508</v>
      </c>
      <c r="S38" s="38">
        <v>250535</v>
      </c>
      <c r="T38" s="38">
        <v>749912</v>
      </c>
      <c r="U38" s="38">
        <v>984266</v>
      </c>
      <c r="V38" s="38">
        <v>1472557</v>
      </c>
      <c r="W38" s="38">
        <v>1257809</v>
      </c>
      <c r="X38" s="38">
        <v>1273079</v>
      </c>
      <c r="Y38" s="38">
        <v>1112940</v>
      </c>
      <c r="Z38" s="38">
        <v>1400811</v>
      </c>
      <c r="AA38" s="38">
        <v>1694457</v>
      </c>
      <c r="AB38" s="38">
        <v>1269858</v>
      </c>
      <c r="AC38" s="38">
        <v>1100051</v>
      </c>
      <c r="AD38" s="2"/>
      <c r="AE38" s="2"/>
      <c r="AF38" s="254"/>
      <c r="AG38" s="254"/>
    </row>
    <row r="39" spans="1:34">
      <c r="B39" t="s">
        <v>736</v>
      </c>
      <c r="C39" t="s">
        <v>734</v>
      </c>
      <c r="D39" s="65" t="str">
        <f>IF('Índice IFRS 16 | Index IFRS 16'!$K$6="Português",$C39,$B39)</f>
        <v xml:space="preserve">  Convertible instruments</v>
      </c>
      <c r="E39" s="38">
        <v>0</v>
      </c>
      <c r="F39" s="38">
        <v>0</v>
      </c>
      <c r="G39" s="38">
        <v>0</v>
      </c>
      <c r="H39" s="38">
        <v>0</v>
      </c>
      <c r="I39" s="38">
        <v>0</v>
      </c>
      <c r="J39" s="38">
        <v>0</v>
      </c>
      <c r="K39" s="38">
        <v>0</v>
      </c>
      <c r="L39" s="38">
        <v>0</v>
      </c>
      <c r="M39" s="38">
        <v>0</v>
      </c>
      <c r="N39" s="38">
        <v>0</v>
      </c>
      <c r="O39" s="38">
        <v>0</v>
      </c>
      <c r="P39" s="38">
        <v>0</v>
      </c>
      <c r="Q39" s="38">
        <v>0</v>
      </c>
      <c r="R39" s="38">
        <v>0</v>
      </c>
      <c r="S39" s="38">
        <v>0</v>
      </c>
      <c r="T39" s="38">
        <v>0</v>
      </c>
      <c r="U39" s="38">
        <v>39124</v>
      </c>
      <c r="V39" s="38">
        <v>37648</v>
      </c>
      <c r="W39" s="38">
        <v>14505</v>
      </c>
      <c r="X39" s="38">
        <v>43142</v>
      </c>
      <c r="Y39" s="38">
        <v>14789</v>
      </c>
      <c r="Z39" s="38">
        <v>41031</v>
      </c>
      <c r="AA39" s="38">
        <v>12946</v>
      </c>
      <c r="AB39" s="38">
        <v>31955</v>
      </c>
      <c r="AC39" s="38">
        <v>25807</v>
      </c>
      <c r="AD39" s="2"/>
      <c r="AE39" s="2"/>
    </row>
    <row r="40" spans="1:34">
      <c r="B40" t="s">
        <v>743</v>
      </c>
      <c r="C40" t="s">
        <v>740</v>
      </c>
      <c r="D40" s="65" t="str">
        <f>IF('Índice IFRS 16 | Index IFRS 16'!$K$6="Português",$C40,$B40)</f>
        <v xml:space="preserve">  Leases</v>
      </c>
      <c r="E40" s="38">
        <v>914600</v>
      </c>
      <c r="F40" s="38">
        <v>971272</v>
      </c>
      <c r="G40" s="38">
        <v>1149005</v>
      </c>
      <c r="H40" s="38">
        <v>1286099</v>
      </c>
      <c r="I40" s="38">
        <v>1237909</v>
      </c>
      <c r="J40" s="38">
        <v>1297479</v>
      </c>
      <c r="K40" s="38">
        <v>1279488</v>
      </c>
      <c r="L40" s="38">
        <v>1492991</v>
      </c>
      <c r="M40" s="38">
        <v>1585233</v>
      </c>
      <c r="N40" s="38">
        <v>2406900</v>
      </c>
      <c r="O40" s="38">
        <v>2196909</v>
      </c>
      <c r="P40" s="38">
        <v>2611756</v>
      </c>
      <c r="Q40" s="38">
        <v>2272349</v>
      </c>
      <c r="R40" s="38">
        <v>3005412</v>
      </c>
      <c r="S40" s="38">
        <v>3152376</v>
      </c>
      <c r="T40" s="38">
        <v>3371795</v>
      </c>
      <c r="U40" s="38">
        <v>3497665</v>
      </c>
      <c r="V40" s="38">
        <v>3010403</v>
      </c>
      <c r="W40" s="38">
        <v>3463498</v>
      </c>
      <c r="X40" s="38">
        <v>3767801</v>
      </c>
      <c r="Y40" s="38">
        <v>4025948</v>
      </c>
      <c r="Z40" s="38">
        <v>4578717</v>
      </c>
      <c r="AA40" s="38">
        <v>4641265</v>
      </c>
      <c r="AB40" s="38">
        <v>3441644</v>
      </c>
      <c r="AC40" s="38">
        <v>3349056</v>
      </c>
      <c r="AD40" s="2"/>
      <c r="AE40" s="2"/>
    </row>
    <row r="41" spans="1:34">
      <c r="B41" t="s">
        <v>744</v>
      </c>
      <c r="C41" t="s">
        <v>741</v>
      </c>
      <c r="D41" s="65" t="str">
        <f>IF('Índice IFRS 16 | Index IFRS 16'!$K$6="Português",$C41,$B41)</f>
        <v>Lease notes</v>
      </c>
      <c r="E41" s="38">
        <v>0</v>
      </c>
      <c r="F41" s="38">
        <v>0</v>
      </c>
      <c r="G41" s="38">
        <v>0</v>
      </c>
      <c r="H41" s="38">
        <v>0</v>
      </c>
      <c r="I41" s="38">
        <v>0</v>
      </c>
      <c r="J41" s="38">
        <v>0</v>
      </c>
      <c r="K41" s="38">
        <v>0</v>
      </c>
      <c r="L41" s="38">
        <v>0</v>
      </c>
      <c r="M41" s="38">
        <v>0</v>
      </c>
      <c r="N41" s="38">
        <v>0</v>
      </c>
      <c r="O41" s="38">
        <v>0</v>
      </c>
      <c r="P41" s="38">
        <v>0</v>
      </c>
      <c r="Q41" s="38">
        <v>0</v>
      </c>
      <c r="R41" s="38">
        <v>0</v>
      </c>
      <c r="S41" s="38">
        <v>0</v>
      </c>
      <c r="T41" s="38">
        <v>0</v>
      </c>
      <c r="U41" s="38">
        <v>0</v>
      </c>
      <c r="V41" s="38">
        <v>0</v>
      </c>
      <c r="W41" s="38">
        <v>0</v>
      </c>
      <c r="X41" s="38">
        <v>0</v>
      </c>
      <c r="Y41" s="38">
        <v>0</v>
      </c>
      <c r="Z41" s="38">
        <v>0</v>
      </c>
      <c r="AA41" s="38">
        <v>0</v>
      </c>
      <c r="AB41" s="38">
        <v>99235</v>
      </c>
      <c r="AC41" s="38">
        <v>121948</v>
      </c>
      <c r="AD41" s="2"/>
      <c r="AE41" s="2"/>
    </row>
    <row r="42" spans="1:34">
      <c r="B42" t="s">
        <v>745</v>
      </c>
      <c r="C42" t="s">
        <v>742</v>
      </c>
      <c r="D42" s="65" t="str">
        <f>IF('Índice IFRS 16 | Index IFRS 16'!$K$6="Português",$C42,$B42)</f>
        <v>Lease equity</v>
      </c>
      <c r="E42" s="38">
        <v>0</v>
      </c>
      <c r="F42" s="38">
        <v>0</v>
      </c>
      <c r="G42" s="38">
        <v>0</v>
      </c>
      <c r="H42" s="38">
        <v>0</v>
      </c>
      <c r="I42" s="38">
        <v>0</v>
      </c>
      <c r="J42" s="38">
        <v>0</v>
      </c>
      <c r="K42" s="38">
        <v>0</v>
      </c>
      <c r="L42" s="38">
        <v>0</v>
      </c>
      <c r="M42" s="38">
        <v>0</v>
      </c>
      <c r="N42" s="38">
        <v>0</v>
      </c>
      <c r="O42" s="38">
        <v>0</v>
      </c>
      <c r="P42" s="38">
        <v>0</v>
      </c>
      <c r="Q42" s="38">
        <v>0</v>
      </c>
      <c r="R42" s="38">
        <v>0</v>
      </c>
      <c r="S42" s="38">
        <v>0</v>
      </c>
      <c r="T42" s="38">
        <v>0</v>
      </c>
      <c r="U42" s="38">
        <v>0</v>
      </c>
      <c r="V42" s="38">
        <v>0</v>
      </c>
      <c r="W42" s="38">
        <v>0</v>
      </c>
      <c r="X42" s="38">
        <v>0</v>
      </c>
      <c r="Y42" s="38">
        <v>0</v>
      </c>
      <c r="Z42" s="38">
        <v>0</v>
      </c>
      <c r="AA42" s="38">
        <v>0</v>
      </c>
      <c r="AB42" s="38">
        <v>109967</v>
      </c>
      <c r="AC42" s="38">
        <v>216388</v>
      </c>
      <c r="AD42" s="2"/>
      <c r="AE42" s="2"/>
    </row>
    <row r="43" spans="1:34">
      <c r="B43" t="s">
        <v>236</v>
      </c>
      <c r="C43" t="s">
        <v>76</v>
      </c>
      <c r="D43" s="65" t="str">
        <f>IF('Índice IFRS 16 | Index IFRS 16'!$K$6="Português",$C43,$B43)</f>
        <v xml:space="preserve">  Accounts payable</v>
      </c>
      <c r="E43" s="38">
        <v>971750</v>
      </c>
      <c r="F43" s="38">
        <v>1001090</v>
      </c>
      <c r="G43" s="38">
        <v>1172046</v>
      </c>
      <c r="H43" s="38">
        <v>1295186</v>
      </c>
      <c r="I43" s="38">
        <v>1450439</v>
      </c>
      <c r="J43" s="38">
        <v>1426610</v>
      </c>
      <c r="K43" s="38">
        <v>1435637</v>
      </c>
      <c r="L43" s="38">
        <v>1608510</v>
      </c>
      <c r="M43" s="38">
        <v>1626577</v>
      </c>
      <c r="N43" s="38">
        <v>2109361</v>
      </c>
      <c r="O43" s="38">
        <v>2599018</v>
      </c>
      <c r="P43" s="38">
        <v>2906389</v>
      </c>
      <c r="Q43" s="38">
        <v>2396469</v>
      </c>
      <c r="R43" s="38">
        <v>1852184</v>
      </c>
      <c r="S43" s="38">
        <v>1715689</v>
      </c>
      <c r="T43" s="38">
        <v>1929019</v>
      </c>
      <c r="U43" s="38">
        <v>1534174</v>
      </c>
      <c r="V43" s="38">
        <v>1727138</v>
      </c>
      <c r="W43" s="38">
        <v>2382817</v>
      </c>
      <c r="X43" s="38">
        <v>2653198</v>
      </c>
      <c r="Y43" s="38">
        <v>3186195.25</v>
      </c>
      <c r="Z43" s="38">
        <v>2715650</v>
      </c>
      <c r="AA43" s="38">
        <v>2912550</v>
      </c>
      <c r="AB43" s="38">
        <v>1901949</v>
      </c>
      <c r="AC43" s="38">
        <v>2201984</v>
      </c>
      <c r="AD43" s="2"/>
      <c r="AE43" s="2"/>
    </row>
    <row r="44" spans="1:34">
      <c r="B44" t="s">
        <v>237</v>
      </c>
      <c r="C44" t="s">
        <v>77</v>
      </c>
      <c r="D44" s="65" t="str">
        <f>IF('Índice IFRS 16 | Index IFRS 16'!$K$6="Português",$C44,$B44)</f>
        <v xml:space="preserve">  Air traffic liability </v>
      </c>
      <c r="E44" s="38">
        <v>1350035</v>
      </c>
      <c r="F44" s="38">
        <v>1271456</v>
      </c>
      <c r="G44" s="38">
        <v>1469092</v>
      </c>
      <c r="H44" s="38">
        <v>1646686</v>
      </c>
      <c r="I44" s="38">
        <v>1672452</v>
      </c>
      <c r="J44" s="38">
        <v>1687782</v>
      </c>
      <c r="K44" s="38">
        <v>2113079</v>
      </c>
      <c r="L44" s="38">
        <v>1962884</v>
      </c>
      <c r="M44" s="38">
        <v>2094254</v>
      </c>
      <c r="N44" s="38">
        <v>1693092</v>
      </c>
      <c r="O44" s="38">
        <v>1824715</v>
      </c>
      <c r="P44" s="38">
        <v>2270125</v>
      </c>
      <c r="Q44" s="38">
        <v>2488872</v>
      </c>
      <c r="R44" s="38">
        <v>2308888</v>
      </c>
      <c r="S44" s="38">
        <v>2564234</v>
      </c>
      <c r="T44" s="38">
        <v>3031291</v>
      </c>
      <c r="U44" s="38">
        <v>3063816</v>
      </c>
      <c r="V44" s="38">
        <v>3048012</v>
      </c>
      <c r="W44" s="38">
        <v>3981133</v>
      </c>
      <c r="X44" s="38">
        <v>4250548</v>
      </c>
      <c r="Y44" s="38">
        <v>4140025</v>
      </c>
      <c r="Z44" s="38">
        <v>4091940</v>
      </c>
      <c r="AA44" s="38">
        <v>4476074</v>
      </c>
      <c r="AB44" s="38">
        <v>4333647</v>
      </c>
      <c r="AC44" s="38">
        <v>5205876</v>
      </c>
      <c r="AD44" s="2"/>
      <c r="AE44" s="2"/>
    </row>
    <row r="45" spans="1:34">
      <c r="B45" t="s">
        <v>238</v>
      </c>
      <c r="C45" t="s">
        <v>78</v>
      </c>
      <c r="D45" s="65" t="str">
        <f>IF('Índice IFRS 16 | Index IFRS 16'!$K$6="Português",$C45,$B45)</f>
        <v xml:space="preserve">  Salaries, wages and benefits </v>
      </c>
      <c r="E45" s="38">
        <v>246336</v>
      </c>
      <c r="F45" s="38">
        <v>250417</v>
      </c>
      <c r="G45" s="38">
        <v>253793</v>
      </c>
      <c r="H45" s="38">
        <v>301150</v>
      </c>
      <c r="I45" s="38">
        <v>244008</v>
      </c>
      <c r="J45" s="38">
        <v>309806</v>
      </c>
      <c r="K45" s="38">
        <v>332809</v>
      </c>
      <c r="L45" s="38">
        <v>382922</v>
      </c>
      <c r="M45" s="38">
        <v>357571</v>
      </c>
      <c r="N45" s="38">
        <v>383433</v>
      </c>
      <c r="O45" s="38">
        <v>379606</v>
      </c>
      <c r="P45" s="38">
        <v>411757</v>
      </c>
      <c r="Q45" s="38">
        <v>400371</v>
      </c>
      <c r="R45" s="38">
        <v>413167</v>
      </c>
      <c r="S45" s="38">
        <v>549951</v>
      </c>
      <c r="T45" s="38">
        <v>584715</v>
      </c>
      <c r="U45" s="38">
        <v>459697</v>
      </c>
      <c r="V45" s="38">
        <v>478943</v>
      </c>
      <c r="W45" s="38">
        <v>456337</v>
      </c>
      <c r="X45" s="38">
        <v>531677</v>
      </c>
      <c r="Y45" s="38">
        <v>479412</v>
      </c>
      <c r="Z45" s="38">
        <v>491701</v>
      </c>
      <c r="AA45" s="38">
        <v>474426</v>
      </c>
      <c r="AB45" s="38">
        <v>514904</v>
      </c>
      <c r="AC45" s="38">
        <v>474797</v>
      </c>
      <c r="AD45" s="2"/>
      <c r="AE45" s="2"/>
    </row>
    <row r="46" spans="1:34">
      <c r="B46" t="s">
        <v>239</v>
      </c>
      <c r="C46" t="s">
        <v>79</v>
      </c>
      <c r="D46" s="65" t="str">
        <f>IF('Índice IFRS 16 | Index IFRS 16'!$K$6="Português",$C46,$B46)</f>
        <v xml:space="preserve">  Insurance premiums payable</v>
      </c>
      <c r="E46" s="38">
        <v>24411</v>
      </c>
      <c r="F46" s="38">
        <v>19501</v>
      </c>
      <c r="G46" s="38">
        <v>7672</v>
      </c>
      <c r="H46" s="38">
        <v>123</v>
      </c>
      <c r="I46" s="38">
        <v>34999</v>
      </c>
      <c r="J46" s="38">
        <v>19263</v>
      </c>
      <c r="K46" s="38">
        <v>9669</v>
      </c>
      <c r="L46" s="38">
        <v>1400</v>
      </c>
      <c r="M46" s="38">
        <v>49938</v>
      </c>
      <c r="N46" s="38">
        <v>38122</v>
      </c>
      <c r="O46" s="38">
        <v>31950</v>
      </c>
      <c r="P46" s="38">
        <v>13254</v>
      </c>
      <c r="Q46" s="38">
        <v>52427</v>
      </c>
      <c r="R46" s="38">
        <v>63079</v>
      </c>
      <c r="S46" s="38">
        <v>19850</v>
      </c>
      <c r="T46" s="38">
        <v>5252</v>
      </c>
      <c r="U46" s="38">
        <v>92793</v>
      </c>
      <c r="V46" s="38">
        <v>44505</v>
      </c>
      <c r="W46" s="38">
        <v>33101</v>
      </c>
      <c r="X46" s="38">
        <v>12399</v>
      </c>
      <c r="Y46" s="38">
        <v>84985</v>
      </c>
      <c r="Z46" s="38">
        <v>62798</v>
      </c>
      <c r="AA46" s="38">
        <v>21906</v>
      </c>
      <c r="AB46" s="38">
        <v>421</v>
      </c>
      <c r="AC46" s="38">
        <v>75857</v>
      </c>
      <c r="AD46" s="2"/>
      <c r="AE46" s="2"/>
    </row>
    <row r="47" spans="1:34">
      <c r="B47" t="s">
        <v>240</v>
      </c>
      <c r="C47" t="s">
        <v>80</v>
      </c>
      <c r="D47" s="65" t="str">
        <f>IF('Índice IFRS 16 | Index IFRS 16'!$K$6="Português",$C47,$B47)</f>
        <v xml:space="preserve">  Taxes payable</v>
      </c>
      <c r="E47" s="38">
        <v>44418</v>
      </c>
      <c r="F47" s="38">
        <v>29945</v>
      </c>
      <c r="G47" s="38">
        <v>29749</v>
      </c>
      <c r="H47" s="38">
        <v>33545</v>
      </c>
      <c r="I47" s="38">
        <v>56999</v>
      </c>
      <c r="J47" s="38">
        <v>30075</v>
      </c>
      <c r="K47" s="38">
        <v>29474</v>
      </c>
      <c r="L47" s="38">
        <v>32986</v>
      </c>
      <c r="M47" s="38">
        <v>49060</v>
      </c>
      <c r="N47" s="38">
        <v>44367</v>
      </c>
      <c r="O47" s="38">
        <v>30929</v>
      </c>
      <c r="P47" s="38">
        <v>31221</v>
      </c>
      <c r="Q47" s="38">
        <v>55260</v>
      </c>
      <c r="R47" s="38">
        <v>59518</v>
      </c>
      <c r="S47" s="38">
        <v>47843</v>
      </c>
      <c r="T47" s="38">
        <v>60694</v>
      </c>
      <c r="U47" s="38">
        <v>150084</v>
      </c>
      <c r="V47" s="38">
        <v>88860</v>
      </c>
      <c r="W47" s="38">
        <v>103086</v>
      </c>
      <c r="X47" s="38">
        <v>126048</v>
      </c>
      <c r="Y47" s="38">
        <v>168636</v>
      </c>
      <c r="Z47" s="38">
        <v>93183</v>
      </c>
      <c r="AA47" s="38">
        <v>87295</v>
      </c>
      <c r="AB47" s="38">
        <v>73485</v>
      </c>
      <c r="AC47" s="38">
        <v>96485</v>
      </c>
      <c r="AD47" s="2"/>
      <c r="AE47" s="2"/>
    </row>
    <row r="48" spans="1:34">
      <c r="B48" t="s">
        <v>241</v>
      </c>
      <c r="C48" t="s">
        <v>81</v>
      </c>
      <c r="D48" s="65" t="str">
        <f>IF('Índice IFRS 16 | Index IFRS 16'!$K$6="Português",$C48,$B48)</f>
        <v xml:space="preserve">  Federal tax installment payment program</v>
      </c>
      <c r="E48" s="38">
        <v>9772</v>
      </c>
      <c r="F48" s="38">
        <v>9749</v>
      </c>
      <c r="G48" s="38">
        <v>9749</v>
      </c>
      <c r="H48" s="38">
        <v>9749</v>
      </c>
      <c r="I48" s="38">
        <v>9749</v>
      </c>
      <c r="J48" s="38">
        <v>9749</v>
      </c>
      <c r="K48" s="38">
        <v>9749</v>
      </c>
      <c r="L48" s="38">
        <v>9749</v>
      </c>
      <c r="M48" s="38">
        <v>13480</v>
      </c>
      <c r="N48" s="38">
        <v>13510</v>
      </c>
      <c r="O48" s="38">
        <v>15168</v>
      </c>
      <c r="P48" s="38">
        <v>15114</v>
      </c>
      <c r="Q48" s="38">
        <v>13358</v>
      </c>
      <c r="R48" s="38">
        <v>0</v>
      </c>
      <c r="S48" s="38">
        <v>0</v>
      </c>
      <c r="T48" s="38">
        <v>0</v>
      </c>
      <c r="U48" s="38">
        <v>0</v>
      </c>
      <c r="V48" s="38">
        <v>0</v>
      </c>
      <c r="W48" s="38">
        <v>0</v>
      </c>
      <c r="X48" s="38">
        <v>0</v>
      </c>
      <c r="Y48" s="38">
        <v>24952</v>
      </c>
      <c r="Z48" s="38">
        <v>42228</v>
      </c>
      <c r="AA48" s="38">
        <v>42228</v>
      </c>
      <c r="AB48" s="38">
        <v>45683</v>
      </c>
      <c r="AC48" s="38">
        <v>45683</v>
      </c>
      <c r="AD48" s="2"/>
      <c r="AE48" s="2"/>
    </row>
    <row r="49" spans="2:31">
      <c r="B49" t="s">
        <v>220</v>
      </c>
      <c r="C49" t="s">
        <v>64</v>
      </c>
      <c r="D49" s="65" t="str">
        <f>IF('Índice IFRS 16 | Index IFRS 16'!$K$6="Português",$C49,$B49)</f>
        <v xml:space="preserve">  Derivative financial instruments</v>
      </c>
      <c r="E49" s="38">
        <v>48522</v>
      </c>
      <c r="F49" s="38">
        <v>46103</v>
      </c>
      <c r="G49" s="38">
        <v>41612</v>
      </c>
      <c r="H49" s="38">
        <v>55868</v>
      </c>
      <c r="I49" s="38">
        <v>180975</v>
      </c>
      <c r="J49" s="38">
        <v>56333</v>
      </c>
      <c r="K49" s="38">
        <v>74543</v>
      </c>
      <c r="L49" s="38">
        <v>129324</v>
      </c>
      <c r="M49" s="38">
        <v>81196</v>
      </c>
      <c r="N49" s="38">
        <v>310423</v>
      </c>
      <c r="O49" s="38">
        <v>246091</v>
      </c>
      <c r="P49" s="38">
        <v>195025</v>
      </c>
      <c r="Q49" s="38">
        <v>173769</v>
      </c>
      <c r="R49" s="38">
        <v>116296</v>
      </c>
      <c r="S49" s="38">
        <v>78133</v>
      </c>
      <c r="T49" s="38">
        <v>79786</v>
      </c>
      <c r="U49" s="38">
        <v>77509</v>
      </c>
      <c r="V49" s="38">
        <v>66004</v>
      </c>
      <c r="W49" s="38">
        <v>65899</v>
      </c>
      <c r="X49" s="38">
        <v>160074</v>
      </c>
      <c r="Y49" s="38">
        <v>69364</v>
      </c>
      <c r="Z49" s="38">
        <v>139941</v>
      </c>
      <c r="AA49" s="38">
        <v>120534</v>
      </c>
      <c r="AB49" s="38">
        <v>9723</v>
      </c>
      <c r="AC49" s="38">
        <v>68905</v>
      </c>
      <c r="AD49" s="2"/>
      <c r="AE49" s="2"/>
    </row>
    <row r="50" spans="2:31">
      <c r="B50" t="s">
        <v>242</v>
      </c>
      <c r="C50" t="s">
        <v>155</v>
      </c>
      <c r="D50" s="65" t="str">
        <f>IF('Índice IFRS 16 | Index IFRS 16'!$K$6="Português",$C50,$B50)</f>
        <v xml:space="preserve">  Reimbursement to clients</v>
      </c>
      <c r="E50" s="38">
        <v>0</v>
      </c>
      <c r="F50" s="38">
        <v>0</v>
      </c>
      <c r="G50" s="38">
        <v>0</v>
      </c>
      <c r="H50" s="38">
        <v>0</v>
      </c>
      <c r="I50" s="38">
        <v>0</v>
      </c>
      <c r="J50" s="38">
        <v>0</v>
      </c>
      <c r="K50" s="38">
        <v>0</v>
      </c>
      <c r="L50" s="38">
        <v>0</v>
      </c>
      <c r="M50" s="38">
        <v>0</v>
      </c>
      <c r="N50" s="38">
        <v>0</v>
      </c>
      <c r="O50" s="38">
        <v>0</v>
      </c>
      <c r="P50" s="38">
        <v>0</v>
      </c>
      <c r="Q50" s="38">
        <v>221342</v>
      </c>
      <c r="R50" s="38">
        <v>237833</v>
      </c>
      <c r="S50" s="38">
        <v>213828</v>
      </c>
      <c r="T50" s="38">
        <v>145461</v>
      </c>
      <c r="U50" s="38">
        <v>173686</v>
      </c>
      <c r="V50" s="38">
        <v>99730</v>
      </c>
      <c r="W50" s="38">
        <v>48683</v>
      </c>
      <c r="X50" s="38">
        <v>36928</v>
      </c>
      <c r="Y50" s="38">
        <v>13822</v>
      </c>
      <c r="Z50" s="38">
        <v>8250</v>
      </c>
      <c r="AA50" s="38">
        <v>26494</v>
      </c>
      <c r="AB50" s="38">
        <v>24351</v>
      </c>
      <c r="AC50" s="38">
        <v>14159</v>
      </c>
      <c r="AD50" s="2"/>
      <c r="AE50" s="2"/>
    </row>
    <row r="51" spans="2:31">
      <c r="B51" t="s">
        <v>243</v>
      </c>
      <c r="C51" t="s">
        <v>117</v>
      </c>
      <c r="D51" s="65" t="str">
        <f>IF('Índice IFRS 16 | Index IFRS 16'!$K$6="Português",$C51,$B51)</f>
        <v xml:space="preserve">  Provisions</v>
      </c>
      <c r="E51" s="38">
        <v>0</v>
      </c>
      <c r="F51" s="38">
        <v>0</v>
      </c>
      <c r="G51" s="38">
        <v>0</v>
      </c>
      <c r="H51" s="38">
        <v>24494</v>
      </c>
      <c r="I51" s="38">
        <v>36083</v>
      </c>
      <c r="J51" s="38">
        <v>37179</v>
      </c>
      <c r="K51" s="38">
        <v>37463</v>
      </c>
      <c r="L51" s="38">
        <v>56422</v>
      </c>
      <c r="M51" s="38">
        <v>323441</v>
      </c>
      <c r="N51" s="38">
        <v>717920</v>
      </c>
      <c r="O51" s="38">
        <v>1026912</v>
      </c>
      <c r="P51" s="38">
        <v>1060075</v>
      </c>
      <c r="Q51" s="38">
        <v>853810</v>
      </c>
      <c r="R51" s="38">
        <v>859746</v>
      </c>
      <c r="S51" s="38">
        <v>926672</v>
      </c>
      <c r="T51" s="38">
        <v>849972</v>
      </c>
      <c r="U51" s="38">
        <v>977103</v>
      </c>
      <c r="V51" s="38">
        <v>970107</v>
      </c>
      <c r="W51" s="38">
        <v>991338</v>
      </c>
      <c r="X51" s="38">
        <v>991525</v>
      </c>
      <c r="Y51" s="38">
        <v>834288</v>
      </c>
      <c r="Z51" s="38">
        <v>1079069</v>
      </c>
      <c r="AA51" s="38">
        <v>1006696</v>
      </c>
      <c r="AB51" s="38">
        <v>713629</v>
      </c>
      <c r="AC51" s="38">
        <v>736430</v>
      </c>
      <c r="AD51" s="2"/>
      <c r="AE51" s="2"/>
    </row>
    <row r="52" spans="2:31">
      <c r="B52" t="s">
        <v>244</v>
      </c>
      <c r="C52" t="s">
        <v>83</v>
      </c>
      <c r="D52" s="66" t="str">
        <f>IF('Índice IFRS 16 | Index IFRS 16'!$K$6="Português",$C52,$B52)</f>
        <v xml:space="preserve">  Other current liabilities</v>
      </c>
      <c r="E52" s="38">
        <v>151696</v>
      </c>
      <c r="F52" s="38">
        <v>160141</v>
      </c>
      <c r="G52" s="38">
        <v>169093</v>
      </c>
      <c r="H52" s="38">
        <v>186053</v>
      </c>
      <c r="I52" s="38">
        <v>193492</v>
      </c>
      <c r="J52" s="38">
        <v>213304</v>
      </c>
      <c r="K52" s="38">
        <v>239948</v>
      </c>
      <c r="L52" s="38">
        <v>184167</v>
      </c>
      <c r="M52" s="38">
        <v>200043</v>
      </c>
      <c r="N52" s="38">
        <v>161987</v>
      </c>
      <c r="O52" s="38">
        <v>238682</v>
      </c>
      <c r="P52" s="38">
        <v>276672</v>
      </c>
      <c r="Q52" s="38">
        <v>426272</v>
      </c>
      <c r="R52" s="38">
        <v>810843</v>
      </c>
      <c r="S52" s="38">
        <v>843872</v>
      </c>
      <c r="T52" s="38">
        <v>628152</v>
      </c>
      <c r="U52" s="38">
        <v>660331</v>
      </c>
      <c r="V52" s="38">
        <v>752213</v>
      </c>
      <c r="W52" s="38">
        <v>771144</v>
      </c>
      <c r="X52" s="38">
        <v>1011196</v>
      </c>
      <c r="Y52" s="38">
        <v>900745.75</v>
      </c>
      <c r="Z52" s="38">
        <v>1139129</v>
      </c>
      <c r="AA52" s="38">
        <v>1306127</v>
      </c>
      <c r="AB52" s="38">
        <f>+AB37-SUM(AB38:AB51)</f>
        <v>1493606</v>
      </c>
      <c r="AC52" s="38">
        <v>1015454</v>
      </c>
      <c r="AD52" s="2"/>
      <c r="AE52" s="2"/>
    </row>
    <row r="53" spans="2:31">
      <c r="B53" t="s">
        <v>245</v>
      </c>
      <c r="C53" t="s">
        <v>84</v>
      </c>
      <c r="D53" s="22" t="str">
        <f>IF('Índice IFRS 16 | Index IFRS 16'!$K$6="Português",$C53,$B53)</f>
        <v>Non-current liabilities</v>
      </c>
      <c r="E53" s="72">
        <v>10168450</v>
      </c>
      <c r="F53" s="72">
        <v>10240056</v>
      </c>
      <c r="G53" s="72">
        <v>11633640</v>
      </c>
      <c r="H53" s="72">
        <v>12196086</v>
      </c>
      <c r="I53" s="72">
        <v>11968518</v>
      </c>
      <c r="J53" s="72">
        <v>12700607</v>
      </c>
      <c r="K53" s="72">
        <v>12796692</v>
      </c>
      <c r="L53" s="72">
        <v>13985446</v>
      </c>
      <c r="M53" s="72">
        <v>15854644</v>
      </c>
      <c r="N53" s="72">
        <v>18709750</v>
      </c>
      <c r="O53" s="72">
        <v>18044857</v>
      </c>
      <c r="P53" s="72">
        <v>16951046</v>
      </c>
      <c r="Q53" s="72">
        <v>19730576</v>
      </c>
      <c r="R53" s="72">
        <v>21849809</v>
      </c>
      <c r="S53" s="72">
        <v>22766295</v>
      </c>
      <c r="T53" s="72">
        <v>24287879</v>
      </c>
      <c r="U53" s="72">
        <v>25156223</v>
      </c>
      <c r="V53" s="72">
        <v>21628325</v>
      </c>
      <c r="W53" s="72">
        <v>23077021</v>
      </c>
      <c r="X53" s="72">
        <v>23591806</v>
      </c>
      <c r="Y53" s="72">
        <v>22672688</v>
      </c>
      <c r="Z53" s="72">
        <v>21244543</v>
      </c>
      <c r="AA53" s="72">
        <v>19980999</v>
      </c>
      <c r="AB53" s="72">
        <v>26827162</v>
      </c>
      <c r="AC53" s="72">
        <v>27111870</v>
      </c>
      <c r="AD53" s="2"/>
      <c r="AE53" s="2"/>
    </row>
    <row r="54" spans="2:31">
      <c r="B54" t="s">
        <v>246</v>
      </c>
      <c r="C54" t="s">
        <v>75</v>
      </c>
      <c r="D54" s="65" t="str">
        <f>IF('Índice IFRS 16 | Index IFRS 16'!$K$6="Português",$C54,$B54)</f>
        <v>Loans and financing</v>
      </c>
      <c r="E54" s="67">
        <v>2159241</v>
      </c>
      <c r="F54" s="67">
        <v>2077734</v>
      </c>
      <c r="G54" s="67">
        <v>2436844</v>
      </c>
      <c r="H54" s="67">
        <v>2477286</v>
      </c>
      <c r="I54" s="67">
        <v>2597313</v>
      </c>
      <c r="J54" s="67">
        <v>2926700</v>
      </c>
      <c r="K54" s="67">
        <v>2868178</v>
      </c>
      <c r="L54" s="67">
        <v>3121663</v>
      </c>
      <c r="M54" s="67">
        <v>3036929</v>
      </c>
      <c r="N54" s="67">
        <v>2926586</v>
      </c>
      <c r="O54" s="67">
        <v>3860831</v>
      </c>
      <c r="P54" s="67">
        <v>4122062</v>
      </c>
      <c r="Q54" s="67">
        <v>6502182</v>
      </c>
      <c r="R54" s="67">
        <v>7254058</v>
      </c>
      <c r="S54" s="67">
        <v>9646952</v>
      </c>
      <c r="T54" s="67">
        <v>9646250</v>
      </c>
      <c r="U54" s="67">
        <v>7161464</v>
      </c>
      <c r="V54" s="67">
        <v>5893102</v>
      </c>
      <c r="W54" s="67">
        <v>6519205</v>
      </c>
      <c r="X54" s="67">
        <v>6460614</v>
      </c>
      <c r="Y54" s="67">
        <v>6119759</v>
      </c>
      <c r="Z54" s="67">
        <v>5720103</v>
      </c>
      <c r="AA54" s="67">
        <v>5399608</v>
      </c>
      <c r="AB54" s="67">
        <v>9153444</v>
      </c>
      <c r="AC54" s="67">
        <v>8598861</v>
      </c>
      <c r="AD54" s="2"/>
      <c r="AE54" s="2"/>
    </row>
    <row r="55" spans="2:31">
      <c r="B55" t="s">
        <v>735</v>
      </c>
      <c r="C55" t="s">
        <v>734</v>
      </c>
      <c r="D55" s="65" t="str">
        <f>IF('Índice IFRS 16 | Index IFRS 16'!$K$6="Português",$C55,$B55)</f>
        <v>Convertible instruments</v>
      </c>
      <c r="E55" s="67">
        <v>0</v>
      </c>
      <c r="F55" s="67">
        <v>0</v>
      </c>
      <c r="G55" s="67">
        <v>0</v>
      </c>
      <c r="H55" s="67">
        <v>0</v>
      </c>
      <c r="I55" s="67">
        <v>0</v>
      </c>
      <c r="J55" s="67">
        <v>0</v>
      </c>
      <c r="K55" s="67">
        <v>0</v>
      </c>
      <c r="L55" s="67">
        <v>0</v>
      </c>
      <c r="M55" s="67">
        <v>0</v>
      </c>
      <c r="N55" s="67">
        <v>0</v>
      </c>
      <c r="O55" s="67">
        <v>0</v>
      </c>
      <c r="P55" s="67">
        <v>0</v>
      </c>
      <c r="Q55" s="67">
        <v>0</v>
      </c>
      <c r="R55" s="67">
        <v>0</v>
      </c>
      <c r="S55" s="67">
        <v>0</v>
      </c>
      <c r="T55" s="67">
        <v>0</v>
      </c>
      <c r="U55" s="67">
        <v>1833877</v>
      </c>
      <c r="V55" s="67">
        <v>1606563</v>
      </c>
      <c r="W55" s="67">
        <v>1434852</v>
      </c>
      <c r="X55" s="67">
        <v>1723638</v>
      </c>
      <c r="Y55" s="67">
        <v>1388930</v>
      </c>
      <c r="Z55" s="67">
        <v>1482745</v>
      </c>
      <c r="AA55" s="67">
        <v>1641536</v>
      </c>
      <c r="AB55" s="67">
        <v>1118815</v>
      </c>
      <c r="AC55" s="67">
        <v>1175803</v>
      </c>
      <c r="AD55" s="2"/>
      <c r="AE55" s="2"/>
    </row>
    <row r="56" spans="2:31">
      <c r="B56" t="s">
        <v>743</v>
      </c>
      <c r="C56" t="s">
        <v>740</v>
      </c>
      <c r="D56" s="65" t="str">
        <f>IF('Índice IFRS 16 | Index IFRS 16'!$K$6="Português",$C56,$B56)</f>
        <v xml:space="preserve">  Leases</v>
      </c>
      <c r="E56" s="67">
        <v>6428893</v>
      </c>
      <c r="F56" s="67">
        <v>6564309</v>
      </c>
      <c r="G56" s="67">
        <v>7507015</v>
      </c>
      <c r="H56" s="67">
        <v>7905375</v>
      </c>
      <c r="I56" s="67">
        <v>7681837</v>
      </c>
      <c r="J56" s="67">
        <v>8069949</v>
      </c>
      <c r="K56" s="67">
        <v>8254097</v>
      </c>
      <c r="L56" s="67">
        <v>9087188</v>
      </c>
      <c r="M56" s="67">
        <v>10521388</v>
      </c>
      <c r="N56" s="67">
        <v>13446307</v>
      </c>
      <c r="O56" s="67">
        <v>11997497</v>
      </c>
      <c r="P56" s="67">
        <v>10521242</v>
      </c>
      <c r="Q56" s="67">
        <v>10248463</v>
      </c>
      <c r="R56" s="67">
        <v>11134687</v>
      </c>
      <c r="S56" s="67">
        <v>9775603</v>
      </c>
      <c r="T56" s="67">
        <v>10623669</v>
      </c>
      <c r="U56" s="67">
        <v>11392910</v>
      </c>
      <c r="V56" s="67">
        <v>9697507</v>
      </c>
      <c r="W56" s="67">
        <v>10485994</v>
      </c>
      <c r="X56" s="67">
        <v>10605914</v>
      </c>
      <c r="Y56" s="67">
        <v>10556885</v>
      </c>
      <c r="Z56" s="67">
        <v>9921373</v>
      </c>
      <c r="AA56" s="67">
        <v>8833430</v>
      </c>
      <c r="AB56" s="67">
        <v>8974631</v>
      </c>
      <c r="AC56" s="67">
        <v>9106771</v>
      </c>
      <c r="AD56" s="2"/>
      <c r="AE56" s="2"/>
    </row>
    <row r="57" spans="2:31">
      <c r="B57" t="s">
        <v>744</v>
      </c>
      <c r="C57" t="s">
        <v>741</v>
      </c>
      <c r="D57" s="65" t="str">
        <f>IF('Índice IFRS 16 | Index IFRS 16'!$K$6="Português",$C57,$B57)</f>
        <v>Lease notes</v>
      </c>
      <c r="E57" s="67">
        <v>0</v>
      </c>
      <c r="F57" s="67">
        <v>0</v>
      </c>
      <c r="G57" s="67">
        <v>0</v>
      </c>
      <c r="H57" s="67">
        <v>0</v>
      </c>
      <c r="I57" s="67">
        <v>0</v>
      </c>
      <c r="J57" s="67">
        <v>0</v>
      </c>
      <c r="K57" s="67">
        <v>0</v>
      </c>
      <c r="L57" s="67">
        <v>0</v>
      </c>
      <c r="M57" s="67">
        <v>0</v>
      </c>
      <c r="N57" s="67">
        <v>0</v>
      </c>
      <c r="O57" s="67">
        <v>0</v>
      </c>
      <c r="P57" s="67">
        <v>0</v>
      </c>
      <c r="Q57" s="67">
        <v>0</v>
      </c>
      <c r="R57" s="67">
        <v>0</v>
      </c>
      <c r="S57" s="67">
        <v>0</v>
      </c>
      <c r="T57" s="67">
        <v>0</v>
      </c>
      <c r="U57" s="67">
        <v>0</v>
      </c>
      <c r="V57" s="67">
        <v>0</v>
      </c>
      <c r="W57" s="67">
        <v>0</v>
      </c>
      <c r="X57" s="67">
        <v>0</v>
      </c>
      <c r="Y57" s="67">
        <v>0</v>
      </c>
      <c r="Z57" s="67">
        <v>0</v>
      </c>
      <c r="AA57" s="67">
        <v>0</v>
      </c>
      <c r="AB57" s="67">
        <v>930655</v>
      </c>
      <c r="AC57" s="67">
        <v>908897</v>
      </c>
      <c r="AD57" s="2"/>
      <c r="AE57" s="2"/>
    </row>
    <row r="58" spans="2:31">
      <c r="B58" t="s">
        <v>745</v>
      </c>
      <c r="C58" t="s">
        <v>742</v>
      </c>
      <c r="D58" s="65" t="str">
        <f>IF('Índice IFRS 16 | Index IFRS 16'!$K$6="Português",$C58,$B58)</f>
        <v>Lease equity</v>
      </c>
      <c r="E58" s="67">
        <v>0</v>
      </c>
      <c r="F58" s="67">
        <v>0</v>
      </c>
      <c r="G58" s="67">
        <v>0</v>
      </c>
      <c r="H58" s="67">
        <v>0</v>
      </c>
      <c r="I58" s="67">
        <v>0</v>
      </c>
      <c r="J58" s="67">
        <v>0</v>
      </c>
      <c r="K58" s="67">
        <v>0</v>
      </c>
      <c r="L58" s="67">
        <v>0</v>
      </c>
      <c r="M58" s="67">
        <v>0</v>
      </c>
      <c r="N58" s="67">
        <v>0</v>
      </c>
      <c r="O58" s="67">
        <v>0</v>
      </c>
      <c r="P58" s="67">
        <v>0</v>
      </c>
      <c r="Q58" s="67">
        <v>0</v>
      </c>
      <c r="R58" s="67">
        <v>0</v>
      </c>
      <c r="S58" s="67">
        <v>0</v>
      </c>
      <c r="T58" s="67">
        <v>0</v>
      </c>
      <c r="U58" s="67">
        <v>0</v>
      </c>
      <c r="V58" s="67">
        <v>0</v>
      </c>
      <c r="W58" s="67">
        <v>0</v>
      </c>
      <c r="X58" s="67">
        <v>0</v>
      </c>
      <c r="Y58" s="67">
        <v>0</v>
      </c>
      <c r="Z58" s="67">
        <v>0</v>
      </c>
      <c r="AA58" s="67">
        <v>0</v>
      </c>
      <c r="AB58" s="67">
        <v>1444879</v>
      </c>
      <c r="AC58" s="67">
        <v>1443351</v>
      </c>
      <c r="AD58" s="2"/>
      <c r="AE58" s="2"/>
    </row>
    <row r="59" spans="2:31">
      <c r="B59" t="s">
        <v>156</v>
      </c>
      <c r="C59" t="s">
        <v>156</v>
      </c>
      <c r="D59" s="65" t="str">
        <f>IF('Índice IFRS 16 | Index IFRS 16'!$K$6="Português",$C59,$B59)</f>
        <v>Accounts payable</v>
      </c>
      <c r="E59" s="67">
        <v>0</v>
      </c>
      <c r="F59" s="67">
        <v>0</v>
      </c>
      <c r="G59" s="67">
        <v>0</v>
      </c>
      <c r="H59" s="67">
        <v>0</v>
      </c>
      <c r="I59" s="67">
        <v>0</v>
      </c>
      <c r="J59" s="67">
        <v>0</v>
      </c>
      <c r="K59" s="67">
        <v>0</v>
      </c>
      <c r="L59" s="67">
        <v>0</v>
      </c>
      <c r="M59" s="67">
        <v>0</v>
      </c>
      <c r="N59" s="67">
        <v>0</v>
      </c>
      <c r="O59" s="67">
        <v>0</v>
      </c>
      <c r="P59" s="67">
        <v>0</v>
      </c>
      <c r="Q59" s="67">
        <v>323059</v>
      </c>
      <c r="R59" s="67">
        <v>593524</v>
      </c>
      <c r="S59" s="67">
        <v>445093</v>
      </c>
      <c r="T59" s="67">
        <v>451364</v>
      </c>
      <c r="U59" s="67">
        <v>342200</v>
      </c>
      <c r="V59" s="67">
        <v>540831</v>
      </c>
      <c r="W59" s="67">
        <v>512219</v>
      </c>
      <c r="X59" s="67">
        <v>428939</v>
      </c>
      <c r="Y59" s="67">
        <v>516971</v>
      </c>
      <c r="Z59" s="67">
        <v>403249</v>
      </c>
      <c r="AA59" s="67">
        <v>436155</v>
      </c>
      <c r="AB59" s="67">
        <v>1426007</v>
      </c>
      <c r="AC59" s="67">
        <v>1320927</v>
      </c>
      <c r="AD59" s="67"/>
      <c r="AE59" s="67"/>
    </row>
    <row r="60" spans="2:31">
      <c r="B60" t="s">
        <v>247</v>
      </c>
      <c r="C60" t="s">
        <v>155</v>
      </c>
      <c r="D60" s="65" t="str">
        <f>IF('Índice IFRS 16 | Index IFRS 16'!$K$6="Português",$C60,$B60)</f>
        <v>Reimbursement to clients</v>
      </c>
      <c r="E60" s="67">
        <v>0</v>
      </c>
      <c r="F60" s="67">
        <v>0</v>
      </c>
      <c r="G60" s="67">
        <v>0</v>
      </c>
      <c r="H60" s="67">
        <v>0</v>
      </c>
      <c r="I60" s="67">
        <v>0</v>
      </c>
      <c r="J60" s="67">
        <v>0</v>
      </c>
      <c r="K60" s="67">
        <v>0</v>
      </c>
      <c r="L60" s="67">
        <v>0</v>
      </c>
      <c r="M60" s="67">
        <v>0</v>
      </c>
      <c r="N60" s="67">
        <v>0</v>
      </c>
      <c r="O60" s="67">
        <v>0</v>
      </c>
      <c r="P60" s="67">
        <v>0</v>
      </c>
      <c r="Q60" s="67">
        <v>0</v>
      </c>
      <c r="R60" s="67">
        <v>0</v>
      </c>
      <c r="S60" s="67">
        <v>0</v>
      </c>
      <c r="T60" s="67">
        <v>84981</v>
      </c>
      <c r="U60" s="67">
        <v>0</v>
      </c>
      <c r="V60" s="67">
        <v>0</v>
      </c>
      <c r="W60" s="67">
        <v>0</v>
      </c>
      <c r="X60" s="67">
        <v>0</v>
      </c>
      <c r="Y60" s="67">
        <v>0</v>
      </c>
      <c r="Z60" s="67">
        <v>0</v>
      </c>
      <c r="AA60" s="67">
        <v>0</v>
      </c>
      <c r="AB60" s="67">
        <v>0</v>
      </c>
      <c r="AC60" s="67">
        <v>0</v>
      </c>
      <c r="AD60" s="67"/>
      <c r="AE60" s="67"/>
    </row>
    <row r="61" spans="2:31">
      <c r="B61" t="s">
        <v>248</v>
      </c>
      <c r="C61" t="s">
        <v>64</v>
      </c>
      <c r="D61" s="65" t="str">
        <f>IF('Índice IFRS 16 | Index IFRS 16'!$K$6="Português",$C61,$B61)</f>
        <v>Derivative financial instruments</v>
      </c>
      <c r="E61" s="67">
        <v>378415</v>
      </c>
      <c r="F61" s="67">
        <v>384436</v>
      </c>
      <c r="G61" s="67">
        <v>310331</v>
      </c>
      <c r="H61" s="67">
        <v>381940</v>
      </c>
      <c r="I61" s="67">
        <v>260019</v>
      </c>
      <c r="J61" s="67">
        <v>269923</v>
      </c>
      <c r="K61" s="67">
        <v>231320</v>
      </c>
      <c r="L61" s="67">
        <v>302562</v>
      </c>
      <c r="M61" s="67">
        <v>228994</v>
      </c>
      <c r="N61" s="67">
        <v>325433</v>
      </c>
      <c r="O61" s="67">
        <v>267598</v>
      </c>
      <c r="P61" s="67">
        <v>229473</v>
      </c>
      <c r="Q61" s="67">
        <v>247265</v>
      </c>
      <c r="R61" s="67">
        <v>180794</v>
      </c>
      <c r="S61" s="67">
        <v>177716</v>
      </c>
      <c r="T61" s="67">
        <v>178644</v>
      </c>
      <c r="U61" s="67">
        <v>209542</v>
      </c>
      <c r="V61" s="67">
        <v>186911</v>
      </c>
      <c r="W61" s="67">
        <v>129915</v>
      </c>
      <c r="X61" s="67">
        <v>105481</v>
      </c>
      <c r="Y61" s="67">
        <v>175210</v>
      </c>
      <c r="Z61" s="67">
        <v>0</v>
      </c>
      <c r="AA61" s="67">
        <v>127</v>
      </c>
      <c r="AB61" s="67">
        <v>325</v>
      </c>
      <c r="AC61" s="67">
        <v>840</v>
      </c>
      <c r="AD61" s="67"/>
      <c r="AE61" s="67"/>
    </row>
    <row r="62" spans="2:31">
      <c r="B62" t="s">
        <v>249</v>
      </c>
      <c r="C62" t="s">
        <v>85</v>
      </c>
      <c r="D62" s="65" t="str">
        <f>IF('Índice IFRS 16 | Index IFRS 16'!$K$6="Português",$C62,$B62)</f>
        <v>Deferred income taxes</v>
      </c>
      <c r="E62" s="67">
        <v>120603</v>
      </c>
      <c r="F62" s="67">
        <v>142141</v>
      </c>
      <c r="G62" s="67">
        <v>184597</v>
      </c>
      <c r="H62" s="67">
        <v>213248</v>
      </c>
      <c r="I62" s="67">
        <v>293211</v>
      </c>
      <c r="J62" s="67">
        <v>254241</v>
      </c>
      <c r="K62" s="67">
        <v>254291</v>
      </c>
      <c r="L62" s="67">
        <v>262525</v>
      </c>
      <c r="M62" s="67">
        <v>242516</v>
      </c>
      <c r="N62" s="67">
        <v>0</v>
      </c>
      <c r="O62" s="67">
        <v>0</v>
      </c>
      <c r="P62" s="67">
        <v>0</v>
      </c>
      <c r="Q62" s="67">
        <v>0</v>
      </c>
      <c r="R62" s="67">
        <v>0</v>
      </c>
      <c r="S62" s="67">
        <v>0</v>
      </c>
      <c r="T62" s="132">
        <v>0</v>
      </c>
      <c r="U62" s="132">
        <v>0</v>
      </c>
      <c r="V62" s="132">
        <v>0</v>
      </c>
      <c r="W62" s="132">
        <v>0</v>
      </c>
      <c r="X62" s="132">
        <v>0</v>
      </c>
      <c r="Y62" s="132">
        <v>0</v>
      </c>
      <c r="Z62" s="132">
        <v>0</v>
      </c>
      <c r="AA62" s="67">
        <v>0</v>
      </c>
      <c r="AB62" s="67">
        <v>0</v>
      </c>
      <c r="AC62" s="67">
        <v>0</v>
      </c>
      <c r="AD62" s="67"/>
      <c r="AE62" s="132"/>
    </row>
    <row r="63" spans="2:31">
      <c r="B63" t="s">
        <v>250</v>
      </c>
      <c r="C63" t="s">
        <v>81</v>
      </c>
      <c r="D63" s="65" t="str">
        <f>IF('Índice IFRS 16 | Index IFRS 16'!$K$6="Português",$C63,$B63)</f>
        <v>Federal tax installment payment program</v>
      </c>
      <c r="E63" s="67">
        <v>105431</v>
      </c>
      <c r="F63" s="67">
        <v>103017</v>
      </c>
      <c r="G63" s="67">
        <v>100580</v>
      </c>
      <c r="H63" s="67">
        <v>98142</v>
      </c>
      <c r="I63" s="67">
        <v>95705</v>
      </c>
      <c r="J63" s="67">
        <v>93268</v>
      </c>
      <c r="K63" s="67">
        <v>90831</v>
      </c>
      <c r="L63" s="67">
        <v>88393</v>
      </c>
      <c r="M63" s="67">
        <v>119300</v>
      </c>
      <c r="N63" s="67">
        <v>117167</v>
      </c>
      <c r="O63" s="67">
        <v>115051</v>
      </c>
      <c r="P63" s="67">
        <v>112115</v>
      </c>
      <c r="Q63" s="67">
        <v>108519</v>
      </c>
      <c r="R63" s="67">
        <v>105521</v>
      </c>
      <c r="S63" s="67">
        <v>0</v>
      </c>
      <c r="T63" s="67">
        <v>1450</v>
      </c>
      <c r="U63" s="67">
        <v>101046</v>
      </c>
      <c r="V63" s="67">
        <v>91652</v>
      </c>
      <c r="W63" s="67">
        <v>84071</v>
      </c>
      <c r="X63" s="67">
        <v>77833</v>
      </c>
      <c r="Y63" s="67">
        <v>71595</v>
      </c>
      <c r="Z63" s="67">
        <v>148277</v>
      </c>
      <c r="AA63" s="67">
        <v>136856</v>
      </c>
      <c r="AB63" s="67">
        <v>123708</v>
      </c>
      <c r="AC63" s="67">
        <v>112287</v>
      </c>
      <c r="AD63" s="67"/>
      <c r="AE63" s="67"/>
    </row>
    <row r="64" spans="2:31">
      <c r="B64" t="s">
        <v>251</v>
      </c>
      <c r="C64" t="s">
        <v>117</v>
      </c>
      <c r="D64" s="65" t="str">
        <f>IF('Índice IFRS 16 | Index IFRS 16'!$K$6="Português",$C64,$B64)</f>
        <v>Provision</v>
      </c>
      <c r="E64" s="67">
        <v>553155</v>
      </c>
      <c r="F64" s="67">
        <v>587492</v>
      </c>
      <c r="G64" s="67">
        <v>691672</v>
      </c>
      <c r="H64" s="67">
        <v>726528</v>
      </c>
      <c r="I64" s="67">
        <v>713941</v>
      </c>
      <c r="J64" s="67">
        <v>761104</v>
      </c>
      <c r="K64" s="67">
        <v>793321</v>
      </c>
      <c r="L64" s="67">
        <v>880872</v>
      </c>
      <c r="M64" s="67">
        <v>1489911</v>
      </c>
      <c r="N64" s="67">
        <v>1656384</v>
      </c>
      <c r="O64" s="67">
        <v>1575713</v>
      </c>
      <c r="P64" s="67">
        <v>1765698</v>
      </c>
      <c r="Q64" s="67">
        <v>1988665</v>
      </c>
      <c r="R64" s="67">
        <v>2260444</v>
      </c>
      <c r="S64" s="67">
        <v>1862221</v>
      </c>
      <c r="T64" s="67">
        <v>2175877</v>
      </c>
      <c r="U64" s="67">
        <v>2522486</v>
      </c>
      <c r="V64" s="67">
        <v>2112467</v>
      </c>
      <c r="W64" s="67">
        <v>2378288</v>
      </c>
      <c r="X64" s="67">
        <v>2712224</v>
      </c>
      <c r="Y64" s="67">
        <v>2408706</v>
      </c>
      <c r="Z64" s="67">
        <v>2140378</v>
      </c>
      <c r="AA64" s="67">
        <v>2071153</v>
      </c>
      <c r="AB64" s="67">
        <v>2139925</v>
      </c>
      <c r="AC64" s="67">
        <v>2404423</v>
      </c>
      <c r="AD64" s="67"/>
      <c r="AE64" s="67"/>
    </row>
    <row r="65" spans="2:31">
      <c r="B65" t="s">
        <v>252</v>
      </c>
      <c r="C65" t="s">
        <v>88</v>
      </c>
      <c r="D65" s="66" t="str">
        <f>IF('Índice IFRS 16 | Index IFRS 16'!$K$6="Português",$C65,$B65)</f>
        <v>Other non-current liabilities</v>
      </c>
      <c r="E65" s="67">
        <v>422712</v>
      </c>
      <c r="F65" s="67">
        <v>380927</v>
      </c>
      <c r="G65" s="67">
        <v>402601</v>
      </c>
      <c r="H65" s="67">
        <v>393567</v>
      </c>
      <c r="I65" s="67">
        <v>326492</v>
      </c>
      <c r="J65" s="67">
        <v>325422</v>
      </c>
      <c r="K65" s="67">
        <v>304654</v>
      </c>
      <c r="L65" s="67">
        <v>242243</v>
      </c>
      <c r="M65" s="67">
        <v>215606</v>
      </c>
      <c r="N65" s="67">
        <v>237873</v>
      </c>
      <c r="O65" s="67">
        <v>228167</v>
      </c>
      <c r="P65" s="67">
        <v>200456</v>
      </c>
      <c r="Q65" s="67">
        <v>312423</v>
      </c>
      <c r="R65" s="67">
        <v>320781</v>
      </c>
      <c r="S65" s="67">
        <v>858710</v>
      </c>
      <c r="T65" s="67">
        <v>1125644</v>
      </c>
      <c r="U65" s="67">
        <v>1592698</v>
      </c>
      <c r="V65" s="67">
        <v>1499292</v>
      </c>
      <c r="W65" s="67">
        <v>1532477</v>
      </c>
      <c r="X65" s="67">
        <v>1477163</v>
      </c>
      <c r="Y65" s="67">
        <v>1434632</v>
      </c>
      <c r="Z65" s="67">
        <v>1428418</v>
      </c>
      <c r="AA65" s="67">
        <v>1462134</v>
      </c>
      <c r="AB65" s="67">
        <f>AB53-SUM(AB54:AB64)</f>
        <v>1514773</v>
      </c>
      <c r="AC65" s="67">
        <v>2039710</v>
      </c>
      <c r="AD65" s="67"/>
      <c r="AE65" s="67"/>
    </row>
    <row r="66" spans="2:31">
      <c r="B66" t="s">
        <v>253</v>
      </c>
      <c r="C66" t="s">
        <v>89</v>
      </c>
      <c r="D66" s="22" t="str">
        <f>IF('Índice IFRS 16 | Index IFRS 16'!$K$6="Português",$C66,$B66)</f>
        <v>Equity</v>
      </c>
      <c r="E66" s="93">
        <v>-432703</v>
      </c>
      <c r="F66" s="93">
        <v>-247881</v>
      </c>
      <c r="G66" s="93">
        <v>-1484779</v>
      </c>
      <c r="H66" s="93">
        <v>-1618403</v>
      </c>
      <c r="I66" s="93">
        <v>-1150038</v>
      </c>
      <c r="J66" s="93">
        <v>-1048241</v>
      </c>
      <c r="K66" s="93">
        <v>-613148</v>
      </c>
      <c r="L66" s="93">
        <v>-1266216</v>
      </c>
      <c r="M66" s="93">
        <v>-3519174</v>
      </c>
      <c r="N66" s="93">
        <v>-9646723</v>
      </c>
      <c r="O66" s="93">
        <v>-12648243</v>
      </c>
      <c r="P66" s="93">
        <v>-13866371</v>
      </c>
      <c r="Q66" s="93">
        <v>-14148750</v>
      </c>
      <c r="R66" s="93">
        <v>-16908830</v>
      </c>
      <c r="S66" s="93">
        <v>-15742548</v>
      </c>
      <c r="T66" s="93">
        <v>-17945934</v>
      </c>
      <c r="U66" s="93">
        <v>-18332998</v>
      </c>
      <c r="V66" s="93">
        <v>-15638829</v>
      </c>
      <c r="W66" s="93">
        <v>-18116800</v>
      </c>
      <c r="X66" s="93">
        <v>-20130507</v>
      </c>
      <c r="Y66" s="93">
        <v>-19007498</v>
      </c>
      <c r="Z66" s="93">
        <v>-19726750</v>
      </c>
      <c r="AA66" s="93">
        <v>-19681998</v>
      </c>
      <c r="AB66" s="93">
        <v>-21286126</v>
      </c>
      <c r="AC66" s="93">
        <v>-21327844</v>
      </c>
    </row>
    <row r="67" spans="2:31">
      <c r="B67" t="s">
        <v>254</v>
      </c>
      <c r="C67" t="s">
        <v>90</v>
      </c>
      <c r="D67" s="65" t="str">
        <f>IF('Índice IFRS 16 | Index IFRS 16'!$K$6="Português",$C67,$B67)</f>
        <v xml:space="preserve"> Issued capital </v>
      </c>
      <c r="E67" s="67">
        <v>2163377</v>
      </c>
      <c r="F67" s="67">
        <v>2182514</v>
      </c>
      <c r="G67" s="67">
        <v>2204884</v>
      </c>
      <c r="H67" s="67">
        <v>2205162</v>
      </c>
      <c r="I67" s="67">
        <v>2209415</v>
      </c>
      <c r="J67" s="67">
        <v>2214757</v>
      </c>
      <c r="K67" s="67">
        <v>2236621</v>
      </c>
      <c r="L67" s="67">
        <v>2240593</v>
      </c>
      <c r="M67" s="67">
        <v>2243215</v>
      </c>
      <c r="N67" s="67">
        <v>2245075</v>
      </c>
      <c r="O67" s="67">
        <v>2245075</v>
      </c>
      <c r="P67" s="67">
        <v>2246367</v>
      </c>
      <c r="Q67" s="67">
        <v>2246367</v>
      </c>
      <c r="R67" s="67">
        <v>2266992</v>
      </c>
      <c r="S67" s="67">
        <v>2289312</v>
      </c>
      <c r="T67" s="67">
        <v>2290337</v>
      </c>
      <c r="U67" s="67">
        <v>2290876</v>
      </c>
      <c r="V67" s="67">
        <v>2290996</v>
      </c>
      <c r="W67" s="67">
        <v>2313855</v>
      </c>
      <c r="X67" s="67">
        <v>2313924</v>
      </c>
      <c r="Y67" s="67">
        <v>2313941</v>
      </c>
      <c r="Z67" s="67">
        <v>2314002</v>
      </c>
      <c r="AA67" s="67">
        <v>2314002</v>
      </c>
      <c r="AB67" s="67">
        <v>2314821</v>
      </c>
      <c r="AC67" s="67">
        <v>2314821</v>
      </c>
    </row>
    <row r="68" spans="2:31">
      <c r="B68" t="s">
        <v>255</v>
      </c>
      <c r="C68" t="s">
        <v>157</v>
      </c>
      <c r="D68" s="65" t="str">
        <f>IF('Índice IFRS 16 | Index IFRS 16'!$K$6="Português",$C68,$B68)</f>
        <v>Advance for future capital increase</v>
      </c>
      <c r="E68" s="67">
        <v>0</v>
      </c>
      <c r="F68" s="67">
        <v>0</v>
      </c>
      <c r="G68" s="67">
        <v>0</v>
      </c>
      <c r="H68" s="67">
        <v>0</v>
      </c>
      <c r="I68" s="67">
        <v>0</v>
      </c>
      <c r="J68" s="67">
        <v>0</v>
      </c>
      <c r="K68" s="67">
        <v>0</v>
      </c>
      <c r="L68" s="67">
        <v>0</v>
      </c>
      <c r="M68" s="67">
        <v>0</v>
      </c>
      <c r="N68" s="67">
        <v>0</v>
      </c>
      <c r="O68" s="67">
        <v>0</v>
      </c>
      <c r="P68" s="67">
        <v>0</v>
      </c>
      <c r="Q68" s="67">
        <v>20625</v>
      </c>
      <c r="R68" s="67">
        <v>22320</v>
      </c>
      <c r="S68" s="67">
        <v>1024</v>
      </c>
      <c r="T68" s="67">
        <v>539</v>
      </c>
      <c r="U68" s="67">
        <v>120</v>
      </c>
      <c r="V68" s="67">
        <v>22859</v>
      </c>
      <c r="W68" s="67">
        <v>68</v>
      </c>
      <c r="X68" s="67">
        <v>17</v>
      </c>
      <c r="Y68" s="67">
        <v>61</v>
      </c>
      <c r="Z68" s="67">
        <v>0</v>
      </c>
      <c r="AA68" s="67">
        <v>819</v>
      </c>
      <c r="AB68" s="67">
        <v>789</v>
      </c>
      <c r="AC68" s="67">
        <v>789</v>
      </c>
    </row>
    <row r="69" spans="2:31">
      <c r="B69" t="s">
        <v>256</v>
      </c>
      <c r="C69" t="s">
        <v>91</v>
      </c>
      <c r="D69" s="65" t="str">
        <f>IF('Índice IFRS 16 | Index IFRS 16'!$K$6="Português",$C69,$B69)</f>
        <v xml:space="preserve"> Capital reserve </v>
      </c>
      <c r="E69" s="67">
        <v>1898926</v>
      </c>
      <c r="F69" s="67">
        <v>1895385</v>
      </c>
      <c r="G69" s="67">
        <v>1901083</v>
      </c>
      <c r="H69" s="67">
        <v>1900001</v>
      </c>
      <c r="I69" s="67">
        <v>1918373</v>
      </c>
      <c r="J69" s="67">
        <v>1920223</v>
      </c>
      <c r="K69" s="67">
        <v>1927569</v>
      </c>
      <c r="L69" s="67">
        <v>1921902</v>
      </c>
      <c r="M69" s="67">
        <v>1928830</v>
      </c>
      <c r="N69" s="67">
        <v>1932996</v>
      </c>
      <c r="O69" s="67">
        <v>1937724</v>
      </c>
      <c r="P69" s="67">
        <v>1940952</v>
      </c>
      <c r="Q69" s="67">
        <v>1947887</v>
      </c>
      <c r="R69" s="67">
        <v>1953738</v>
      </c>
      <c r="S69" s="32">
        <v>1959526</v>
      </c>
      <c r="T69" s="67">
        <v>1941100</v>
      </c>
      <c r="U69" s="67">
        <v>1946472</v>
      </c>
      <c r="V69" s="67">
        <v>1950778</v>
      </c>
      <c r="W69" s="67">
        <v>1954094</v>
      </c>
      <c r="X69" s="67">
        <v>1945404</v>
      </c>
      <c r="Y69" s="67">
        <v>1970099</v>
      </c>
      <c r="Z69" s="67">
        <v>1990369</v>
      </c>
      <c r="AA69" s="67">
        <v>2010393</v>
      </c>
      <c r="AB69" s="67">
        <v>2016320</v>
      </c>
      <c r="AC69" s="67">
        <v>2029610</v>
      </c>
    </row>
    <row r="70" spans="2:31">
      <c r="B70" t="s">
        <v>257</v>
      </c>
      <c r="C70" t="s">
        <v>97</v>
      </c>
      <c r="D70" s="65" t="str">
        <f>IF('Índice IFRS 16 | Index IFRS 16'!$K$6="Português",$C70,$B70)</f>
        <v xml:space="preserve"> Treasury shares</v>
      </c>
      <c r="E70" s="32">
        <v>-2745</v>
      </c>
      <c r="F70" s="32">
        <v>-4075</v>
      </c>
      <c r="G70" s="32">
        <v>-13781</v>
      </c>
      <c r="H70" s="32">
        <v>-9404</v>
      </c>
      <c r="I70" s="32">
        <v>-10550</v>
      </c>
      <c r="J70" s="32">
        <v>-10550</v>
      </c>
      <c r="K70" s="32">
        <v>-13719</v>
      </c>
      <c r="L70" s="32">
        <v>-8120</v>
      </c>
      <c r="M70" s="32">
        <v>-15565</v>
      </c>
      <c r="N70" s="32">
        <v>-15565</v>
      </c>
      <c r="O70" s="32">
        <v>-15565</v>
      </c>
      <c r="P70" s="32">
        <v>-13182</v>
      </c>
      <c r="Q70" s="32">
        <v>-13182</v>
      </c>
      <c r="R70" s="32">
        <v>-14807</v>
      </c>
      <c r="S70" s="32">
        <v>-17390</v>
      </c>
      <c r="T70" s="32">
        <v>-6592</v>
      </c>
      <c r="U70" s="32">
        <v>-11959</v>
      </c>
      <c r="V70" s="32">
        <v>-11999</v>
      </c>
      <c r="W70" s="32">
        <v>-12882</v>
      </c>
      <c r="X70" s="32">
        <v>-2921</v>
      </c>
      <c r="Y70" s="32">
        <v>-10204</v>
      </c>
      <c r="Z70" s="32">
        <v>-13085</v>
      </c>
      <c r="AA70" s="32">
        <v>-13085</v>
      </c>
      <c r="AB70" s="32">
        <v>-9041</v>
      </c>
      <c r="AC70" s="32">
        <v>-9041</v>
      </c>
    </row>
    <row r="71" spans="2:31">
      <c r="B71" t="s">
        <v>258</v>
      </c>
      <c r="C71" t="s">
        <v>92</v>
      </c>
      <c r="D71" s="65" t="str">
        <f>IF('Índice IFRS 16 | Index IFRS 16'!$K$6="Português",$C71,$B71)</f>
        <v xml:space="preserve"> Accumulated other comprehensive income (loss) </v>
      </c>
      <c r="E71" s="32">
        <v>-14688</v>
      </c>
      <c r="F71" s="32">
        <v>-14150</v>
      </c>
      <c r="G71" s="32">
        <v>-178306</v>
      </c>
      <c r="H71" s="32">
        <v>-225230</v>
      </c>
      <c r="I71" s="32">
        <v>-153969</v>
      </c>
      <c r="J71" s="32">
        <v>-176653</v>
      </c>
      <c r="K71" s="32">
        <v>-110816</v>
      </c>
      <c r="L71" s="32">
        <v>-217269</v>
      </c>
      <c r="M71" s="32">
        <v>-159261</v>
      </c>
      <c r="N71" s="32">
        <v>-142209</v>
      </c>
      <c r="O71" s="32">
        <v>-8047</v>
      </c>
      <c r="P71" s="32">
        <v>-6797</v>
      </c>
      <c r="Q71" s="32">
        <v>655</v>
      </c>
      <c r="R71" s="32">
        <v>655</v>
      </c>
      <c r="S71" s="32">
        <v>655</v>
      </c>
      <c r="T71" s="32">
        <v>655</v>
      </c>
      <c r="U71" s="32">
        <v>5799</v>
      </c>
      <c r="V71" s="32">
        <v>5799</v>
      </c>
      <c r="W71" s="32">
        <v>5799</v>
      </c>
      <c r="X71" s="32">
        <v>5799</v>
      </c>
      <c r="Y71" s="32">
        <v>5281</v>
      </c>
      <c r="Z71" s="32">
        <v>5281</v>
      </c>
      <c r="AA71" s="32">
        <v>5281</v>
      </c>
      <c r="AB71" s="32">
        <v>5281</v>
      </c>
      <c r="AC71" s="32">
        <v>3106</v>
      </c>
    </row>
    <row r="72" spans="2:31" ht="15.75" thickBot="1">
      <c r="B72" t="s">
        <v>259</v>
      </c>
      <c r="C72" t="s">
        <v>93</v>
      </c>
      <c r="D72" s="69" t="str">
        <f>IF('Índice IFRS 16 | Index IFRS 16'!$K$6="Português",$C72,$B72)</f>
        <v xml:space="preserve"> Accumulated losses</v>
      </c>
      <c r="E72" s="73">
        <v>-4477573</v>
      </c>
      <c r="F72" s="73">
        <v>-4307555</v>
      </c>
      <c r="G72" s="73">
        <v>-5398659</v>
      </c>
      <c r="H72" s="73">
        <v>-5488932</v>
      </c>
      <c r="I72" s="73">
        <v>-5113307</v>
      </c>
      <c r="J72" s="73">
        <v>-4996018</v>
      </c>
      <c r="K72" s="73">
        <v>-4652803</v>
      </c>
      <c r="L72" s="73">
        <v>-5203322</v>
      </c>
      <c r="M72" s="73">
        <v>-7516393</v>
      </c>
      <c r="N72" s="73">
        <v>-13667020</v>
      </c>
      <c r="O72" s="73">
        <v>-16807430</v>
      </c>
      <c r="P72" s="73">
        <v>-18033711</v>
      </c>
      <c r="Q72" s="73">
        <v>-18351102</v>
      </c>
      <c r="R72" s="73">
        <v>-21137728</v>
      </c>
      <c r="S72" s="73">
        <v>-19975675</v>
      </c>
      <c r="T72" s="73">
        <v>-22171973</v>
      </c>
      <c r="U72" s="73">
        <v>-22564306</v>
      </c>
      <c r="V72" s="73">
        <v>-19897262</v>
      </c>
      <c r="W72" s="73">
        <v>-22377734</v>
      </c>
      <c r="X72" s="73">
        <v>-24392730</v>
      </c>
      <c r="Y72" s="73">
        <v>-23286676</v>
      </c>
      <c r="Z72" s="73">
        <v>-24023317</v>
      </c>
      <c r="AA72" s="73">
        <v>-23999408</v>
      </c>
      <c r="AB72" s="73">
        <v>-25614296</v>
      </c>
      <c r="AC72" s="73">
        <v>-25667129</v>
      </c>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tabColor rgb="FF00B0F0"/>
  </sheetPr>
  <dimension ref="A1:AL54"/>
  <sheetViews>
    <sheetView showGridLines="0" workbookViewId="0">
      <pane xSplit="4" ySplit="8" topLeftCell="U9" activePane="bottomRight" state="frozen"/>
      <selection activeCell="A2" sqref="A2"/>
      <selection pane="topRight" activeCell="E2" sqref="E2"/>
      <selection pane="bottomLeft" activeCell="A9" sqref="A9"/>
      <selection pane="bottomRight" activeCell="A2" sqref="A2"/>
    </sheetView>
  </sheetViews>
  <sheetFormatPr defaultRowHeight="15"/>
  <cols>
    <col min="1" max="1" width="4.140625" customWidth="1"/>
    <col min="2" max="3" width="4.140625" hidden="1" customWidth="1"/>
    <col min="4" max="4" width="54.85546875" customWidth="1"/>
    <col min="12" max="13" width="8.7109375"/>
    <col min="31" max="33" width="10" bestFit="1" customWidth="1"/>
    <col min="37" max="37" width="13.28515625" bestFit="1" customWidth="1"/>
  </cols>
  <sheetData>
    <row r="1" spans="1:38" s="138" customFormat="1" hidden="1">
      <c r="E1" s="137" t="s">
        <v>119</v>
      </c>
      <c r="F1" s="137" t="s">
        <v>113</v>
      </c>
      <c r="G1" s="137" t="s">
        <v>120</v>
      </c>
      <c r="H1" s="137" t="s">
        <v>121</v>
      </c>
      <c r="I1" s="137" t="s">
        <v>122</v>
      </c>
      <c r="J1" s="137" t="s">
        <v>123</v>
      </c>
      <c r="K1" s="137" t="s">
        <v>124</v>
      </c>
      <c r="L1" s="137" t="s">
        <v>125</v>
      </c>
      <c r="M1" s="137" t="s">
        <v>129</v>
      </c>
      <c r="N1" s="137" t="s">
        <v>153</v>
      </c>
      <c r="O1" s="137" t="s">
        <v>199</v>
      </c>
      <c r="P1" s="137" t="s">
        <v>200</v>
      </c>
      <c r="Q1" s="137" t="s">
        <v>201</v>
      </c>
      <c r="R1" s="137" t="s">
        <v>202</v>
      </c>
      <c r="S1" s="137" t="s">
        <v>362</v>
      </c>
      <c r="T1" s="137" t="s">
        <v>363</v>
      </c>
      <c r="U1" s="137" t="s">
        <v>368</v>
      </c>
      <c r="V1" s="137" t="s">
        <v>703</v>
      </c>
      <c r="W1" s="137" t="s">
        <v>707</v>
      </c>
      <c r="X1" s="137" t="s">
        <v>712</v>
      </c>
      <c r="Y1" s="137" t="s">
        <v>722</v>
      </c>
      <c r="Z1" s="137" t="s">
        <v>730</v>
      </c>
      <c r="AA1" s="137" t="s">
        <v>737</v>
      </c>
      <c r="AB1" s="137" t="s">
        <v>747</v>
      </c>
      <c r="AC1" s="137"/>
      <c r="AD1" s="172" t="s">
        <v>118</v>
      </c>
      <c r="AE1" s="172" t="s">
        <v>114</v>
      </c>
      <c r="AF1" s="172" t="s">
        <v>126</v>
      </c>
      <c r="AG1" s="137" t="s">
        <v>332</v>
      </c>
      <c r="AH1" s="137" t="s">
        <v>718</v>
      </c>
      <c r="AI1" s="137" t="s">
        <v>719</v>
      </c>
      <c r="AJ1" s="137" t="s">
        <v>750</v>
      </c>
    </row>
    <row r="2" spans="1:38">
      <c r="AG2" s="138"/>
    </row>
    <row r="4" spans="1:38">
      <c r="D4" s="169" t="str">
        <f>IF('Índice IFRS 16 | Index IFRS 16'!$K$6="Português","Menu","Home")</f>
        <v>Home</v>
      </c>
    </row>
    <row r="7" spans="1:38" ht="15.75" thickBot="1">
      <c r="A7" s="7"/>
      <c r="B7" s="7" t="s">
        <v>260</v>
      </c>
      <c r="C7" s="7" t="s">
        <v>23</v>
      </c>
      <c r="D7" s="3" t="str">
        <f>IF('Índice IFRS 16 | Index IFRS 16'!$K$6="Português",$C7,$B7)</f>
        <v>Operating Data</v>
      </c>
      <c r="E7" s="42" t="str">
        <f>IF('Índice IFRS 16 | Index IFRS 16'!$K$6="Português",E$1,SUBSTITUTE(E$1,"T","Q"))</f>
        <v>1Q18¹</v>
      </c>
      <c r="F7" s="42" t="str">
        <f>IF('Índice IFRS 16 | Index IFRS 16'!$K$6="Português",F$1,SUBSTITUTE(F$1,"T","Q"))</f>
        <v>2Q18¹</v>
      </c>
      <c r="G7" s="42" t="str">
        <f>IF('Índice IFRS 16 | Index IFRS 16'!$K$6="Português",G$1,SUBSTITUTE(G$1,"T","Q"))</f>
        <v>3Q18¹</v>
      </c>
      <c r="H7" s="42" t="str">
        <f>IF('Índice IFRS 16 | Index IFRS 16'!$K$6="Português",H$1,SUBSTITUTE(H$1,"T","Q"))</f>
        <v>4Q18¹</v>
      </c>
      <c r="I7" s="42" t="str">
        <f>IF('Índice IFRS 16 | Index IFRS 16'!$K$6="Português",I$1,SUBSTITUTE(I$1,"T","Q"))</f>
        <v>1Q19²</v>
      </c>
      <c r="J7" s="42" t="str">
        <f>IF('Índice IFRS 16 | Index IFRS 16'!$K$6="Português",J$1,SUBSTITUTE(J$1,"T","Q"))</f>
        <v>2Q19²</v>
      </c>
      <c r="K7" s="42" t="str">
        <f>IF('Índice IFRS 16 | Index IFRS 16'!$K$6="Português",K$1,SUBSTITUTE(K$1,"T","Q"))</f>
        <v>3Q19²</v>
      </c>
      <c r="L7" s="42" t="str">
        <f>IF('Índice IFRS 16 | Index IFRS 16'!$K$6="Português",L$1,SUBSTITUTE(L$1,"T","Q"))</f>
        <v>4Q19²</v>
      </c>
      <c r="M7" s="42" t="str">
        <f>IF('Índice IFRS 16 | Index IFRS 16'!$K$6="Português",M$1,SUBSTITUTE(M$1,"T","Q"))</f>
        <v>1Q20³</v>
      </c>
      <c r="N7" s="42" t="str">
        <f>IF('Índice IFRS 16 | Index IFRS 16'!$K$6="Português",N$1,SUBSTITUTE(N$1,"T","Q"))</f>
        <v>2Q20⁴</v>
      </c>
      <c r="O7" s="42" t="str">
        <f>IF('Índice IFRS 16 | Index IFRS 16'!$K$6="Português",O$1,SUBSTITUTE(O$1,"T","Q"))</f>
        <v>3Q20⁵</v>
      </c>
      <c r="P7" s="42" t="str">
        <f>IF('Índice IFRS 16 | Index IFRS 16'!$K$6="Português",P$1,SUBSTITUTE(P$1,"T","Q"))</f>
        <v>4Q20⁶</v>
      </c>
      <c r="Q7" s="42" t="str">
        <f>IF('Índice IFRS 16 | Index IFRS 16'!$K$6="Português",Q$1,SUBSTITUTE(Q$1,"T","Q"))</f>
        <v>1Q21⁸</v>
      </c>
      <c r="R7" s="42" t="str">
        <f>IF('Índice IFRS 16 | Index IFRS 16'!$K$6="Português",R$1,SUBSTITUTE(R$1,"T","Q"))</f>
        <v>2Q21⁹</v>
      </c>
      <c r="S7" s="42" t="str">
        <f>IF('Índice IFRS 16 | Index IFRS 16'!$K$6="Português",S$1,SUBSTITUTE(S$1,"T","Q"))</f>
        <v>3Q21¹⁰</v>
      </c>
      <c r="T7" s="42" t="str">
        <f>IF('Índice IFRS 16 | Index IFRS 16'!$K$6="Português",T$1,SUBSTITUTE(T$1,"T","Q"))</f>
        <v>4Q21¹¹</v>
      </c>
      <c r="U7" s="42" t="str">
        <f>IF('Índice IFRS 16 | Index IFRS 16'!$K$6="Português",U$1,SUBSTITUTE(U$1,"T","Q"))</f>
        <v>1Q22¹²</v>
      </c>
      <c r="V7" s="42" t="str">
        <f>IF('Índice IFRS 16 | Index IFRS 16'!$K$6="Português",V$1,SUBSTITUTE(V$1,"T","Q"))</f>
        <v>2Q22¹³</v>
      </c>
      <c r="W7" s="42" t="str">
        <f>IF('Índice IFRS 16 | Index IFRS 16'!$K$6="Português",W$1,SUBSTITUTE(W$1,"T","Q"))</f>
        <v>3Q22¹⁴</v>
      </c>
      <c r="X7" s="42" t="str">
        <f>IF('Índice IFRS 16 | Index IFRS 16'!$K$6="Português",X$1,SUBSTITUTE(X$1,"T","Q"))</f>
        <v>4Q22¹⁵</v>
      </c>
      <c r="Y7" s="42" t="str">
        <f>IF('Índice IFRS 16 | Index IFRS 16'!$K$6="Português",Y$1,SUBSTITUTE(Y$1,"T","Q"))</f>
        <v>1Q23¹⁸</v>
      </c>
      <c r="Z7" s="42" t="str">
        <f>IF('Índice IFRS 16 | Index IFRS 16'!$K$6="Português",Z$1,SUBSTITUTE(Z$1,"T","Q"))</f>
        <v>2Q23¹⁹</v>
      </c>
      <c r="AA7" s="42" t="str">
        <f>IF('Índice IFRS 16 | Index IFRS 16'!$K$6="Português",AA$1,SUBSTITUTE(AA$1,"T","Q"))</f>
        <v>3Q23²⁰</v>
      </c>
      <c r="AB7" s="42" t="str">
        <f>IF('Índice IFRS 16 | Index IFRS 16'!$K$6="Português",AB$1,SUBSTITUTE(AB$1,"T","Q"))</f>
        <v>4Q23²¹</v>
      </c>
      <c r="AC7" s="43"/>
      <c r="AD7" s="42" t="str">
        <f>IF('Índice IFRS 16 | Index IFRS 16'!$K$6="Português",AD$1,SUBSTITUTE(AD$1,"T","Q"))</f>
        <v>2017</v>
      </c>
      <c r="AE7" s="42" t="str">
        <f>IF('Índice IFRS 16 | Index IFRS 16'!$K$6="Português",AE$1,SUBSTITUTE(AE$1,"T","Q"))</f>
        <v>2018¹</v>
      </c>
      <c r="AF7" s="42" t="str">
        <f>IF('Índice IFRS 16 | Index IFRS 16'!$K$6="Português",AF$1,SUBSTITUTE(AF$1,"T","Q"))</f>
        <v>2019²</v>
      </c>
      <c r="AG7" s="42" t="str">
        <f>IF('Índice IFRS 16 | Index IFRS 16'!$K$6="Português",AG$1,SUBSTITUTE(AG$1,"T","Q"))</f>
        <v>2020⁷</v>
      </c>
      <c r="AH7" s="42" t="str">
        <f>IF('Índice IFRS 16 | Index IFRS 16'!$K$6="Português",AH$1,SUBSTITUTE(AH$1,"T","Q"))</f>
        <v>2021¹⁶</v>
      </c>
      <c r="AI7" s="42" t="str">
        <f>IF('Índice IFRS 16 | Index IFRS 16'!$K$6="Português",AI$1,SUBSTITUTE(AI$1,"T","Q"))</f>
        <v>2022¹⁷</v>
      </c>
      <c r="AJ7" s="42" t="str">
        <f>IF('Índice IFRS 16 | Index IFRS 16'!$K$6="Português",AJ$1,SUBSTITUTE(AJ$1,"T","Q"))</f>
        <v>2023²²</v>
      </c>
    </row>
    <row r="8" spans="1:38" ht="3.75" customHeight="1">
      <c r="A8" s="7"/>
      <c r="B8" s="7"/>
      <c r="C8" s="7"/>
      <c r="D8" s="8"/>
      <c r="E8" s="6"/>
      <c r="F8" s="6"/>
      <c r="G8" s="6"/>
      <c r="H8" s="6"/>
      <c r="I8" s="6"/>
      <c r="J8" s="6"/>
      <c r="K8" s="6"/>
      <c r="L8" s="6"/>
      <c r="M8" s="6"/>
      <c r="N8" s="6"/>
      <c r="O8" s="6"/>
      <c r="P8" s="6"/>
      <c r="Q8" s="6"/>
      <c r="R8" s="6"/>
      <c r="S8" s="6"/>
      <c r="T8" s="6"/>
      <c r="U8" s="6"/>
      <c r="V8" s="6"/>
      <c r="W8" s="19"/>
      <c r="X8" s="19"/>
      <c r="Y8" s="19"/>
      <c r="Z8" s="19"/>
      <c r="AA8" s="19"/>
      <c r="AB8" s="19"/>
      <c r="AC8" s="19"/>
      <c r="AD8" s="6"/>
      <c r="AE8" s="6"/>
      <c r="AF8" s="6"/>
      <c r="AG8" s="6"/>
      <c r="AH8" s="6"/>
      <c r="AI8" s="6"/>
      <c r="AJ8" s="6"/>
    </row>
    <row r="9" spans="1:38">
      <c r="A9" s="12"/>
      <c r="B9" s="12" t="s">
        <v>261</v>
      </c>
      <c r="C9" s="12" t="s">
        <v>16</v>
      </c>
      <c r="D9" s="20" t="str">
        <f>IF('Índice IFRS 16 | Index IFRS 16'!$K$6="Português",$C9,$B9)</f>
        <v xml:space="preserve">Passenger revenue (in R$ millions) </v>
      </c>
      <c r="E9" s="11">
        <v>2111.8029999999999</v>
      </c>
      <c r="F9" s="11">
        <v>1905.723</v>
      </c>
      <c r="G9" s="11">
        <v>2312.0450000000001</v>
      </c>
      <c r="H9" s="11">
        <v>2340.5610000000001</v>
      </c>
      <c r="I9" s="11">
        <v>2434.4140000000002</v>
      </c>
      <c r="J9" s="11">
        <v>2487.6390000000001</v>
      </c>
      <c r="K9" s="11">
        <v>2887.8739999999998</v>
      </c>
      <c r="L9" s="11">
        <v>3097.962</v>
      </c>
      <c r="M9" s="11">
        <v>2653.4189999999999</v>
      </c>
      <c r="N9" s="11">
        <v>282.53699999999998</v>
      </c>
      <c r="O9" s="11">
        <v>624.49099999999999</v>
      </c>
      <c r="P9" s="11">
        <v>1528.2996092699998</v>
      </c>
      <c r="Q9" s="11">
        <v>1597.6420000000001</v>
      </c>
      <c r="R9" s="11">
        <v>1417.4359999999999</v>
      </c>
      <c r="S9" s="11">
        <v>2400.2060000000001</v>
      </c>
      <c r="T9" s="11">
        <v>3395.76</v>
      </c>
      <c r="U9" s="11">
        <v>2842.9690000000001</v>
      </c>
      <c r="V9" s="11">
        <v>3558.442</v>
      </c>
      <c r="W9" s="11">
        <v>4074.232</v>
      </c>
      <c r="X9" s="11">
        <v>4119.9359999999997</v>
      </c>
      <c r="Y9" s="11">
        <v>4169.8710000000001</v>
      </c>
      <c r="Z9" s="11">
        <v>3949</v>
      </c>
      <c r="AA9" s="11">
        <v>4579</v>
      </c>
      <c r="AB9" s="11">
        <v>4665</v>
      </c>
      <c r="AC9" s="11"/>
      <c r="AD9" s="11">
        <v>7399.7309999999998</v>
      </c>
      <c r="AE9" s="11">
        <v>8670.1319999999996</v>
      </c>
      <c r="AF9" s="11">
        <v>10907.888999999999</v>
      </c>
      <c r="AG9" s="11">
        <v>5088.7466092699997</v>
      </c>
      <c r="AH9" s="11">
        <v>8811.0439999999999</v>
      </c>
      <c r="AI9" s="11">
        <v>14595.579</v>
      </c>
      <c r="AJ9" s="11">
        <v>17362.895540130001</v>
      </c>
      <c r="AK9" s="86"/>
      <c r="AL9" s="86"/>
    </row>
    <row r="10" spans="1:38">
      <c r="A10" s="12"/>
      <c r="B10" s="12" t="s">
        <v>262</v>
      </c>
      <c r="C10" s="12" t="s">
        <v>154</v>
      </c>
      <c r="D10" s="20" t="str">
        <f>IF('Índice IFRS 16 | Index IFRS 16'!$K$6="Português",$C10,$B10)</f>
        <v xml:space="preserve">Operating passenger aircraft at end of period </v>
      </c>
      <c r="E10" s="11">
        <v>120</v>
      </c>
      <c r="F10" s="11">
        <v>121</v>
      </c>
      <c r="G10" s="11">
        <v>120</v>
      </c>
      <c r="H10" s="11">
        <v>123</v>
      </c>
      <c r="I10" s="11">
        <v>123</v>
      </c>
      <c r="J10" s="11">
        <v>128</v>
      </c>
      <c r="K10" s="11">
        <v>131</v>
      </c>
      <c r="L10" s="11">
        <v>140</v>
      </c>
      <c r="M10" s="11">
        <v>138</v>
      </c>
      <c r="N10" s="11">
        <v>138</v>
      </c>
      <c r="O10" s="11">
        <v>139</v>
      </c>
      <c r="P10" s="11">
        <v>145</v>
      </c>
      <c r="Q10" s="11">
        <v>159</v>
      </c>
      <c r="R10" s="11">
        <v>161</v>
      </c>
      <c r="S10" s="11">
        <v>160</v>
      </c>
      <c r="T10" s="11">
        <v>161</v>
      </c>
      <c r="U10" s="11">
        <v>166</v>
      </c>
      <c r="V10" s="11">
        <v>167</v>
      </c>
      <c r="W10" s="11">
        <v>168</v>
      </c>
      <c r="X10" s="11">
        <v>177</v>
      </c>
      <c r="Y10" s="11">
        <v>182</v>
      </c>
      <c r="Z10" s="11">
        <v>181</v>
      </c>
      <c r="AA10" s="11">
        <v>181</v>
      </c>
      <c r="AB10" s="11">
        <v>183</v>
      </c>
      <c r="AD10" s="11">
        <v>122</v>
      </c>
      <c r="AE10" s="11">
        <v>125</v>
      </c>
      <c r="AF10" s="11">
        <v>142</v>
      </c>
      <c r="AG10" s="11">
        <v>145</v>
      </c>
      <c r="AH10" s="11">
        <v>161</v>
      </c>
      <c r="AI10" s="11">
        <v>177</v>
      </c>
      <c r="AJ10" s="11">
        <v>183</v>
      </c>
      <c r="AK10" s="86"/>
      <c r="AL10" s="86"/>
    </row>
    <row r="11" spans="1:38">
      <c r="A11" s="7"/>
      <c r="B11" s="7" t="s">
        <v>263</v>
      </c>
      <c r="C11" s="7" t="s">
        <v>17</v>
      </c>
      <c r="D11" s="20" t="str">
        <f>IF('Índice IFRS 16 | Index IFRS 16'!$K$6="Português",$C11,$B11)</f>
        <v xml:space="preserve">Available seat kilometers (ASKs) (millions) </v>
      </c>
      <c r="E11" s="28">
        <v>7165.5819330000004</v>
      </c>
      <c r="F11" s="28">
        <v>7061.5595519999988</v>
      </c>
      <c r="G11" s="28">
        <v>7700.6506800000006</v>
      </c>
      <c r="H11" s="28">
        <v>7425.2006689999998</v>
      </c>
      <c r="I11" s="28">
        <v>8312.101165</v>
      </c>
      <c r="J11" s="28">
        <v>8156.476283</v>
      </c>
      <c r="K11" s="28">
        <v>9713.3102880000006</v>
      </c>
      <c r="L11" s="28">
        <v>9686.3679610000017</v>
      </c>
      <c r="M11" s="28">
        <v>9308.7633829999995</v>
      </c>
      <c r="N11" s="28">
        <v>1394.7734980000002</v>
      </c>
      <c r="O11" s="28">
        <v>3240.0686056999998</v>
      </c>
      <c r="P11" s="28">
        <v>6451.0469999999996</v>
      </c>
      <c r="Q11" s="28">
        <v>7168.2704678</v>
      </c>
      <c r="R11" s="11">
        <v>6105.2157960000004</v>
      </c>
      <c r="S11" s="11">
        <v>8661.4491234999987</v>
      </c>
      <c r="T11" s="11">
        <v>9451.4830000000002</v>
      </c>
      <c r="U11" s="11">
        <v>9063.8252179999981</v>
      </c>
      <c r="V11" s="11">
        <v>9741.0098780000008</v>
      </c>
      <c r="W11" s="11">
        <v>10348.691943</v>
      </c>
      <c r="X11" s="11">
        <v>10425.917043000001</v>
      </c>
      <c r="Y11" s="11">
        <v>10798.875470000001</v>
      </c>
      <c r="Z11" s="11">
        <v>10563</v>
      </c>
      <c r="AA11" s="11">
        <v>11539</v>
      </c>
      <c r="AB11" s="11">
        <v>11105</v>
      </c>
      <c r="AD11" s="11">
        <v>25299.973300999998</v>
      </c>
      <c r="AE11" s="11">
        <v>29352.992834000001</v>
      </c>
      <c r="AF11" s="28">
        <v>35868.255697000008</v>
      </c>
      <c r="AG11" s="28">
        <v>20394.652486699997</v>
      </c>
      <c r="AH11" s="11">
        <v>31386.4183873</v>
      </c>
      <c r="AI11" s="11">
        <v>39579.444082000002</v>
      </c>
      <c r="AJ11" s="11">
        <v>44006.092320000011</v>
      </c>
      <c r="AK11" s="86"/>
      <c r="AL11" s="86"/>
    </row>
    <row r="12" spans="1:38">
      <c r="A12" s="7"/>
      <c r="B12" s="7" t="s">
        <v>264</v>
      </c>
      <c r="C12" s="7" t="s">
        <v>52</v>
      </c>
      <c r="D12" s="63" t="str">
        <f>IF('Índice IFRS 16 | Index IFRS 16'!$K$6="Português",$C12,$B12)</f>
        <v>Domestic</v>
      </c>
      <c r="E12" s="59">
        <v>5392.4334550000003</v>
      </c>
      <c r="F12" s="59">
        <v>5255.7986810000002</v>
      </c>
      <c r="G12" s="59">
        <v>5748.0962770000006</v>
      </c>
      <c r="H12" s="59">
        <v>5706.9144660000002</v>
      </c>
      <c r="I12" s="59">
        <v>6341.9084979999998</v>
      </c>
      <c r="J12" s="59">
        <v>6316.7393910000001</v>
      </c>
      <c r="K12" s="59">
        <v>7429.9640490000002</v>
      </c>
      <c r="L12" s="59">
        <v>7432.074595000001</v>
      </c>
      <c r="M12" s="59">
        <v>7071.1815779999997</v>
      </c>
      <c r="N12" s="59">
        <v>1151.1818140000003</v>
      </c>
      <c r="O12" s="59">
        <v>2967.1230836999998</v>
      </c>
      <c r="P12" s="59">
        <v>5968.3140000000003</v>
      </c>
      <c r="Q12" s="59">
        <v>6906.0494217999994</v>
      </c>
      <c r="R12" s="59">
        <v>5652.6277580000005</v>
      </c>
      <c r="S12" s="11">
        <v>8087.2028454999991</v>
      </c>
      <c r="T12" s="11">
        <v>8734.0360000000001</v>
      </c>
      <c r="U12" s="11">
        <v>8024.2767169999988</v>
      </c>
      <c r="V12" s="11">
        <v>8571.4947110000012</v>
      </c>
      <c r="W12" s="11">
        <v>8560.117275999999</v>
      </c>
      <c r="X12" s="11">
        <v>8449.5711190000002</v>
      </c>
      <c r="Y12" s="11">
        <v>8504.8275140000005</v>
      </c>
      <c r="Z12" s="11">
        <v>8282</v>
      </c>
      <c r="AA12" s="11">
        <v>8923</v>
      </c>
      <c r="AB12" s="11">
        <v>8657</v>
      </c>
      <c r="AD12" s="97">
        <v>20457.690465</v>
      </c>
      <c r="AE12" s="97">
        <v>22103.242879000001</v>
      </c>
      <c r="AF12" s="59">
        <v>27520.686533</v>
      </c>
      <c r="AG12" s="59">
        <v>17157.800475699998</v>
      </c>
      <c r="AH12" s="11">
        <v>29379.916025300001</v>
      </c>
      <c r="AI12" s="11">
        <v>33605.459822999997</v>
      </c>
      <c r="AJ12" s="11">
        <v>34367.197417000003</v>
      </c>
      <c r="AK12" s="86"/>
      <c r="AL12" s="86"/>
    </row>
    <row r="13" spans="1:38">
      <c r="A13" s="7"/>
      <c r="B13" s="7" t="s">
        <v>265</v>
      </c>
      <c r="C13" s="7" t="s">
        <v>53</v>
      </c>
      <c r="D13" s="63" t="str">
        <f>IF('Índice IFRS 16 | Index IFRS 16'!$K$6="Português",$C13,$B13)</f>
        <v>International</v>
      </c>
      <c r="E13" s="59">
        <v>1773.1484780000001</v>
      </c>
      <c r="F13" s="59">
        <v>1805.7608709999997</v>
      </c>
      <c r="G13" s="59">
        <v>1952.5544029999999</v>
      </c>
      <c r="H13" s="59">
        <v>1718.2862029999999</v>
      </c>
      <c r="I13" s="59">
        <v>1970.192667</v>
      </c>
      <c r="J13" s="59">
        <v>1839.7368919999999</v>
      </c>
      <c r="K13" s="59">
        <v>2283.346239</v>
      </c>
      <c r="L13" s="59">
        <v>2254.2933659999999</v>
      </c>
      <c r="M13" s="59">
        <v>2237.5818050000003</v>
      </c>
      <c r="N13" s="59">
        <v>243.59168399999999</v>
      </c>
      <c r="O13" s="59">
        <v>272.94552199999998</v>
      </c>
      <c r="P13" s="59">
        <v>482.733</v>
      </c>
      <c r="Q13" s="59">
        <v>262.22104600000006</v>
      </c>
      <c r="R13" s="59">
        <v>452.58803799999993</v>
      </c>
      <c r="S13" s="11">
        <v>574.24627800000007</v>
      </c>
      <c r="T13" s="11">
        <v>717.447</v>
      </c>
      <c r="U13" s="11">
        <v>1039.548501</v>
      </c>
      <c r="V13" s="11">
        <v>1169.5151669999998</v>
      </c>
      <c r="W13" s="11">
        <v>1788.5746670000003</v>
      </c>
      <c r="X13" s="11">
        <v>1976.3459240000002</v>
      </c>
      <c r="Y13" s="11">
        <v>2294.0479559999999</v>
      </c>
      <c r="Z13" s="11">
        <v>2281</v>
      </c>
      <c r="AA13" s="11">
        <v>2616</v>
      </c>
      <c r="AB13" s="11">
        <v>2448</v>
      </c>
      <c r="AD13" s="97">
        <v>4842.2829250000004</v>
      </c>
      <c r="AE13" s="97">
        <v>7249.7499550000002</v>
      </c>
      <c r="AF13" s="59">
        <v>8347.5691640000005</v>
      </c>
      <c r="AG13" s="59">
        <v>3236.8520109999999</v>
      </c>
      <c r="AH13" s="11">
        <v>2006.5023620000002</v>
      </c>
      <c r="AI13" s="11">
        <v>5973.9842589999998</v>
      </c>
      <c r="AJ13" s="11">
        <v>9638.8949029999985</v>
      </c>
      <c r="AK13" s="86"/>
      <c r="AL13" s="86"/>
    </row>
    <row r="14" spans="1:38">
      <c r="A14" s="7"/>
      <c r="B14" s="7" t="s">
        <v>266</v>
      </c>
      <c r="C14" s="7" t="s">
        <v>54</v>
      </c>
      <c r="D14" s="20" t="str">
        <f>IF('Índice IFRS 16 | Index IFRS 16'!$K$6="Português",$C14,$B14)</f>
        <v>Revenue passenger kilometers (RPKs) (million)</v>
      </c>
      <c r="E14" s="28">
        <v>5890.9200110000002</v>
      </c>
      <c r="F14" s="28">
        <v>5656.39606</v>
      </c>
      <c r="G14" s="28">
        <v>6446.5879489999998</v>
      </c>
      <c r="H14" s="28">
        <v>6161.796816</v>
      </c>
      <c r="I14" s="28">
        <v>6808.9046339999995</v>
      </c>
      <c r="J14" s="28">
        <v>6859.8758200000011</v>
      </c>
      <c r="K14" s="28">
        <v>8191.7935240000006</v>
      </c>
      <c r="L14" s="28">
        <v>8080.0919309999999</v>
      </c>
      <c r="M14" s="28">
        <v>7544.4967810000016</v>
      </c>
      <c r="N14" s="28">
        <v>1016.0494649999999</v>
      </c>
      <c r="O14" s="28">
        <v>2539.8331164000001</v>
      </c>
      <c r="P14" s="28">
        <v>5210.5249999999996</v>
      </c>
      <c r="Q14" s="28">
        <v>5480.314084900001</v>
      </c>
      <c r="R14" s="28">
        <v>4681.1220975000015</v>
      </c>
      <c r="S14" s="11">
        <v>6916.7040087000014</v>
      </c>
      <c r="T14" s="11">
        <v>7772.567420899999</v>
      </c>
      <c r="U14" s="11">
        <v>7283.8926679999986</v>
      </c>
      <c r="V14" s="11">
        <v>7669.679404999999</v>
      </c>
      <c r="W14" s="11">
        <v>8464.9317730000002</v>
      </c>
      <c r="X14" s="11">
        <v>8142.5156279999992</v>
      </c>
      <c r="Y14" s="11">
        <v>8598.4240890000001</v>
      </c>
      <c r="Z14" s="11">
        <v>8435</v>
      </c>
      <c r="AA14" s="11">
        <v>9480</v>
      </c>
      <c r="AB14" s="11">
        <v>8885</v>
      </c>
      <c r="AD14" s="11">
        <v>20760.118310999998</v>
      </c>
      <c r="AE14" s="11">
        <v>24155.700836</v>
      </c>
      <c r="AF14" s="28">
        <v>29940.665909000003</v>
      </c>
      <c r="AG14" s="28">
        <v>16310.904362400001</v>
      </c>
      <c r="AH14" s="11">
        <v>24850.707612000002</v>
      </c>
      <c r="AI14" s="11">
        <v>31561.019474000001</v>
      </c>
      <c r="AJ14" s="11">
        <v>35398.821577000002</v>
      </c>
      <c r="AK14" s="86"/>
      <c r="AL14" s="86"/>
    </row>
    <row r="15" spans="1:38">
      <c r="A15" s="7"/>
      <c r="B15" s="7" t="s">
        <v>264</v>
      </c>
      <c r="C15" s="7" t="s">
        <v>52</v>
      </c>
      <c r="D15" s="63" t="str">
        <f>IF('Índice IFRS 16 | Index IFRS 16'!$K$6="Português",$C15,$B15)</f>
        <v>Domestic</v>
      </c>
      <c r="E15" s="59">
        <v>4357.3054419999999</v>
      </c>
      <c r="F15" s="59">
        <v>4091.1011669999998</v>
      </c>
      <c r="G15" s="59">
        <v>4739.792453</v>
      </c>
      <c r="H15" s="59">
        <v>4667.5155489999997</v>
      </c>
      <c r="I15" s="59">
        <v>5190.8117480000001</v>
      </c>
      <c r="J15" s="59">
        <v>5249.8149950000006</v>
      </c>
      <c r="K15" s="59">
        <v>6194.2050780000009</v>
      </c>
      <c r="L15" s="59">
        <v>6154.8547829999998</v>
      </c>
      <c r="M15" s="59">
        <v>5726.6498350000011</v>
      </c>
      <c r="N15" s="59">
        <v>850.10709499999996</v>
      </c>
      <c r="O15" s="59">
        <v>2332.6553354000002</v>
      </c>
      <c r="P15" s="59">
        <v>4879.0600000000004</v>
      </c>
      <c r="Q15" s="59">
        <v>5306.3182879000005</v>
      </c>
      <c r="R15" s="59">
        <v>4443.3066745000006</v>
      </c>
      <c r="S15" s="11">
        <v>6515.9727187000008</v>
      </c>
      <c r="T15" s="11">
        <v>7165.7706958999997</v>
      </c>
      <c r="U15" s="11">
        <v>6442.1704419999987</v>
      </c>
      <c r="V15" s="11">
        <v>6666.0218509999995</v>
      </c>
      <c r="W15" s="11">
        <v>6882.7767599999997</v>
      </c>
      <c r="X15" s="11">
        <v>6525.7682829999994</v>
      </c>
      <c r="Y15" s="11">
        <v>6703.4707619999999</v>
      </c>
      <c r="Z15" s="11">
        <v>6490</v>
      </c>
      <c r="AA15" s="11">
        <v>7174</v>
      </c>
      <c r="AB15" s="11">
        <v>6812</v>
      </c>
      <c r="AD15" s="97">
        <v>16423.885675000001</v>
      </c>
      <c r="AE15" s="97">
        <v>17855.714610999999</v>
      </c>
      <c r="AF15" s="59">
        <v>22789.686604000002</v>
      </c>
      <c r="AG15" s="59">
        <v>13788.4722654</v>
      </c>
      <c r="AH15" s="11">
        <v>23431.368376999999</v>
      </c>
      <c r="AI15" s="11">
        <v>26516.737335999995</v>
      </c>
      <c r="AJ15" s="11">
        <v>27179.567005999997</v>
      </c>
      <c r="AK15" s="86"/>
      <c r="AL15" s="86"/>
    </row>
    <row r="16" spans="1:38">
      <c r="A16" s="7"/>
      <c r="B16" s="7" t="s">
        <v>265</v>
      </c>
      <c r="C16" s="7" t="s">
        <v>53</v>
      </c>
      <c r="D16" s="63" t="str">
        <f>IF('Índice IFRS 16 | Index IFRS 16'!$K$6="Português",$C16,$B16)</f>
        <v>International</v>
      </c>
      <c r="E16" s="59">
        <v>1533.6145689999998</v>
      </c>
      <c r="F16" s="59">
        <v>1565.294893</v>
      </c>
      <c r="G16" s="59">
        <v>1706.795496</v>
      </c>
      <c r="H16" s="59">
        <v>1494.2812670000001</v>
      </c>
      <c r="I16" s="59">
        <v>1618.0928859999999</v>
      </c>
      <c r="J16" s="59">
        <v>1610.060825</v>
      </c>
      <c r="K16" s="59">
        <v>1997.588446</v>
      </c>
      <c r="L16" s="59">
        <v>1925.2371479999999</v>
      </c>
      <c r="M16" s="59">
        <v>1817.8469459999999</v>
      </c>
      <c r="N16" s="59">
        <v>165.94236999999998</v>
      </c>
      <c r="O16" s="59">
        <v>207.17778100000001</v>
      </c>
      <c r="P16" s="59">
        <v>331.46499999999997</v>
      </c>
      <c r="Q16" s="59">
        <v>173.99579699999998</v>
      </c>
      <c r="R16" s="59">
        <v>237.81542300000001</v>
      </c>
      <c r="S16" s="11">
        <v>400.73129</v>
      </c>
      <c r="T16" s="11">
        <v>606.79672499999992</v>
      </c>
      <c r="U16" s="11">
        <v>841.72222599999998</v>
      </c>
      <c r="V16" s="11">
        <v>1003.657554</v>
      </c>
      <c r="W16" s="11">
        <v>1582.1550129999998</v>
      </c>
      <c r="X16" s="11">
        <v>1616.747345</v>
      </c>
      <c r="Y16" s="11">
        <v>1894.9533269999999</v>
      </c>
      <c r="Z16" s="11">
        <v>1945</v>
      </c>
      <c r="AA16" s="11">
        <v>2306</v>
      </c>
      <c r="AB16" s="11">
        <v>2073</v>
      </c>
      <c r="AD16" s="97">
        <v>4336.2325999999994</v>
      </c>
      <c r="AE16" s="97">
        <v>6299.9862249999996</v>
      </c>
      <c r="AF16" s="59">
        <v>7150.9793049999998</v>
      </c>
      <c r="AG16" s="59">
        <v>2522.4320969999999</v>
      </c>
      <c r="AH16" s="11">
        <v>1419.3392349999999</v>
      </c>
      <c r="AI16" s="11">
        <v>5044.2821379999996</v>
      </c>
      <c r="AJ16" s="11">
        <v>8219.2545710000013</v>
      </c>
      <c r="AK16" s="86"/>
      <c r="AL16" s="86"/>
    </row>
    <row r="17" spans="1:38">
      <c r="A17" s="7"/>
      <c r="B17" s="7" t="s">
        <v>267</v>
      </c>
      <c r="C17" s="7" t="s">
        <v>18</v>
      </c>
      <c r="D17" s="20" t="str">
        <f>IF('Índice IFRS 16 | Index IFRS 16'!$K$6="Português",$C17,$B17)</f>
        <v xml:space="preserve">Load Factor (%) </v>
      </c>
      <c r="E17" s="31">
        <v>0.82211327231780884</v>
      </c>
      <c r="F17" s="31">
        <v>0.8010123002358559</v>
      </c>
      <c r="G17" s="31">
        <v>0.8371484718483555</v>
      </c>
      <c r="H17" s="31">
        <v>0.82984919743991903</v>
      </c>
      <c r="I17" s="31">
        <v>0.81915565015864433</v>
      </c>
      <c r="J17" s="31">
        <v>0.84103423855931314</v>
      </c>
      <c r="K17" s="31">
        <v>0.84335754558569909</v>
      </c>
      <c r="L17" s="31">
        <v>0.83417148342213376</v>
      </c>
      <c r="M17" s="31">
        <v>0.81047250537896731</v>
      </c>
      <c r="N17" s="31">
        <v>0.72846915033655157</v>
      </c>
      <c r="O17" s="31">
        <v>0.78388251160233768</v>
      </c>
      <c r="P17" s="31">
        <v>0.80770222260045543</v>
      </c>
      <c r="Q17" s="31">
        <v>0.76452389868904513</v>
      </c>
      <c r="R17" s="31">
        <v>0.76674146400639387</v>
      </c>
      <c r="S17" s="31">
        <v>0.79856198542271584</v>
      </c>
      <c r="T17" s="134">
        <v>0.82236485225651879</v>
      </c>
      <c r="U17" s="134">
        <v>0.8036223661434686</v>
      </c>
      <c r="V17" s="134">
        <v>0.78735978107587323</v>
      </c>
      <c r="W17" s="134">
        <v>0.81797118124922041</v>
      </c>
      <c r="X17" s="134">
        <v>0.78098795476863248</v>
      </c>
      <c r="Y17" s="134">
        <v>0.79623328492739809</v>
      </c>
      <c r="Z17" s="134">
        <v>0.79900000000000004</v>
      </c>
      <c r="AA17" s="134">
        <v>0.82156166045584544</v>
      </c>
      <c r="AB17" s="134">
        <v>0.80009004952723994</v>
      </c>
      <c r="AD17" s="31">
        <v>0.82055890194079528</v>
      </c>
      <c r="AE17" s="31">
        <v>0.82293825957059141</v>
      </c>
      <c r="AF17" s="31">
        <v>0.83473994838015553</v>
      </c>
      <c r="AG17" s="31">
        <v>0.79976377989460035</v>
      </c>
      <c r="AH17" s="134">
        <v>0.79176627627112217</v>
      </c>
      <c r="AI17" s="134">
        <v>0.79740936756495195</v>
      </c>
      <c r="AJ17" s="134">
        <v>0.80440729250826593</v>
      </c>
      <c r="AK17" s="86"/>
      <c r="AL17" s="86"/>
    </row>
    <row r="18" spans="1:38">
      <c r="A18" s="7"/>
      <c r="B18" s="7" t="s">
        <v>268</v>
      </c>
      <c r="C18" s="7" t="s">
        <v>45</v>
      </c>
      <c r="D18" s="20" t="str">
        <f>IF('Índice IFRS 16 | Index IFRS 16'!$K$6="Português",$C18,$B18)</f>
        <v xml:space="preserve">Passenger revenue per ASK (real cents) (PRASK) </v>
      </c>
      <c r="E18" s="39">
        <v>29.471479354306336</v>
      </c>
      <c r="F18" s="39">
        <v>26.987282143082041</v>
      </c>
      <c r="G18" s="39">
        <v>30.024021294782326</v>
      </c>
      <c r="H18" s="39">
        <v>31.5218551570165</v>
      </c>
      <c r="I18" s="39">
        <v>29.287588681555711</v>
      </c>
      <c r="J18" s="39">
        <v>30.498942358047682</v>
      </c>
      <c r="K18" s="39">
        <v>29.731100051109578</v>
      </c>
      <c r="L18" s="39">
        <v>31.982699939474241</v>
      </c>
      <c r="M18" s="39">
        <v>28.504527302152393</v>
      </c>
      <c r="N18" s="39">
        <v>20.256837429527923</v>
      </c>
      <c r="O18" s="39">
        <v>19.274005460914676</v>
      </c>
      <c r="P18" s="39">
        <v>23.690721975363065</v>
      </c>
      <c r="Q18" s="39">
        <v>22.287691391900413</v>
      </c>
      <c r="R18" s="39">
        <v>23.21680424349082</v>
      </c>
      <c r="S18" s="39">
        <v>27.711367529572261</v>
      </c>
      <c r="T18" s="39">
        <v>35.928329977422592</v>
      </c>
      <c r="U18" s="39">
        <v>31.366105718302045</v>
      </c>
      <c r="V18" s="39">
        <v>36.530524499689868</v>
      </c>
      <c r="W18" s="39">
        <v>39.369535999724754</v>
      </c>
      <c r="X18" s="39">
        <v>39.516293703546587</v>
      </c>
      <c r="Y18" s="39">
        <v>38.613937271377758</v>
      </c>
      <c r="Z18" s="39">
        <v>37.380000000000003</v>
      </c>
      <c r="AA18" s="39">
        <v>39.682814801975908</v>
      </c>
      <c r="AB18" s="39">
        <v>42.008104457451601</v>
      </c>
      <c r="AD18" s="39">
        <v>29.247979481889498</v>
      </c>
      <c r="AE18" s="39">
        <v>29.537471865414894</v>
      </c>
      <c r="AF18" s="39">
        <v>30.410982602960328</v>
      </c>
      <c r="AG18" s="39">
        <v>24.951376899354052</v>
      </c>
      <c r="AH18" s="39">
        <v>28.072792158933446</v>
      </c>
      <c r="AI18" s="39">
        <v>36.876664992467134</v>
      </c>
      <c r="AJ18" s="39">
        <v>39.455663124714356</v>
      </c>
      <c r="AK18" s="86"/>
      <c r="AL18" s="86"/>
    </row>
    <row r="19" spans="1:38">
      <c r="A19" s="7"/>
      <c r="B19" s="7" t="s">
        <v>269</v>
      </c>
      <c r="C19" s="7" t="s">
        <v>46</v>
      </c>
      <c r="D19" s="20" t="str">
        <f>IF('Índice IFRS 16 | Index IFRS 16'!$K$6="Português",$C19,$B19)</f>
        <v xml:space="preserve">Operating revenue per ASK (real cents) (RASK) </v>
      </c>
      <c r="E19" s="27">
        <v>30.58969688400882</v>
      </c>
      <c r="F19" s="94">
        <v>28.240532212677998</v>
      </c>
      <c r="G19" s="27">
        <v>31.370478942436591</v>
      </c>
      <c r="H19" s="27">
        <v>33.065517141513908</v>
      </c>
      <c r="I19" s="27">
        <v>30.581834238298754</v>
      </c>
      <c r="J19" s="27">
        <v>32.093454442525477</v>
      </c>
      <c r="K19" s="27">
        <v>31.201865379964477</v>
      </c>
      <c r="L19" s="27">
        <v>33.571871449577692</v>
      </c>
      <c r="M19" s="27">
        <v>30.107919652553921</v>
      </c>
      <c r="N19" s="27">
        <v>28.792631963243675</v>
      </c>
      <c r="O19" s="27">
        <v>24.855214441547716</v>
      </c>
      <c r="P19" s="27">
        <v>27.649350706482217</v>
      </c>
      <c r="Q19" s="27">
        <v>25.47088601360154</v>
      </c>
      <c r="R19" s="27">
        <v>27.883797344482918</v>
      </c>
      <c r="S19" s="27">
        <v>31.378132703292561</v>
      </c>
      <c r="T19" s="27">
        <v>39.461955335474862</v>
      </c>
      <c r="U19" s="27">
        <v>35.228404378968911</v>
      </c>
      <c r="V19" s="27">
        <v>40.291130479849407</v>
      </c>
      <c r="W19" s="27">
        <v>42.293374120200141</v>
      </c>
      <c r="X19" s="27">
        <v>42.715206553365626</v>
      </c>
      <c r="Y19" s="27">
        <v>41.470318020066955</v>
      </c>
      <c r="Z19" s="27">
        <v>40.42</v>
      </c>
      <c r="AA19" s="27">
        <v>42.61</v>
      </c>
      <c r="AB19" s="27">
        <v>45.3</v>
      </c>
      <c r="AD19" s="27">
        <v>30.390569620467129</v>
      </c>
      <c r="AE19" s="27">
        <v>30.855674051707162</v>
      </c>
      <c r="AF19" s="27">
        <v>31.900957483575166</v>
      </c>
      <c r="AG19" s="27">
        <v>28.405806929281948</v>
      </c>
      <c r="AH19" s="27">
        <v>31.783585106469221</v>
      </c>
      <c r="AI19" s="27">
        <v>40.293812532988262</v>
      </c>
      <c r="AJ19" s="27">
        <v>42.481791015271845</v>
      </c>
      <c r="AK19" s="86"/>
      <c r="AL19" s="86"/>
    </row>
    <row r="20" spans="1:38">
      <c r="A20" s="7"/>
      <c r="B20" s="7" t="s">
        <v>270</v>
      </c>
      <c r="C20" s="7" t="s">
        <v>131</v>
      </c>
      <c r="D20" s="10" t="str">
        <f>IF('Índice IFRS 16 | Index IFRS 16'!$K$6="Português",$C20,$B20)</f>
        <v>Yield (real cents)</v>
      </c>
      <c r="E20" s="29">
        <v>35.848441263107823</v>
      </c>
      <c r="F20" s="95">
        <v>33.691470324657573</v>
      </c>
      <c r="G20" s="29">
        <v>35.864631310252214</v>
      </c>
      <c r="H20" s="29">
        <v>37.98504023895098</v>
      </c>
      <c r="I20" s="29">
        <v>35.753386643775983</v>
      </c>
      <c r="J20" s="29">
        <v>36.263615629123727</v>
      </c>
      <c r="K20" s="29">
        <v>35.253256707938476</v>
      </c>
      <c r="L20" s="29">
        <v>38.340677636530224</v>
      </c>
      <c r="M20" s="29">
        <v>35.170258229579325</v>
      </c>
      <c r="N20" s="29">
        <v>27.807406010493793</v>
      </c>
      <c r="O20" s="29">
        <v>24.587875320137709</v>
      </c>
      <c r="P20" s="29">
        <v>29.331010008972221</v>
      </c>
      <c r="Q20" s="29">
        <v>29.152380233133155</v>
      </c>
      <c r="R20" s="29">
        <v>30.279833990166487</v>
      </c>
      <c r="S20" s="27">
        <v>34.701586145380247</v>
      </c>
      <c r="T20" s="11">
        <v>43.689038847948638</v>
      </c>
      <c r="U20" s="11">
        <v>39.030901875996733</v>
      </c>
      <c r="V20" s="11">
        <v>46.396228735195756</v>
      </c>
      <c r="W20" s="11">
        <v>48.130712795527693</v>
      </c>
      <c r="X20" s="11">
        <v>50.597827357341615</v>
      </c>
      <c r="Y20" s="11">
        <v>48.495758720886236</v>
      </c>
      <c r="Z20" s="11">
        <v>46.81</v>
      </c>
      <c r="AA20" s="11">
        <v>48.3</v>
      </c>
      <c r="AB20" s="11">
        <v>52.51</v>
      </c>
      <c r="AD20" s="29">
        <v>35.643973165987042</v>
      </c>
      <c r="AE20" s="29">
        <v>35.892694891628352</v>
      </c>
      <c r="AF20" s="29">
        <v>36.431684696502181</v>
      </c>
      <c r="AG20" s="29">
        <v>31.19843324567956</v>
      </c>
      <c r="AH20" s="11">
        <v>35.455907886282034</v>
      </c>
      <c r="AI20" s="11">
        <v>46.245587890542808</v>
      </c>
      <c r="AJ20" s="11">
        <v>49.049360308116448</v>
      </c>
      <c r="AK20" s="86"/>
      <c r="AL20" s="86"/>
    </row>
    <row r="21" spans="1:38">
      <c r="A21" s="7"/>
      <c r="B21" s="7" t="s">
        <v>271</v>
      </c>
      <c r="C21" s="7" t="s">
        <v>19</v>
      </c>
      <c r="D21" s="20" t="str">
        <f>IF('Índice IFRS 16 | Index IFRS 16'!$K$6="Português",$C21,$B21)</f>
        <v>Departures total</v>
      </c>
      <c r="E21" s="30">
        <v>64164</v>
      </c>
      <c r="F21" s="96">
        <v>64774</v>
      </c>
      <c r="G21" s="30">
        <v>67526</v>
      </c>
      <c r="H21" s="30">
        <v>65848</v>
      </c>
      <c r="I21" s="30">
        <v>70222</v>
      </c>
      <c r="J21" s="30">
        <v>70164</v>
      </c>
      <c r="K21" s="30">
        <v>77487</v>
      </c>
      <c r="L21" s="30">
        <v>77481</v>
      </c>
      <c r="M21" s="30">
        <v>69691</v>
      </c>
      <c r="N21" s="30">
        <v>8811</v>
      </c>
      <c r="O21" s="30">
        <v>27213</v>
      </c>
      <c r="P21" s="30">
        <v>52355</v>
      </c>
      <c r="Q21" s="30">
        <v>58586</v>
      </c>
      <c r="R21" s="30">
        <v>46885</v>
      </c>
      <c r="S21" s="11">
        <v>66563</v>
      </c>
      <c r="T21" s="11">
        <v>73068</v>
      </c>
      <c r="U21" s="11">
        <v>67981</v>
      </c>
      <c r="V21" s="11">
        <v>77219</v>
      </c>
      <c r="W21" s="11">
        <v>79694</v>
      </c>
      <c r="X21" s="11">
        <v>79535</v>
      </c>
      <c r="Y21" s="11">
        <v>78739</v>
      </c>
      <c r="Z21" s="11">
        <v>77867</v>
      </c>
      <c r="AA21" s="11">
        <v>82167</v>
      </c>
      <c r="AB21" s="11">
        <v>78123</v>
      </c>
      <c r="AD21" s="11">
        <v>259966</v>
      </c>
      <c r="AE21" s="11">
        <v>262312</v>
      </c>
      <c r="AF21" s="30">
        <v>295354</v>
      </c>
      <c r="AG21" s="30">
        <v>158070</v>
      </c>
      <c r="AH21" s="11">
        <v>245102</v>
      </c>
      <c r="AI21" s="11">
        <v>304429</v>
      </c>
      <c r="AJ21" s="11">
        <v>316896</v>
      </c>
      <c r="AK21" s="86"/>
      <c r="AL21" s="86"/>
    </row>
    <row r="22" spans="1:38">
      <c r="A22" s="7"/>
      <c r="B22" s="7" t="s">
        <v>272</v>
      </c>
      <c r="C22" s="7" t="s">
        <v>20</v>
      </c>
      <c r="D22" s="20" t="str">
        <f>IF('Índice IFRS 16 | Index IFRS 16'!$K$6="Português",$C22,$B22)</f>
        <v>Block Hours</v>
      </c>
      <c r="E22" s="30">
        <v>105829.13333333333</v>
      </c>
      <c r="F22" s="96">
        <v>105677.64999999997</v>
      </c>
      <c r="G22" s="30">
        <v>112790.1166666667</v>
      </c>
      <c r="H22" s="30">
        <v>109648.16666666672</v>
      </c>
      <c r="I22" s="30">
        <v>120471.13333333339</v>
      </c>
      <c r="J22" s="30">
        <v>117153.16666666679</v>
      </c>
      <c r="K22" s="30">
        <v>130239.93333333344</v>
      </c>
      <c r="L22" s="30">
        <v>127497.5333333334</v>
      </c>
      <c r="M22" s="30">
        <v>118073.93333333352</v>
      </c>
      <c r="N22" s="30">
        <v>16551.7</v>
      </c>
      <c r="O22" s="30">
        <v>45325.433333000008</v>
      </c>
      <c r="P22" s="30">
        <v>86930</v>
      </c>
      <c r="Q22" s="30">
        <v>96327.633333333331</v>
      </c>
      <c r="R22" s="30">
        <v>78434.566666666695</v>
      </c>
      <c r="S22" s="11">
        <v>111565.18333333332</v>
      </c>
      <c r="T22" s="11">
        <v>123096.29999999999</v>
      </c>
      <c r="U22" s="11">
        <v>117301.30000000002</v>
      </c>
      <c r="V22" s="11">
        <v>129655.34999999992</v>
      </c>
      <c r="W22" s="11">
        <v>135182.14999999997</v>
      </c>
      <c r="X22" s="11">
        <v>136674.38333333333</v>
      </c>
      <c r="Y22" s="11">
        <v>137702.55000000002</v>
      </c>
      <c r="Z22" s="11">
        <v>133590</v>
      </c>
      <c r="AA22" s="11">
        <v>142663</v>
      </c>
      <c r="AB22" s="11">
        <v>136888</v>
      </c>
      <c r="AD22" s="30">
        <v>407415.49999999994</v>
      </c>
      <c r="AE22" s="30">
        <v>433945.06666666677</v>
      </c>
      <c r="AF22" s="30">
        <v>495361.76666666701</v>
      </c>
      <c r="AG22" s="30">
        <v>266881.06666633353</v>
      </c>
      <c r="AH22" s="11">
        <v>409423.68333333329</v>
      </c>
      <c r="AI22" s="11">
        <v>518813.18333333323</v>
      </c>
      <c r="AJ22" s="11">
        <v>550842.78333333391</v>
      </c>
      <c r="AK22" s="86"/>
      <c r="AL22" s="86"/>
    </row>
    <row r="23" spans="1:38">
      <c r="A23" s="7"/>
      <c r="B23" s="7" t="s">
        <v>273</v>
      </c>
      <c r="C23" s="7" t="s">
        <v>21</v>
      </c>
      <c r="D23" s="20" t="str">
        <f>IF('Índice IFRS 16 | Index IFRS 16'!$K$6="Português",$C23,$B23)</f>
        <v>Average fare (R$)</v>
      </c>
      <c r="E23" s="30">
        <v>376.11567348261809</v>
      </c>
      <c r="F23" s="30">
        <v>346.10261054872865</v>
      </c>
      <c r="G23" s="30">
        <v>379.8751266978831</v>
      </c>
      <c r="H23" s="30">
        <v>395.69228199537997</v>
      </c>
      <c r="I23" s="30">
        <v>382.26912100120524</v>
      </c>
      <c r="J23" s="30">
        <v>379.73725329524825</v>
      </c>
      <c r="K23" s="30">
        <v>391.46387171678896</v>
      </c>
      <c r="L23" s="30">
        <v>419.89986525901344</v>
      </c>
      <c r="M23" s="30">
        <v>403.33050048405698</v>
      </c>
      <c r="N23" s="30">
        <v>329.02225063670562</v>
      </c>
      <c r="O23" s="30">
        <v>262.43649638656086</v>
      </c>
      <c r="P23" s="30">
        <v>306.95114253016737</v>
      </c>
      <c r="Q23" s="30">
        <v>304.27526360084767</v>
      </c>
      <c r="R23" s="30">
        <v>316.0498121453337</v>
      </c>
      <c r="S23" s="11">
        <v>373.98840922413109</v>
      </c>
      <c r="T23" s="11">
        <v>474.39689289984705</v>
      </c>
      <c r="U23" s="11">
        <v>449.06017772109669</v>
      </c>
      <c r="V23" s="11">
        <v>518.84637945471911</v>
      </c>
      <c r="W23" s="11">
        <v>558.27457213719026</v>
      </c>
      <c r="X23" s="11">
        <v>588.71661356941422</v>
      </c>
      <c r="Y23" s="11">
        <v>590.7916115763602</v>
      </c>
      <c r="Z23" s="11">
        <v>550</v>
      </c>
      <c r="AA23" s="11">
        <v>587.5785961760555</v>
      </c>
      <c r="AB23" s="11">
        <v>643.62582781456956</v>
      </c>
      <c r="AD23" s="30">
        <v>336.1373659836334</v>
      </c>
      <c r="AE23" s="30">
        <v>374.96613679179188</v>
      </c>
      <c r="AF23" s="30">
        <v>394.15305500453178</v>
      </c>
      <c r="AG23" s="30">
        <v>343.92616088935665</v>
      </c>
      <c r="AH23" s="11">
        <v>377.97120518118675</v>
      </c>
      <c r="AI23" s="11">
        <v>531.030854997799</v>
      </c>
      <c r="AJ23" s="11">
        <v>593.04108365683294</v>
      </c>
      <c r="AK23" s="86"/>
      <c r="AL23" s="86"/>
    </row>
    <row r="24" spans="1:38">
      <c r="A24" s="12"/>
      <c r="B24" s="12" t="s">
        <v>274</v>
      </c>
      <c r="C24" s="12" t="s">
        <v>22</v>
      </c>
      <c r="D24" s="20" t="str">
        <f>IF('Índice IFRS 16 | Index IFRS 16'!$K$6="Português",$C24,$B24)</f>
        <v>Stage Length (KM)</v>
      </c>
      <c r="E24" s="30">
        <v>1009.815473569927</v>
      </c>
      <c r="F24" s="96">
        <v>986.93888312137005</v>
      </c>
      <c r="G24" s="30">
        <v>1023.3296359260944</v>
      </c>
      <c r="H24" s="30">
        <v>1004.7965959629244</v>
      </c>
      <c r="I24" s="30">
        <v>1046.8144226653217</v>
      </c>
      <c r="J24" s="30">
        <v>1013.0451485472666</v>
      </c>
      <c r="K24" s="30">
        <v>1069.6764387751214</v>
      </c>
      <c r="L24" s="30">
        <v>1064.3436406070241</v>
      </c>
      <c r="M24" s="30">
        <v>1115.9560941814641</v>
      </c>
      <c r="N24" s="30">
        <v>1181.6128949727124</v>
      </c>
      <c r="O24" s="30">
        <v>1053.9399623777424</v>
      </c>
      <c r="P24" s="30">
        <v>1034.9552159849427</v>
      </c>
      <c r="Q24" s="30">
        <v>1033.4192803273254</v>
      </c>
      <c r="R24" s="30">
        <v>1054.8105081328977</v>
      </c>
      <c r="S24" s="11">
        <v>1064.9101854895962</v>
      </c>
      <c r="T24" s="11">
        <v>1070.9511521342517</v>
      </c>
      <c r="U24" s="11">
        <v>1127.883502469346</v>
      </c>
      <c r="V24" s="11">
        <v>1077.458690877404</v>
      </c>
      <c r="W24" s="11">
        <v>1102.3383651054621</v>
      </c>
      <c r="X24" s="11">
        <v>1112.9399721773468</v>
      </c>
      <c r="Y24" s="11">
        <v>1160.2275002551692</v>
      </c>
      <c r="Z24" s="11">
        <v>1131</v>
      </c>
      <c r="AA24" s="11">
        <v>1160</v>
      </c>
      <c r="AB24" s="11">
        <v>1184</v>
      </c>
      <c r="AD24" s="30">
        <v>905.17820401578979</v>
      </c>
      <c r="AE24" s="30">
        <v>1006.4185067904208</v>
      </c>
      <c r="AF24" s="30">
        <v>1049.6013792614256</v>
      </c>
      <c r="AG24" s="30">
        <v>680.92223337283599</v>
      </c>
      <c r="AH24" s="11">
        <v>1057.382228820582</v>
      </c>
      <c r="AI24" s="11">
        <v>1105.1551326573897</v>
      </c>
      <c r="AJ24" s="11">
        <v>1158.6732747646026</v>
      </c>
      <c r="AK24" s="86"/>
      <c r="AL24" s="86"/>
    </row>
    <row r="25" spans="1:38">
      <c r="A25" s="12"/>
      <c r="B25" s="12" t="s">
        <v>275</v>
      </c>
      <c r="C25" s="12" t="s">
        <v>47</v>
      </c>
      <c r="D25" s="20" t="str">
        <f>IF('Índice IFRS 16 | Index IFRS 16'!$K$6="Português",$C25,$B25)</f>
        <v>CASK (real cents)</v>
      </c>
      <c r="E25" s="62">
        <v>25.492039824255261</v>
      </c>
      <c r="F25" s="124">
        <v>25.381367835898725</v>
      </c>
      <c r="G25" s="62">
        <v>25.858918716723299</v>
      </c>
      <c r="H25" s="62">
        <v>27.297605685759549</v>
      </c>
      <c r="I25" s="62">
        <v>26.405140366214493</v>
      </c>
      <c r="J25" s="62">
        <v>27.801626208688628</v>
      </c>
      <c r="K25" s="62">
        <v>25.525364293630421</v>
      </c>
      <c r="L25" s="62">
        <v>25.490143747160499</v>
      </c>
      <c r="M25" s="62">
        <v>28.24327885271375</v>
      </c>
      <c r="N25" s="62">
        <v>87.600307730753826</v>
      </c>
      <c r="O25" s="62">
        <v>45.588957602431307</v>
      </c>
      <c r="P25" s="62">
        <v>29.868625526368049</v>
      </c>
      <c r="Q25" s="62">
        <v>28.457610551573776</v>
      </c>
      <c r="R25" s="62">
        <v>34.438450149092816</v>
      </c>
      <c r="S25" s="27">
        <v>29.804059296914261</v>
      </c>
      <c r="T25" s="135">
        <v>33.907973645722961</v>
      </c>
      <c r="U25" s="135">
        <v>34.448812567204243</v>
      </c>
      <c r="V25" s="135">
        <v>38.890207970693524</v>
      </c>
      <c r="W25" s="135">
        <v>38.391141291700926</v>
      </c>
      <c r="X25" s="135">
        <v>37.682477486583821</v>
      </c>
      <c r="Y25" s="135">
        <v>37.188165394024423</v>
      </c>
      <c r="Z25" s="135">
        <v>34.81</v>
      </c>
      <c r="AA25" s="135">
        <v>34.270000000000003</v>
      </c>
      <c r="AB25" s="135">
        <v>37.35</v>
      </c>
      <c r="AD25" s="62">
        <v>-25.532252240537652</v>
      </c>
      <c r="AE25" s="62">
        <v>-26.018404487865048</v>
      </c>
      <c r="AF25" s="62">
        <v>-26.237356119627531</v>
      </c>
      <c r="AG25" s="62">
        <v>-35.572454372676354</v>
      </c>
      <c r="AH25" s="135">
        <v>31.633841958015456</v>
      </c>
      <c r="AI25" s="135">
        <v>37.424487110678236</v>
      </c>
      <c r="AJ25" s="135">
        <v>35.891994968996762</v>
      </c>
      <c r="AK25" s="86"/>
      <c r="AL25" s="86"/>
    </row>
    <row r="26" spans="1:38">
      <c r="A26" s="12"/>
      <c r="B26" s="12" t="s">
        <v>276</v>
      </c>
      <c r="C26" s="12" t="s">
        <v>48</v>
      </c>
      <c r="D26" s="20" t="str">
        <f>IF('Índice IFRS 16 | Index IFRS 16'!$K$6="Português",$C26,$B26)</f>
        <v>CASK ex-fuel (real cents)</v>
      </c>
      <c r="E26" s="62">
        <v>17.436308895527635</v>
      </c>
      <c r="F26" s="124">
        <v>17.408582279759862</v>
      </c>
      <c r="G26" s="62">
        <v>16.285351097110144</v>
      </c>
      <c r="H26" s="62">
        <v>16.970733265983334</v>
      </c>
      <c r="I26" s="62">
        <v>18.042128581335668</v>
      </c>
      <c r="J26" s="62">
        <v>18.635413078660207</v>
      </c>
      <c r="K26" s="62">
        <v>17.172568223660996</v>
      </c>
      <c r="L26" s="62">
        <v>16.906038710599834</v>
      </c>
      <c r="M26" s="62">
        <v>20.032628645449801</v>
      </c>
      <c r="N26" s="62">
        <v>82.775223220867332</v>
      </c>
      <c r="O26" s="62">
        <v>38.609660941793315</v>
      </c>
      <c r="P26" s="62">
        <v>22.877403791353565</v>
      </c>
      <c r="Q26" s="62">
        <v>20.119950823404672</v>
      </c>
      <c r="R26" s="62">
        <v>24.457443410571951</v>
      </c>
      <c r="S26" s="27">
        <v>19.652894203598912</v>
      </c>
      <c r="T26" s="135">
        <v>21.518838522695177</v>
      </c>
      <c r="U26" s="135">
        <v>21.331105954340465</v>
      </c>
      <c r="V26" s="135">
        <v>21.456789657102121</v>
      </c>
      <c r="W26" s="135">
        <v>20.024897417897755</v>
      </c>
      <c r="X26" s="135">
        <v>20.672319121754793</v>
      </c>
      <c r="Y26" s="135">
        <v>21.692088930796167</v>
      </c>
      <c r="Z26" s="135">
        <v>22.15</v>
      </c>
      <c r="AA26" s="135">
        <v>22.43</v>
      </c>
      <c r="AB26" s="135">
        <v>23.72</v>
      </c>
      <c r="AD26" s="62">
        <v>-18.227125954388772</v>
      </c>
      <c r="AE26" s="62">
        <v>-17.009915932867976</v>
      </c>
      <c r="AF26" s="62">
        <v>-17.634754905713255</v>
      </c>
      <c r="AG26" s="62">
        <v>-28.174681838999192</v>
      </c>
      <c r="AH26" s="135">
        <v>21.256031531203647</v>
      </c>
      <c r="AI26" s="135">
        <v>20.846972817131217</v>
      </c>
      <c r="AJ26" s="135">
        <v>22.506382456151865</v>
      </c>
      <c r="AK26" s="86"/>
      <c r="AL26" s="86"/>
    </row>
    <row r="27" spans="1:38">
      <c r="A27" s="12"/>
      <c r="B27" s="12" t="s">
        <v>277</v>
      </c>
      <c r="C27" s="12" t="s">
        <v>94</v>
      </c>
      <c r="D27" s="20" t="str">
        <f>IF('Índice IFRS 16 | Index IFRS 16'!$K$6="Português",$C27,$B27)</f>
        <v>Full time Employees</v>
      </c>
      <c r="E27" s="32">
        <v>11038</v>
      </c>
      <c r="F27" s="32">
        <v>11122</v>
      </c>
      <c r="G27" s="32">
        <v>11347</v>
      </c>
      <c r="H27" s="32">
        <v>11807</v>
      </c>
      <c r="I27" s="32">
        <v>11814</v>
      </c>
      <c r="J27" s="32">
        <v>12218.142857142862</v>
      </c>
      <c r="K27" s="32">
        <v>12392.142857142861</v>
      </c>
      <c r="L27" s="32">
        <v>13189</v>
      </c>
      <c r="M27" s="32">
        <v>12558.5714285714</v>
      </c>
      <c r="N27" s="32">
        <v>8332.8916666666501</v>
      </c>
      <c r="O27" s="32">
        <v>9694.0476190476202</v>
      </c>
      <c r="P27" s="32">
        <v>11107.8744239631</v>
      </c>
      <c r="Q27" s="32">
        <v>11701.142857142901</v>
      </c>
      <c r="R27" s="32">
        <v>11814.5714285714</v>
      </c>
      <c r="S27" s="11">
        <v>11968</v>
      </c>
      <c r="T27" s="11">
        <v>12485</v>
      </c>
      <c r="U27" s="11">
        <v>12944</v>
      </c>
      <c r="V27" s="11">
        <v>13193</v>
      </c>
      <c r="W27" s="11">
        <v>13214.857142857136</v>
      </c>
      <c r="X27" s="11">
        <v>13542.980000000009</v>
      </c>
      <c r="Y27" s="11">
        <v>13650.710000000006</v>
      </c>
      <c r="Z27" s="11">
        <v>14007</v>
      </c>
      <c r="AA27" s="11">
        <v>14314</v>
      </c>
      <c r="AB27" s="11">
        <v>15248</v>
      </c>
      <c r="AD27" s="32">
        <v>10878</v>
      </c>
      <c r="AE27" s="32">
        <v>11807</v>
      </c>
      <c r="AF27" s="32">
        <v>13189</v>
      </c>
      <c r="AG27" s="32">
        <v>11107.8744239631</v>
      </c>
      <c r="AH27" s="11">
        <v>12485</v>
      </c>
      <c r="AI27" s="11">
        <v>13542.980000000009</v>
      </c>
      <c r="AJ27" s="11">
        <v>15248</v>
      </c>
      <c r="AK27" s="86"/>
      <c r="AL27" s="86"/>
    </row>
    <row r="28" spans="1:38">
      <c r="A28" s="12"/>
      <c r="B28" s="12" t="s">
        <v>278</v>
      </c>
      <c r="C28" s="12" t="s">
        <v>51</v>
      </c>
      <c r="D28" s="20" t="str">
        <f>IF('Índice IFRS 16 | Index IFRS 16'!$K$6="Português",$C28,$B28)</f>
        <v>Fuel liters consumed (thousands)</v>
      </c>
      <c r="E28" s="32">
        <v>256383.52788246001</v>
      </c>
      <c r="F28" s="32">
        <v>249140.57603766999</v>
      </c>
      <c r="G28" s="32">
        <v>268040.43599062</v>
      </c>
      <c r="H28" s="32">
        <v>262251.77941689</v>
      </c>
      <c r="I28" s="32">
        <v>286552.93297434598</v>
      </c>
      <c r="J28" s="32">
        <v>279023.23731537996</v>
      </c>
      <c r="K28" s="32">
        <v>319428.27550669998</v>
      </c>
      <c r="L28" s="32">
        <v>318481.35350632219</v>
      </c>
      <c r="M28" s="32">
        <v>299796.51838466001</v>
      </c>
      <c r="N28" s="32">
        <v>43292.110355910001</v>
      </c>
      <c r="O28" s="32">
        <v>101858.238</v>
      </c>
      <c r="P28" s="32">
        <v>205589.04800000001</v>
      </c>
      <c r="Q28" s="32">
        <v>220614.016</v>
      </c>
      <c r="R28" s="32">
        <v>193700.37184535238</v>
      </c>
      <c r="S28" s="11">
        <v>269270.27256535599</v>
      </c>
      <c r="T28" s="11">
        <v>296191.39587585756</v>
      </c>
      <c r="U28" s="11">
        <v>279612.55846609903</v>
      </c>
      <c r="V28" s="11">
        <v>298444.15166053805</v>
      </c>
      <c r="W28" s="11">
        <v>314128.73200000002</v>
      </c>
      <c r="X28" s="11">
        <v>314739.71799999999</v>
      </c>
      <c r="Y28" s="11">
        <v>318461.78000000003</v>
      </c>
      <c r="Z28" s="11">
        <v>311482</v>
      </c>
      <c r="AA28" s="11">
        <v>336765</v>
      </c>
      <c r="AB28" s="11">
        <v>324588</v>
      </c>
      <c r="AD28" s="98">
        <v>939908.05538894481</v>
      </c>
      <c r="AE28" s="98">
        <v>1035816.31932764</v>
      </c>
      <c r="AF28" s="32">
        <v>1203485.7993027482</v>
      </c>
      <c r="AG28" s="32">
        <v>650535.91474057012</v>
      </c>
      <c r="AH28" s="11">
        <v>979761.53857623099</v>
      </c>
      <c r="AI28" s="11">
        <v>1206925.1601266372</v>
      </c>
      <c r="AJ28" s="11">
        <v>1291296.659</v>
      </c>
      <c r="AK28" s="86"/>
      <c r="AL28" s="86"/>
    </row>
    <row r="29" spans="1:38">
      <c r="A29" s="12"/>
      <c r="B29" s="12" t="s">
        <v>279</v>
      </c>
      <c r="C29" s="12" t="s">
        <v>50</v>
      </c>
      <c r="D29" s="20" t="str">
        <f>IF('Índice IFRS 16 | Index IFRS 16'!$K$6="Português",$C29,$B29)</f>
        <v>Average fuel cost per liter</v>
      </c>
      <c r="E29" s="62">
        <v>2.2514706961386297</v>
      </c>
      <c r="F29" s="62">
        <v>2.2597804378315081</v>
      </c>
      <c r="G29" s="62">
        <v>2.7504320281951751</v>
      </c>
      <c r="H29" s="62">
        <v>2.9238733926036264</v>
      </c>
      <c r="I29" s="62">
        <v>2.4258764088875457</v>
      </c>
      <c r="J29" s="62">
        <v>2.6794900926296061</v>
      </c>
      <c r="K29" s="62">
        <v>2.5399536052749419</v>
      </c>
      <c r="L29" s="62">
        <v>2.6107902106221554</v>
      </c>
      <c r="M29" s="62">
        <v>2.5494292065771642</v>
      </c>
      <c r="N29" s="62">
        <v>1.5545326722750699</v>
      </c>
      <c r="O29" s="62">
        <v>2.2200855271028743</v>
      </c>
      <c r="P29" s="62">
        <v>2.1937306699333514</v>
      </c>
      <c r="Q29" s="62">
        <v>2.7091025803183784</v>
      </c>
      <c r="R29" s="62">
        <v>3.1459000010929561</v>
      </c>
      <c r="S29" s="27">
        <v>3.2652620418267508</v>
      </c>
      <c r="T29" s="27">
        <v>3.9533795252134269</v>
      </c>
      <c r="U29" s="27">
        <v>4.2521909835611096</v>
      </c>
      <c r="V29" s="27">
        <v>5.6901466842331976</v>
      </c>
      <c r="W29" s="27">
        <v>6.0505958429807052</v>
      </c>
      <c r="X29" s="27">
        <v>5.6347035298544688</v>
      </c>
      <c r="Y29" s="27">
        <v>5.2546399759493898</v>
      </c>
      <c r="Z29" s="27">
        <v>4.3</v>
      </c>
      <c r="AA29" s="27">
        <v>4.0557866761688421</v>
      </c>
      <c r="AB29" s="27">
        <v>4.6613522372977432</v>
      </c>
      <c r="AC29" s="263"/>
      <c r="AD29" s="62">
        <v>1.96635722973477</v>
      </c>
      <c r="AE29" s="62">
        <v>2.55282809380375</v>
      </c>
      <c r="AF29" s="62">
        <v>2.5638881670125899</v>
      </c>
      <c r="AG29" s="62">
        <v>2.3192416680048802</v>
      </c>
      <c r="AH29" s="27">
        <v>3.3245058840882122</v>
      </c>
      <c r="AI29" s="27">
        <v>5.4363669072169758</v>
      </c>
      <c r="AJ29" s="27">
        <v>4.5616822121739879</v>
      </c>
      <c r="AK29" s="86"/>
      <c r="AL29" s="86"/>
    </row>
    <row r="30" spans="1:38">
      <c r="A30" s="12"/>
      <c r="B30" s="12"/>
      <c r="C30" s="12"/>
      <c r="D30" s="20"/>
      <c r="E30" s="62"/>
      <c r="F30" s="62"/>
      <c r="G30" s="62"/>
      <c r="H30" s="62"/>
      <c r="I30" s="62"/>
      <c r="J30" s="62"/>
      <c r="K30" s="62"/>
      <c r="L30" s="62"/>
      <c r="M30" s="62"/>
      <c r="N30" s="62"/>
      <c r="O30" s="62"/>
      <c r="P30" s="62"/>
      <c r="Q30" s="62"/>
      <c r="R30" s="62"/>
      <c r="S30" s="27"/>
      <c r="T30" s="27"/>
      <c r="U30" s="27"/>
      <c r="V30" s="27"/>
      <c r="W30" s="27"/>
      <c r="X30" s="27"/>
      <c r="Y30" s="27"/>
      <c r="Z30" s="27"/>
      <c r="AA30" s="27"/>
      <c r="AB30" s="27"/>
      <c r="AD30" s="233"/>
      <c r="AE30" s="233"/>
      <c r="AF30" s="233"/>
      <c r="AG30" s="233"/>
      <c r="AH30" s="234"/>
      <c r="AI30" s="234"/>
      <c r="AJ30" s="234"/>
      <c r="AK30" s="86"/>
      <c r="AL30" s="86"/>
    </row>
    <row r="31" spans="1:38" ht="15.75" thickBot="1">
      <c r="A31" s="7"/>
      <c r="B31" s="7" t="s">
        <v>280</v>
      </c>
      <c r="C31" s="7" t="s">
        <v>115</v>
      </c>
      <c r="D31" s="61" t="str">
        <f>IF('Índice IFRS 16 | Index IFRS 16'!$K$6="Português",$C31,$B31)</f>
        <v>Passengers Total (thousands)</v>
      </c>
      <c r="E31" s="76">
        <v>5614.77</v>
      </c>
      <c r="F31" s="76">
        <v>5506.2370000000001</v>
      </c>
      <c r="G31" s="76">
        <v>6086.3289999999997</v>
      </c>
      <c r="H31" s="76">
        <v>5915.1040000000003</v>
      </c>
      <c r="I31" s="76">
        <v>6368.3249999999998</v>
      </c>
      <c r="J31" s="76">
        <v>6550.9480000000003</v>
      </c>
      <c r="K31" s="76">
        <v>7377.1149999999998</v>
      </c>
      <c r="L31" s="76">
        <v>7377.8590000000004</v>
      </c>
      <c r="M31" s="76">
        <v>6578.7709999999997</v>
      </c>
      <c r="N31" s="76">
        <v>858.71699999999998</v>
      </c>
      <c r="O31" s="76">
        <v>2379.5889999999999</v>
      </c>
      <c r="P31" s="76">
        <v>4978.9669999999996</v>
      </c>
      <c r="Q31" s="76">
        <v>5250.6469999999999</v>
      </c>
      <c r="R31" s="76">
        <v>4484.8500000000004</v>
      </c>
      <c r="S31" s="76">
        <v>6417.8620000000001</v>
      </c>
      <c r="T31" s="76">
        <v>7158.0569999999998</v>
      </c>
      <c r="U31" s="76">
        <v>6330.9309999999996</v>
      </c>
      <c r="V31" s="76">
        <v>6858.3729999999996</v>
      </c>
      <c r="W31" s="76">
        <v>7297.9</v>
      </c>
      <c r="X31" s="76">
        <v>6998.165</v>
      </c>
      <c r="Y31" s="76">
        <v>6998.165</v>
      </c>
      <c r="Z31" s="76">
        <v>7178</v>
      </c>
      <c r="AA31" s="76">
        <v>7793</v>
      </c>
      <c r="AB31" s="76">
        <v>7248</v>
      </c>
      <c r="AD31" s="76">
        <v>22014.008999999998</v>
      </c>
      <c r="AE31" s="76">
        <v>23122.44</v>
      </c>
      <c r="AF31" s="76">
        <v>27674.246999999999</v>
      </c>
      <c r="AG31" s="76">
        <v>14796.044</v>
      </c>
      <c r="AH31" s="76">
        <v>23311.416000000001</v>
      </c>
      <c r="AI31" s="76">
        <v>27485.368999999999</v>
      </c>
      <c r="AJ31" s="76">
        <v>29277.727999999999</v>
      </c>
      <c r="AK31" s="86"/>
      <c r="AL31" s="86"/>
    </row>
    <row r="32" spans="1:38">
      <c r="R32" s="75"/>
      <c r="S32" s="75"/>
      <c r="AK32" s="86"/>
      <c r="AL32" s="86"/>
    </row>
    <row r="33" spans="1:38">
      <c r="A33" s="7"/>
      <c r="B33" s="5" t="s">
        <v>191</v>
      </c>
      <c r="C33" s="5" t="s">
        <v>127</v>
      </c>
      <c r="D33" s="77" t="str">
        <f>IF('Índice IFRS 16 | Index IFRS 16'!$K$6="Português",$C33,$B33)</f>
        <v>¹ 2018 adjusted for non-recurring items related to aircraft sale losses totaling R$226.3 million.</v>
      </c>
      <c r="AK33" s="86"/>
      <c r="AL33" s="86"/>
    </row>
    <row r="34" spans="1:38">
      <c r="A34" s="7"/>
      <c r="B34" s="5" t="s">
        <v>192</v>
      </c>
      <c r="C34" s="5" t="s">
        <v>128</v>
      </c>
      <c r="D34" s="77" t="str">
        <f>IF('Índice IFRS 16 | Index IFRS 16'!$K$6="Português",$C34,$B34)</f>
        <v xml:space="preserve">² 2019 adjusted for non-recurring items totaling R$3.2 billion mostly due to an impairment charge associated with the sublease of E1s. </v>
      </c>
      <c r="AK34" s="86"/>
      <c r="AL34" s="86"/>
    </row>
    <row r="35" spans="1:38">
      <c r="A35" s="7"/>
      <c r="B35" s="5" t="s">
        <v>193</v>
      </c>
      <c r="C35" s="5" t="s">
        <v>357</v>
      </c>
      <c r="D35" s="77" t="str">
        <f>IF('Índice IFRS 16 | Index IFRS 16'!$K$6="Português",$C35,$B35)</f>
        <v xml:space="preserve">³ Adjusted for non-recurring items totaling R$14.8 million in 1Q20. </v>
      </c>
      <c r="AK35" s="86"/>
    </row>
    <row r="36" spans="1:38">
      <c r="B36" s="5" t="s">
        <v>194</v>
      </c>
      <c r="C36" s="5" t="s">
        <v>158</v>
      </c>
      <c r="D36" s="77" t="str">
        <f>IF('Índice IFRS 16 | Index IFRS 16'!$K$6="Português",$C36,$B36)</f>
        <v>⁴ Adjusted for non-recurring items totaling R$203.6 million in 2Q20 recorded under other expenses consisting of severance payments, passenger accommodation costs, and consulting fees, resulting from the COVID-19 crisis.</v>
      </c>
      <c r="AK36" s="86"/>
    </row>
    <row r="37" spans="1:38">
      <c r="B37" s="5" t="s">
        <v>195</v>
      </c>
      <c r="C37" s="136" t="s">
        <v>358</v>
      </c>
      <c r="D37" s="77" t="str">
        <f>IF('Índice IFRS 16 | Index IFRS 16'!$K$6="Português",$C37,$B37)</f>
        <v xml:space="preserve">⁵ Adjusted for non-recurring gains  totaling R$424.1 million in 3Q20 related to the remeasurement of the lease liability to reflect the new lease terms renegotiated with lessors, and other expenses related to the restructuring of our fleet in relation to the COVID-19 pandemic. </v>
      </c>
      <c r="AK37" s="86"/>
    </row>
    <row r="38" spans="1:38">
      <c r="B38" s="5" t="s">
        <v>721</v>
      </c>
      <c r="C38" s="136" t="s">
        <v>359</v>
      </c>
      <c r="D38" s="77" t="str">
        <f>IF('Índice IFRS 16 | Index IFRS 16'!$K$6="Português",$C38,$B38)</f>
        <v>⁶ Adjusted for non-recurring loss  totaling R$143.2 million in 4Q20 recorded under passenger revenue (R$49.1 million), depreciation and amortization (R$47.0 million) and other expenses (R$47.1 million) consisting of other additional expenses in relation to the COVID-19 pandemic. The financial results excludes the convertible debentures expenses.</v>
      </c>
      <c r="AK38" s="86"/>
    </row>
    <row r="39" spans="1:38">
      <c r="B39" s="5" t="s">
        <v>725</v>
      </c>
      <c r="C39" s="136" t="s">
        <v>360</v>
      </c>
      <c r="D39" s="77" t="str">
        <f>IF('Índice IFRS 16 | Index IFRS 16'!$K$6="Português",$C39,$B39)</f>
        <v>⁷ Adjusted for non-recurring net gains totaling R$62.5 million in 2020 recorded under passenger revenue (R$49.1 million), depreciation and amortization (R$79.2 million), maintenance, materials and repairs (R$ 14.8) and other expenses net gains (R$205.6 million) consisting mainly of the remeasurement of the lease liability to reflect the new lease terms negotiated with lessors in 3Q20 and other non recurring items in relation to the COVID-19 pandemic. The financial results excludes the convertible debentures expenses.</v>
      </c>
      <c r="AK39" s="86"/>
    </row>
    <row r="40" spans="1:38">
      <c r="B40" s="5" t="s">
        <v>196</v>
      </c>
      <c r="C40" s="136" t="s">
        <v>354</v>
      </c>
      <c r="D40" s="77" t="str">
        <f>IF('Índice IFRS 16 | Index IFRS 16'!$K$6="Português",$C40,$B40)</f>
        <v>⁸ Adjusted for non-recurring loss totaling R$31.8 million in 1Q21 recorded under other operating expenses consisting of obligations related to aircraft redeliveries (R$ 29.6 million), along with other expenditures related to the restructuring of Azul in relation to the COVID-10 pandemic.</v>
      </c>
      <c r="AK40" s="86"/>
    </row>
    <row r="41" spans="1:38">
      <c r="B41" s="5" t="s">
        <v>197</v>
      </c>
      <c r="C41" s="5" t="s">
        <v>355</v>
      </c>
      <c r="D41" s="77" t="str">
        <f>IF('Índice IFRS 16 | Index IFRS 16'!$K$6="Português",$C41,$B41)</f>
        <v>⁹ Operating expenses were adjusted for non-recurring items recorded under other expenses netting R$1.7 million in 2Q21 from COVID-19 related aircraft redeliveries expenses and revised non-cash provisions partially offset by the reversal of an impairment loss of E1s that have permanently returned to the fleet as dedicated freighters.</v>
      </c>
      <c r="AK41" s="86"/>
    </row>
    <row r="42" spans="1:38">
      <c r="B42" s="5" t="s">
        <v>361</v>
      </c>
      <c r="C42" s="5" t="s">
        <v>356</v>
      </c>
      <c r="D42" s="77" t="str">
        <f>IF('Índice IFRS 16 | Index IFRS 16'!$K$6="Português",$C42,$B42)</f>
        <v xml:space="preserve">¹⁰ Operating expenses were adjusted for non-recurring items recorded under other expenses netting R$63.1 million in 3Q21 from COVID-19 related aircraft redeliveries expenses and revised non-cash provisions. Financial results adjusted for convertible debentures expenses given stock price at the end of the quarter was higher than strike price. </v>
      </c>
      <c r="AK42" s="86"/>
    </row>
    <row r="43" spans="1:38">
      <c r="B43" s="5" t="s">
        <v>364</v>
      </c>
      <c r="C43" s="5" t="s">
        <v>365</v>
      </c>
      <c r="D43" s="77" t="str">
        <f>IF('Índice IFRS 16 | Index IFRS 16'!$K$6="Português",$C43,$B43)</f>
        <v xml:space="preserve">¹¹Adjusted for non-recurring items totaling a net gain of R$104.5 million in 4Q21 from the partial reversal of the E1 impairment and other aircraft related items, partially offset by revised non-cash provisions and other expenses. </v>
      </c>
      <c r="AK43" s="86"/>
    </row>
    <row r="44" spans="1:38">
      <c r="B44" s="5" t="s">
        <v>369</v>
      </c>
      <c r="C44" s="5" t="s">
        <v>370</v>
      </c>
      <c r="D44" s="77" t="str">
        <f>IF('Índice IFRS 16 | Index IFRS 16'!$K$6="Português",$C44,$B44)</f>
        <v>¹²Operating results were adjusted for non-recurring items totaling R$220.5 million in 1Q22.</v>
      </c>
      <c r="AK44" s="86"/>
    </row>
    <row r="45" spans="1:38">
      <c r="B45" s="5" t="s">
        <v>704</v>
      </c>
      <c r="C45" s="5" t="s">
        <v>705</v>
      </c>
      <c r="D45" s="77" t="str">
        <f>IF('Índice IFRS 16 | Index IFRS 16'!$K$6="Português",$C45,$B45)</f>
        <v>¹³Operating results were adjusted for non-recurring items</v>
      </c>
    </row>
    <row r="46" spans="1:38">
      <c r="B46" t="s">
        <v>708</v>
      </c>
      <c r="C46" t="s">
        <v>709</v>
      </c>
      <c r="D46" s="77" t="str">
        <f>IF('Índice IFRS 16 | Index IFRS 16'!$K$6="Português",$C46,$B46)</f>
        <v>¹⁴ Operating results were adjusted in 3Q22 for non-recurring items recorded under other expenses netting R$52.6 million.</v>
      </c>
    </row>
    <row r="47" spans="1:38">
      <c r="B47" s="5" t="s">
        <v>711</v>
      </c>
      <c r="C47" s="5" t="s">
        <v>713</v>
      </c>
      <c r="D47" s="77" t="str">
        <f>IF('Índice IFRS 16 | Index IFRS 16'!$K$6="Português",$C47,$B47)</f>
        <v xml:space="preserve">¹⁵ Operating results were adjusted for non-recurring items totaling a net gain of  R$567.0 million in 4Q22 mainly from the partial reversal of the E1 impairment and other aircraft related items. </v>
      </c>
    </row>
    <row r="48" spans="1:38">
      <c r="B48" s="5" t="s">
        <v>715</v>
      </c>
      <c r="C48" s="5" t="s">
        <v>714</v>
      </c>
      <c r="D48" s="77" t="str">
        <f>IF('Índice IFRS 16 | Index IFRS 16'!$K$6="Português",$C48,$B48)</f>
        <v>¹⁶ Operating results in 2021 were adjusted for non-recurring items totaling a net gain of R$7.8 million.</v>
      </c>
    </row>
    <row r="49" spans="2:22">
      <c r="B49" s="5" t="s">
        <v>716</v>
      </c>
      <c r="C49" s="5" t="s">
        <v>717</v>
      </c>
      <c r="D49" s="77" t="str">
        <f>IF('Índice IFRS 16 | Index IFRS 16'!$K$6="Português",$C49,$B49)</f>
        <v>¹⁷ Operating results were adjusted for non-recurring items totaling a net gain of R$293.9 million in 2022 from the partial reversal of the impairment loss of E1s and other aircraft related items, partially offset by revised non-cash provisions and other expenses.</v>
      </c>
    </row>
    <row r="50" spans="2:22">
      <c r="B50" s="5" t="s">
        <v>723</v>
      </c>
      <c r="C50" s="5" t="s">
        <v>724</v>
      </c>
      <c r="D50" s="77" t="str">
        <f>IF('Índice IFRS 16 | Index IFRS 16'!$K$6="Português",$C50,$B50)</f>
        <v>¹⁸ Operating results and EBITDA were adjusted for non-recurring items totaling a net loss of R$294.4 million, mainly due to the fleet adjustments related to our comprehensive restructuring plan, in addition to advisors fees and other related expenses, and a one-time adjustment related to an engine maintenance agreement, terminated in 1Q23 and expected to be reinstated before year-end, when this amount should be reversed.</v>
      </c>
      <c r="R50" s="2"/>
      <c r="S50" s="2"/>
      <c r="T50" s="2"/>
      <c r="U50" s="2"/>
      <c r="V50" s="2"/>
    </row>
    <row r="51" spans="2:22">
      <c r="B51" s="5" t="s">
        <v>732</v>
      </c>
      <c r="C51" s="5" t="s">
        <v>733</v>
      </c>
      <c r="D51" s="77" t="str">
        <f>IF('Índice IFRS 16 | Index IFRS 16'!$K$6="Português",$C51,$B51)</f>
        <v>¹⁹ Operating results and EBITDA were adjusted for non-recurring items totaling a net loss of R$228.5 million, mainly due to the fleet adjustments and redelivery items related to our permanent restructuring plan totaling R$200.0 million, in addition to advisors fees and other related expenses totaling R$90.7 million.</v>
      </c>
      <c r="R51" s="2"/>
      <c r="S51" s="2"/>
      <c r="T51" s="2"/>
      <c r="U51" s="2"/>
      <c r="V51" s="2"/>
    </row>
    <row r="52" spans="2:22">
      <c r="B52" s="5" t="s">
        <v>738</v>
      </c>
      <c r="C52" s="5" t="s">
        <v>749</v>
      </c>
      <c r="D52" s="77" t="str">
        <f>IF('Índice IFRS 16 | Index IFRS 16'!$K$6="Português",$C52,$B52)</f>
        <v>²⁰ Operating results were adjusted for non-recurring items totaling R$290.6 million related to the capital optimization plan in addition to other restructuring-related expenses.</v>
      </c>
      <c r="R52" s="2"/>
      <c r="S52" s="2"/>
      <c r="T52" s="2"/>
      <c r="U52" s="2"/>
      <c r="V52" s="2"/>
    </row>
    <row r="53" spans="2:22">
      <c r="B53" s="5" t="s">
        <v>751</v>
      </c>
      <c r="C53" s="5" t="s">
        <v>752</v>
      </c>
      <c r="D53" s="77" t="str">
        <f>IF('Índice IFRS 16 | Index IFRS 16'!$K$6="Português",$C53,$B53)</f>
        <v xml:space="preserve">²¹ Operating results were adjusted for non-recurring items totaling R$363.2 million mainly due to a change in the accounting policy of loyalty bonus points dated back to the inception of the program; final fees related to our capital optimization plan; and adjustments in fleet and parts inventory derived from our lessor negotiations, including the earlier than expected retirement of the Airbus A350 and the termination of sublease agreements with a corresponding reintegration of aircraft in our fleet. </v>
      </c>
    </row>
    <row r="54" spans="2:22">
      <c r="B54" s="5" t="s">
        <v>754</v>
      </c>
      <c r="C54" s="5" t="s">
        <v>753</v>
      </c>
      <c r="D54" s="77" t="str">
        <f>IF('Índice IFRS 16 | Index IFRS 16'!$K$6="Português",$C54,$B54)</f>
        <v xml:space="preserve">²² Operating results were adjusted for non-recurring items totaling R$1,176.7 milion mainly due to a change in the accounting policy of loyalty bonus points dated back to the inception of the program, fees related to our capital optimization plan,  adjustments in fleet and parts inventory derived from our lessor negotiations and the termination of sublease agreements with a corresponding reintegration of aircraft in our fleet  in addition to advisors fees and other related expenses. </v>
      </c>
    </row>
  </sheetData>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9D94-C902-4EBE-BB75-0CDE1C9B015A}">
  <sheetPr codeName="Planilha7">
    <tabColor rgb="FF00B0F0"/>
  </sheetPr>
  <dimension ref="B1:AG1048526"/>
  <sheetViews>
    <sheetView showGridLines="0" topLeftCell="A2" zoomScaleNormal="100" workbookViewId="0">
      <pane xSplit="4" ySplit="5" topLeftCell="E7" activePane="bottomRight" state="frozen"/>
      <selection activeCell="A2" sqref="A2"/>
      <selection pane="topRight" activeCell="E2" sqref="E2"/>
      <selection pane="bottomLeft" activeCell="A7" sqref="A7"/>
      <selection pane="bottomRight" activeCell="A2" sqref="A2"/>
    </sheetView>
  </sheetViews>
  <sheetFormatPr defaultColWidth="9.140625" defaultRowHeight="15"/>
  <cols>
    <col min="1" max="1" width="3.5703125" style="99" customWidth="1"/>
    <col min="2" max="3" width="9.140625" style="99" hidden="1" customWidth="1"/>
    <col min="4" max="4" width="71.42578125" style="99" bestFit="1" customWidth="1"/>
    <col min="5" max="9" width="18.5703125" style="99" customWidth="1"/>
    <col min="10" max="10" width="15.7109375" style="99" customWidth="1"/>
    <col min="11" max="11" width="17.28515625" style="99" customWidth="1"/>
    <col min="12" max="16384" width="9.140625" style="99"/>
  </cols>
  <sheetData>
    <row r="1" spans="2:33" hidden="1"/>
    <row r="4" spans="2:33" customFormat="1">
      <c r="B4" s="5"/>
      <c r="C4" s="5"/>
      <c r="D4" s="202" t="str">
        <f>IF('Índice IFRS 16 | Index IFRS 16'!$K$6="Português","Menu","Home")</f>
        <v>Home</v>
      </c>
      <c r="P4" s="144"/>
      <c r="Q4" s="144"/>
      <c r="R4" s="145"/>
      <c r="S4" s="2"/>
      <c r="T4" s="147"/>
      <c r="U4" s="147"/>
      <c r="V4" s="148"/>
      <c r="W4" s="146"/>
      <c r="X4" s="146"/>
      <c r="Y4" s="146"/>
      <c r="Z4" s="146"/>
      <c r="AA4" s="146"/>
      <c r="AB4" s="146"/>
      <c r="AC4" s="146"/>
      <c r="AD4" s="146"/>
      <c r="AE4" s="144"/>
      <c r="AF4" s="144"/>
      <c r="AG4" s="144"/>
    </row>
    <row r="6" spans="2:33" hidden="1"/>
    <row r="8" spans="2:33" s="205" customFormat="1" ht="24.75" thickBot="1">
      <c r="B8" s="205" t="s">
        <v>602</v>
      </c>
      <c r="C8" s="205" t="s">
        <v>601</v>
      </c>
      <c r="D8" s="203" t="str">
        <f>IF('Índice IFRS 16 | Index IFRS 16'!$K$6="Português",$C8,$B8)</f>
        <v>Average Hours Of Training Per Year And Per Employee</v>
      </c>
      <c r="E8" s="118" t="str">
        <f>IF('Índice IFRS 16 | Index IFRS 16'!$K$6="Português",$C1048507,$B1048507)</f>
        <v>Gender</v>
      </c>
      <c r="F8" s="118">
        <f>IF('Índice IFRS 16 | Index IFRS 16'!$K$6="Português",$C1048508,$B1048508)</f>
        <v>2019</v>
      </c>
      <c r="G8" s="118">
        <f>IF('Índice IFRS 16 | Index IFRS 16'!$K$6="Português",$C1048509,$B1048509)</f>
        <v>2020</v>
      </c>
      <c r="H8" s="118">
        <f>IF('Índice IFRS 16 | Index IFRS 16'!$K$6="Português",$C1048510,$B1048510)</f>
        <v>2021</v>
      </c>
      <c r="I8" s="213" t="str">
        <f>IF('Índice IFRS 16 | Index IFRS 16'!$K$6="Português",$C1048511,$B1048511)</f>
        <v>Employees by category and gender</v>
      </c>
      <c r="J8" s="213" t="str">
        <f>IF('Índice IFRS 16 | Index IFRS 16'!$K$6="Português",$C1048512,$B1048512)</f>
        <v>Training hours by category</v>
      </c>
    </row>
    <row r="9" spans="2:33" s="206" customFormat="1" ht="12">
      <c r="B9" s="206" t="s">
        <v>488</v>
      </c>
      <c r="C9" s="206" t="s">
        <v>489</v>
      </c>
      <c r="D9" s="269" t="str">
        <f>IF('Índice IFRS 16 | Index IFRS 16'!$K$6="Português",$C9,$B9)</f>
        <v>Airports</v>
      </c>
      <c r="E9" s="211" t="str">
        <f>IF('Índice IFRS 16 | Index IFRS 16'!$K$6="Português",$C$1048522,$B$1048522)</f>
        <v xml:space="preserve">Man </v>
      </c>
      <c r="F9" s="215">
        <v>58.41</v>
      </c>
      <c r="G9" s="215">
        <v>17.53</v>
      </c>
      <c r="H9" s="215">
        <f>J9/I9</f>
        <v>26.510548001648125</v>
      </c>
      <c r="I9" s="214">
        <v>1618</v>
      </c>
      <c r="J9" s="214">
        <v>42894.066666666666</v>
      </c>
    </row>
    <row r="10" spans="2:33" s="206" customFormat="1" ht="12">
      <c r="D10" s="264"/>
      <c r="E10" s="211" t="str">
        <f>IF('Índice IFRS 16 | Index IFRS 16'!$K$6="Português",$C$1048523,$B$1048523)</f>
        <v>Woman</v>
      </c>
      <c r="F10" s="215" t="s">
        <v>492</v>
      </c>
      <c r="G10" s="215" t="s">
        <v>492</v>
      </c>
      <c r="H10" s="215">
        <f>J10/I10</f>
        <v>25.489114352145425</v>
      </c>
      <c r="I10" s="214">
        <v>1577</v>
      </c>
      <c r="J10" s="214">
        <v>40196.333333333336</v>
      </c>
    </row>
    <row r="11" spans="2:33" s="206" customFormat="1" ht="4.5" customHeight="1">
      <c r="D11" s="212"/>
      <c r="E11" s="211"/>
      <c r="F11" s="215"/>
      <c r="G11" s="215"/>
      <c r="H11" s="215"/>
      <c r="I11" s="214"/>
      <c r="J11" s="214"/>
    </row>
    <row r="12" spans="2:33" s="206" customFormat="1" ht="12">
      <c r="B12" s="206" t="s">
        <v>493</v>
      </c>
      <c r="C12" s="206" t="s">
        <v>493</v>
      </c>
      <c r="D12" s="264" t="str">
        <f>IF('Índice IFRS 16 | Index IFRS 16'!$K$6="Português",$C12,$B12)</f>
        <v>Call Center</v>
      </c>
      <c r="E12" s="211" t="str">
        <f>IF('Índice IFRS 16 | Index IFRS 16'!$K$6="Português",$C$1048522,$B$1048522)</f>
        <v xml:space="preserve">Man </v>
      </c>
      <c r="F12" s="215">
        <v>147.66</v>
      </c>
      <c r="G12" s="215">
        <v>158.83000000000001</v>
      </c>
      <c r="H12" s="215">
        <f>J12/I12</f>
        <v>94.308108108108115</v>
      </c>
      <c r="I12" s="214">
        <v>185</v>
      </c>
      <c r="J12" s="214">
        <v>17447</v>
      </c>
    </row>
    <row r="13" spans="2:33" s="206" customFormat="1" ht="12">
      <c r="D13" s="264"/>
      <c r="E13" s="211" t="str">
        <f>IF('Índice IFRS 16 | Index IFRS 16'!$K$6="Português",$C$1048523,$B$1048523)</f>
        <v>Woman</v>
      </c>
      <c r="F13" s="215" t="s">
        <v>492</v>
      </c>
      <c r="G13" s="215" t="s">
        <v>492</v>
      </c>
      <c r="H13" s="215">
        <f>J13/I13</f>
        <v>102.13333333333334</v>
      </c>
      <c r="I13" s="214">
        <v>225</v>
      </c>
      <c r="J13" s="214">
        <v>22980</v>
      </c>
    </row>
    <row r="14" spans="2:33" s="206" customFormat="1" ht="4.5" customHeight="1">
      <c r="D14" s="212"/>
      <c r="E14" s="211"/>
      <c r="F14" s="215"/>
      <c r="G14" s="215"/>
      <c r="H14" s="215"/>
      <c r="I14" s="214"/>
      <c r="J14" s="214"/>
    </row>
    <row r="15" spans="2:33" s="206" customFormat="1" ht="12">
      <c r="B15" s="206" t="s">
        <v>494</v>
      </c>
      <c r="C15" s="206" t="s">
        <v>495</v>
      </c>
      <c r="D15" s="264" t="str">
        <f>IF('Índice IFRS 16 | Index IFRS 16'!$K$6="Português",$C15,$B15)</f>
        <v>Flight Attendant</v>
      </c>
      <c r="E15" s="211" t="str">
        <f>IF('Índice IFRS 16 | Index IFRS 16'!$K$6="Português",$C$1048522,$B$1048522)</f>
        <v xml:space="preserve">Man </v>
      </c>
      <c r="F15" s="215">
        <v>98.16</v>
      </c>
      <c r="G15" s="215">
        <v>72.08</v>
      </c>
      <c r="H15" s="215">
        <f>J15/I15</f>
        <v>74.665129331381166</v>
      </c>
      <c r="I15" s="214">
        <v>683</v>
      </c>
      <c r="J15" s="214">
        <v>50996.283333333333</v>
      </c>
    </row>
    <row r="16" spans="2:33" s="206" customFormat="1" ht="12">
      <c r="D16" s="264"/>
      <c r="E16" s="211" t="str">
        <f>IF('Índice IFRS 16 | Index IFRS 16'!$K$6="Português",$C$1048523,$B$1048523)</f>
        <v>Woman</v>
      </c>
      <c r="F16" s="215" t="s">
        <v>492</v>
      </c>
      <c r="G16" s="215" t="s">
        <v>492</v>
      </c>
      <c r="H16" s="215">
        <f>J16/I16</f>
        <v>62.961659292035399</v>
      </c>
      <c r="I16" s="214">
        <v>2260</v>
      </c>
      <c r="J16" s="214">
        <v>142293.35</v>
      </c>
    </row>
    <row r="17" spans="2:10" s="206" customFormat="1" ht="4.5" customHeight="1">
      <c r="D17" s="212"/>
      <c r="E17" s="211"/>
      <c r="F17" s="215"/>
      <c r="G17" s="215"/>
      <c r="H17" s="215"/>
      <c r="I17" s="214"/>
      <c r="J17" s="214"/>
    </row>
    <row r="18" spans="2:10" s="206" customFormat="1" ht="12">
      <c r="B18" s="206" t="s">
        <v>496</v>
      </c>
      <c r="C18" s="206" t="s">
        <v>497</v>
      </c>
      <c r="D18" s="264" t="str">
        <f>IF('Índice IFRS 16 | Index IFRS 16'!$K$6="Português",$C18,$B18)</f>
        <v>Maintenance</v>
      </c>
      <c r="E18" s="211" t="str">
        <f>IF('Índice IFRS 16 | Index IFRS 16'!$K$6="Português",$C$1048522,$B$1048522)</f>
        <v xml:space="preserve">Man </v>
      </c>
      <c r="F18" s="215">
        <v>86.07</v>
      </c>
      <c r="G18" s="215">
        <v>58.52</v>
      </c>
      <c r="H18" s="215">
        <f>J18/I18</f>
        <v>74.731930272108841</v>
      </c>
      <c r="I18" s="214">
        <v>2352</v>
      </c>
      <c r="J18" s="214">
        <v>175769.5</v>
      </c>
    </row>
    <row r="19" spans="2:10" s="206" customFormat="1" ht="12">
      <c r="D19" s="264"/>
      <c r="E19" s="211" t="str">
        <f>IF('Índice IFRS 16 | Index IFRS 16'!$K$6="Português",$C$1048523,$B$1048523)</f>
        <v>Woman</v>
      </c>
      <c r="F19" s="215" t="s">
        <v>492</v>
      </c>
      <c r="G19" s="215" t="s">
        <v>492</v>
      </c>
      <c r="H19" s="215">
        <f>J19/I19</f>
        <v>50.190068493150683</v>
      </c>
      <c r="I19" s="214">
        <v>146</v>
      </c>
      <c r="J19" s="214">
        <v>7327.75</v>
      </c>
    </row>
    <row r="20" spans="2:10" s="206" customFormat="1" ht="4.5" customHeight="1">
      <c r="D20" s="212"/>
      <c r="E20" s="211"/>
      <c r="F20" s="215"/>
      <c r="G20" s="215"/>
      <c r="H20" s="215"/>
      <c r="I20" s="214"/>
      <c r="J20" s="214"/>
    </row>
    <row r="21" spans="2:10" s="206" customFormat="1" ht="12">
      <c r="B21" s="206" t="s">
        <v>498</v>
      </c>
      <c r="C21" s="206" t="s">
        <v>499</v>
      </c>
      <c r="D21" s="264" t="str">
        <f>IF('Índice IFRS 16 | Index IFRS 16'!$K$6="Português",$C21,$B21)</f>
        <v>Pilots</v>
      </c>
      <c r="E21" s="211" t="str">
        <f>IF('Índice IFRS 16 | Index IFRS 16'!$K$6="Português",$C$1048522,$B$1048522)</f>
        <v xml:space="preserve">Man </v>
      </c>
      <c r="F21" s="215">
        <v>154.6</v>
      </c>
      <c r="G21" s="215">
        <v>66.150000000000006</v>
      </c>
      <c r="H21" s="215">
        <f>J21/I21</f>
        <v>144.6398326572008</v>
      </c>
      <c r="I21" s="214">
        <v>1972</v>
      </c>
      <c r="J21" s="214">
        <v>285229.75</v>
      </c>
    </row>
    <row r="22" spans="2:10" s="206" customFormat="1" ht="12">
      <c r="D22" s="264"/>
      <c r="E22" s="211" t="str">
        <f>IF('Índice IFRS 16 | Index IFRS 16'!$K$6="Português",$C$1048523,$B$1048523)</f>
        <v>Woman</v>
      </c>
      <c r="F22" s="215" t="s">
        <v>492</v>
      </c>
      <c r="G22" s="215" t="s">
        <v>492</v>
      </c>
      <c r="H22" s="215">
        <f>J22/I22</f>
        <v>128.41860465116278</v>
      </c>
      <c r="I22" s="214">
        <v>86</v>
      </c>
      <c r="J22" s="214">
        <v>11044</v>
      </c>
    </row>
    <row r="23" spans="2:10" s="206" customFormat="1" ht="4.5" customHeight="1">
      <c r="D23" s="212"/>
      <c r="E23" s="211"/>
      <c r="F23" s="215"/>
      <c r="G23" s="215"/>
      <c r="H23" s="215"/>
      <c r="I23" s="214"/>
      <c r="J23" s="214"/>
    </row>
    <row r="24" spans="2:10" s="206" customFormat="1" ht="12">
      <c r="B24" s="206" t="s">
        <v>500</v>
      </c>
      <c r="C24" s="206" t="s">
        <v>501</v>
      </c>
      <c r="D24" s="264" t="str">
        <f>IF('Índice IFRS 16 | Index IFRS 16'!$K$6="Português",$C24,$B24)</f>
        <v>Other</v>
      </c>
      <c r="E24" s="211" t="str">
        <f>IF('Índice IFRS 16 | Index IFRS 16'!$K$6="Português",$C$1048522,$B$1048522)</f>
        <v xml:space="preserve">Man </v>
      </c>
      <c r="F24" s="215">
        <v>30.15</v>
      </c>
      <c r="G24" s="215">
        <v>22.47</v>
      </c>
      <c r="H24" s="215">
        <f>J24/I24</f>
        <v>16.371919050366827</v>
      </c>
      <c r="I24" s="214">
        <v>12131</v>
      </c>
      <c r="J24" s="214">
        <v>198607.75</v>
      </c>
    </row>
    <row r="25" spans="2:10" s="206" customFormat="1" ht="12">
      <c r="D25" s="264"/>
      <c r="E25" s="211" t="str">
        <f>IF('Índice IFRS 16 | Index IFRS 16'!$K$6="Português",$C$1048523,$B$1048523)</f>
        <v>Woman</v>
      </c>
      <c r="F25" s="215" t="s">
        <v>492</v>
      </c>
      <c r="G25" s="215" t="s">
        <v>492</v>
      </c>
      <c r="H25" s="215">
        <f>J25/I25</f>
        <v>13.570908616683266</v>
      </c>
      <c r="I25" s="214">
        <v>7029</v>
      </c>
      <c r="J25" s="214">
        <v>95389.916666666672</v>
      </c>
    </row>
    <row r="26" spans="2:10" s="206" customFormat="1" ht="4.5" customHeight="1">
      <c r="D26" s="212"/>
      <c r="E26" s="211"/>
      <c r="F26" s="215"/>
      <c r="G26" s="215"/>
      <c r="H26" s="215"/>
      <c r="I26" s="214"/>
      <c r="J26" s="214"/>
    </row>
    <row r="27" spans="2:10" s="206" customFormat="1" ht="12">
      <c r="B27" s="206" t="s">
        <v>386</v>
      </c>
      <c r="C27" s="206" t="s">
        <v>386</v>
      </c>
      <c r="D27" s="264" t="str">
        <f>IF('Índice IFRS 16 | Index IFRS 16'!$K$6="Português",$C27,$B27)</f>
        <v>Total</v>
      </c>
      <c r="E27" s="211" t="str">
        <f>IF('Índice IFRS 16 | Index IFRS 16'!$K$6="Português",$C$1048522,$B$1048522)</f>
        <v xml:space="preserve">Man </v>
      </c>
      <c r="F27" s="215">
        <v>65.760000000000005</v>
      </c>
      <c r="G27" s="215">
        <v>68.91</v>
      </c>
      <c r="H27" s="215">
        <f>J27/I27</f>
        <v>62.288466510462953</v>
      </c>
      <c r="I27" s="214">
        <v>12377</v>
      </c>
      <c r="J27" s="214">
        <v>770944.35</v>
      </c>
    </row>
    <row r="28" spans="2:10" s="206" customFormat="1" ht="12">
      <c r="D28" s="264"/>
      <c r="E28" s="211" t="str">
        <f>IF('Índice IFRS 16 | Index IFRS 16'!$K$6="Português",$C$1048523,$B$1048523)</f>
        <v>Woman</v>
      </c>
      <c r="F28" s="215" t="s">
        <v>492</v>
      </c>
      <c r="G28" s="215">
        <v>54.58</v>
      </c>
      <c r="H28" s="215">
        <f>J28/I28</f>
        <v>45.025578279266568</v>
      </c>
      <c r="I28" s="214">
        <v>7090</v>
      </c>
      <c r="J28" s="214">
        <v>319231.34999999998</v>
      </c>
    </row>
    <row r="29" spans="2:10">
      <c r="E29" s="193"/>
      <c r="F29" s="193"/>
      <c r="G29" s="193"/>
      <c r="H29" s="193"/>
      <c r="I29" s="193"/>
      <c r="J29" s="193"/>
    </row>
    <row r="30" spans="2:10" hidden="1">
      <c r="E30" s="193"/>
      <c r="F30" s="193"/>
      <c r="G30" s="193"/>
      <c r="H30" s="193"/>
      <c r="I30" s="193"/>
      <c r="J30" s="193"/>
    </row>
    <row r="31" spans="2:10" s="205" customFormat="1" ht="13.5" thickBot="1">
      <c r="B31" s="205" t="s">
        <v>603</v>
      </c>
      <c r="C31" s="205" t="s">
        <v>604</v>
      </c>
      <c r="D31" s="103" t="str">
        <f>IF('Índice IFRS 16 | Index IFRS 16'!$K$6="Português",$C31,$B31)</f>
        <v>Occupational Health And Safety</v>
      </c>
      <c r="E31" s="118">
        <f>IF('Índice IFRS 16 | Index IFRS 16'!$K$6="Português",$C1048509,$B1048509)</f>
        <v>2020</v>
      </c>
      <c r="F31" s="118">
        <f>IF('Índice IFRS 16 | Index IFRS 16'!$K$6="Português",$C1048510,$B1048510)</f>
        <v>2021</v>
      </c>
    </row>
    <row r="32" spans="2:10" s="206" customFormat="1" ht="12">
      <c r="B32" s="206" t="s">
        <v>502</v>
      </c>
      <c r="C32" s="206" t="s">
        <v>503</v>
      </c>
      <c r="D32" s="194" t="str">
        <f>IF('Índice IFRS 16 | Index IFRS 16'!$K$6="Português",$C32,$B32)</f>
        <v>Number of deaths from work-related accidents</v>
      </c>
      <c r="E32" s="216">
        <v>0</v>
      </c>
      <c r="F32" s="216">
        <v>0</v>
      </c>
    </row>
    <row r="33" spans="2:10" s="206" customFormat="1" ht="12">
      <c r="B33" s="206" t="s">
        <v>504</v>
      </c>
      <c r="C33" s="206" t="s">
        <v>505</v>
      </c>
      <c r="D33" s="195" t="str">
        <f>IF('Índice IFRS 16 | Index IFRS 16'!$K$6="Português",$C33,$B33)</f>
        <v>Rate of deaths from work-related accidents</v>
      </c>
      <c r="E33" s="216">
        <v>0</v>
      </c>
      <c r="F33" s="216">
        <v>0</v>
      </c>
    </row>
    <row r="34" spans="2:10" s="206" customFormat="1" ht="17.25" customHeight="1">
      <c r="B34" s="206" t="s">
        <v>506</v>
      </c>
      <c r="C34" s="206" t="s">
        <v>507</v>
      </c>
      <c r="D34" s="195" t="str">
        <f>IF('Índice IFRS 16 | Index IFRS 16'!$K$6="Português",$C34,$B34)</f>
        <v>Number of work-related accidents of high consequence (excluding deaths)</v>
      </c>
      <c r="E34" s="216">
        <v>7</v>
      </c>
      <c r="F34" s="216">
        <v>25</v>
      </c>
      <c r="I34" s="209"/>
      <c r="J34" s="209"/>
    </row>
    <row r="35" spans="2:10" s="206" customFormat="1" ht="18.75" customHeight="1">
      <c r="B35" s="206" t="s">
        <v>508</v>
      </c>
      <c r="C35" s="206" t="s">
        <v>509</v>
      </c>
      <c r="D35" s="195" t="str">
        <f>IF('Índice IFRS 16 | Index IFRS 16'!$K$6="Português",$C35,$B35)</f>
        <v>Rate of work-related accidents of high consequence (excluding deaths)</v>
      </c>
      <c r="E35" s="216" t="s">
        <v>510</v>
      </c>
      <c r="F35" s="216" t="s">
        <v>511</v>
      </c>
      <c r="I35" s="209"/>
      <c r="J35" s="209"/>
    </row>
    <row r="36" spans="2:10" s="206" customFormat="1" ht="12">
      <c r="B36" s="206" t="s">
        <v>512</v>
      </c>
      <c r="C36" s="206" t="s">
        <v>513</v>
      </c>
      <c r="D36" s="195" t="str">
        <f>IF('Índice IFRS 16 | Index IFRS 16'!$K$6="Português",$C36,$B36)</f>
        <v>Number of work-related accidents</v>
      </c>
      <c r="E36" s="216">
        <v>40</v>
      </c>
      <c r="F36" s="216">
        <v>125</v>
      </c>
      <c r="I36" s="209"/>
      <c r="J36" s="209"/>
    </row>
    <row r="37" spans="2:10" s="206" customFormat="1" ht="12">
      <c r="B37" s="206" t="s">
        <v>514</v>
      </c>
      <c r="C37" s="206" t="s">
        <v>515</v>
      </c>
      <c r="D37" s="195" t="str">
        <f>IF('Índice IFRS 16 | Index IFRS 16'!$K$6="Português",$C37,$B37)</f>
        <v>Work-related accident rate (frequency rate) - LTIFR</v>
      </c>
      <c r="E37" s="216" t="s">
        <v>516</v>
      </c>
      <c r="F37" s="216" t="s">
        <v>517</v>
      </c>
      <c r="I37" s="209"/>
      <c r="J37" s="209"/>
    </row>
    <row r="38" spans="2:10" s="206" customFormat="1" ht="15" customHeight="1">
      <c r="B38" s="206" t="s">
        <v>518</v>
      </c>
      <c r="C38" s="206" t="s">
        <v>519</v>
      </c>
      <c r="D38" s="195" t="str">
        <f>IF('Índice IFRS 16 | Index IFRS 16'!$K$6="Português",$C38,$B38)</f>
        <v>Number of hours worked*</v>
      </c>
      <c r="E38" s="217" t="s">
        <v>520</v>
      </c>
      <c r="F38" s="218" t="s">
        <v>521</v>
      </c>
      <c r="I38" s="209"/>
      <c r="J38" s="209"/>
    </row>
    <row r="39" spans="2:10">
      <c r="J39" s="196"/>
    </row>
    <row r="40" spans="2:10" s="205" customFormat="1" ht="48" customHeight="1" thickBot="1">
      <c r="B40" s="205" t="s">
        <v>605</v>
      </c>
      <c r="C40" s="205" t="s">
        <v>606</v>
      </c>
      <c r="D40" s="204" t="str">
        <f>IF('Índice IFRS 16 | Index IFRS 16'!$K$6="Português",$C40,$B40)</f>
        <v>Gender Diversity</v>
      </c>
      <c r="E40" s="118" t="str">
        <f>IF('Índice IFRS 16 | Index IFRS 16'!$K$6="Português",$C1048507,$B1048507)</f>
        <v>Gender</v>
      </c>
      <c r="F40" s="200" t="str">
        <f>IF('Índice IFRS 16 | Index IFRS 16'!$K$6="Português",$C1048513,$B1048513)</f>
        <v>Percentage of Employees by Gender</v>
      </c>
      <c r="G40" s="201" t="str">
        <f>IF('Índice IFRS 16 | Index IFRS 16'!$K$6="Português",$C1048514,$B1048514)</f>
        <v>Percentage Age Group (-30 years)</v>
      </c>
      <c r="H40" s="200" t="str">
        <f>IF('Índice IFRS 16 | Index IFRS 16'!$K$6="Português",$C1048515,$B1048515)</f>
        <v>Participation Age Group (30 to 50 years)</v>
      </c>
      <c r="I40" s="200" t="str">
        <f>IF('Índice IFRS 16 | Index IFRS 16'!$K$6="Português",$C1048516,$B1048516)</f>
        <v>Participation Age Group (+ 50 years)</v>
      </c>
    </row>
    <row r="41" spans="2:10" s="206" customFormat="1" ht="12.75" thickTop="1">
      <c r="B41" s="206" t="s">
        <v>526</v>
      </c>
      <c r="C41" s="206" t="s">
        <v>527</v>
      </c>
      <c r="D41" s="265" t="str">
        <f>IF('Índice IFRS 16 | Index IFRS 16'!$K$6="Português",$C41,$B41)</f>
        <v>Director</v>
      </c>
      <c r="E41" s="231" t="str">
        <f>IF('Índice IFRS 16 | Index IFRS 16'!$K$6="Português",$C$1048522,$B$1048522)</f>
        <v xml:space="preserve">Man </v>
      </c>
      <c r="F41" s="232">
        <v>0.76</v>
      </c>
      <c r="G41" s="267">
        <v>0</v>
      </c>
      <c r="H41" s="267">
        <v>0.67</v>
      </c>
      <c r="I41" s="267">
        <v>0.33</v>
      </c>
    </row>
    <row r="42" spans="2:10" s="206" customFormat="1" ht="12">
      <c r="D42" s="266"/>
      <c r="E42" s="229" t="str">
        <f>IF('Índice IFRS 16 | Index IFRS 16'!$K$6="Português",$C$1048523,$B$1048523)</f>
        <v>Woman</v>
      </c>
      <c r="F42" s="230">
        <v>0.24</v>
      </c>
      <c r="G42" s="268"/>
      <c r="H42" s="268"/>
      <c r="I42" s="268"/>
    </row>
    <row r="43" spans="2:10" s="206" customFormat="1" ht="4.5" customHeight="1" thickBot="1">
      <c r="E43" s="223"/>
      <c r="F43" s="219"/>
      <c r="G43" s="220"/>
      <c r="H43" s="220"/>
      <c r="I43" s="220"/>
    </row>
    <row r="44" spans="2:10" s="206" customFormat="1" ht="12.75" thickTop="1">
      <c r="B44" s="206" t="s">
        <v>528</v>
      </c>
      <c r="C44" s="206" t="s">
        <v>529</v>
      </c>
      <c r="D44" s="270" t="str">
        <f>IF('Índice IFRS 16 | Index IFRS 16'!$K$6="Português",$C44,$B44)</f>
        <v>General Manager / Sr</v>
      </c>
      <c r="E44" s="231" t="str">
        <f>IF('Índice IFRS 16 | Index IFRS 16'!$K$6="Português",$C$1048522,$B$1048522)</f>
        <v xml:space="preserve">Man </v>
      </c>
      <c r="F44" s="232">
        <v>0.73</v>
      </c>
      <c r="G44" s="267">
        <v>0</v>
      </c>
      <c r="H44" s="271">
        <v>0.73</v>
      </c>
      <c r="I44" s="271">
        <v>0.27</v>
      </c>
    </row>
    <row r="45" spans="2:10" s="206" customFormat="1" ht="12">
      <c r="D45" s="266"/>
      <c r="E45" s="229" t="str">
        <f>IF('Índice IFRS 16 | Index IFRS 16'!$K$6="Português",$C$1048523,$B$1048523)</f>
        <v>Woman</v>
      </c>
      <c r="F45" s="230">
        <v>0.27</v>
      </c>
      <c r="G45" s="268"/>
      <c r="H45" s="268"/>
      <c r="I45" s="268"/>
    </row>
    <row r="46" spans="2:10" s="206" customFormat="1" ht="4.5" customHeight="1" thickBot="1">
      <c r="E46" s="223"/>
      <c r="F46" s="219"/>
      <c r="G46" s="220"/>
      <c r="H46" s="220"/>
      <c r="I46" s="220"/>
    </row>
    <row r="47" spans="2:10" s="206" customFormat="1" ht="12.75" thickTop="1">
      <c r="B47" s="206" t="s">
        <v>530</v>
      </c>
      <c r="C47" s="206" t="s">
        <v>531</v>
      </c>
      <c r="D47" s="270" t="str">
        <f>IF('Índice IFRS 16 | Index IFRS 16'!$K$6="Português",$C47,$B47)</f>
        <v>Manager</v>
      </c>
      <c r="E47" s="231" t="str">
        <f>IF('Índice IFRS 16 | Index IFRS 16'!$K$6="Português",$C$1048522,$B$1048522)</f>
        <v xml:space="preserve">Man </v>
      </c>
      <c r="F47" s="232">
        <v>0.7</v>
      </c>
      <c r="G47" s="267">
        <v>0.01</v>
      </c>
      <c r="H47" s="271">
        <v>0.77</v>
      </c>
      <c r="I47" s="271">
        <v>0.22</v>
      </c>
    </row>
    <row r="48" spans="2:10" s="206" customFormat="1" ht="12">
      <c r="D48" s="266"/>
      <c r="E48" s="229" t="str">
        <f>IF('Índice IFRS 16 | Index IFRS 16'!$K$6="Português",$C$1048523,$B$1048523)</f>
        <v>Woman</v>
      </c>
      <c r="F48" s="230">
        <v>0.3</v>
      </c>
      <c r="G48" s="268"/>
      <c r="H48" s="268"/>
      <c r="I48" s="268"/>
    </row>
    <row r="49" spans="2:9" s="206" customFormat="1" ht="4.5" customHeight="1" thickBot="1">
      <c r="E49" s="223"/>
      <c r="F49" s="219"/>
      <c r="G49" s="220"/>
      <c r="H49" s="220"/>
      <c r="I49" s="220"/>
    </row>
    <row r="50" spans="2:9" s="206" customFormat="1" ht="12.75" thickTop="1">
      <c r="B50" s="206" t="s">
        <v>532</v>
      </c>
      <c r="C50" s="206" t="s">
        <v>533</v>
      </c>
      <c r="D50" s="270" t="str">
        <f>IF('Índice IFRS 16 | Index IFRS 16'!$K$6="Português",$C50,$B50)</f>
        <v>Airport Manager</v>
      </c>
      <c r="E50" s="231" t="str">
        <f>IF('Índice IFRS 16 | Index IFRS 16'!$K$6="Português",$C$1048522,$B$1048522)</f>
        <v xml:space="preserve">Man </v>
      </c>
      <c r="F50" s="232">
        <v>0.69</v>
      </c>
      <c r="G50" s="267">
        <v>0</v>
      </c>
      <c r="H50" s="271">
        <v>0.89</v>
      </c>
      <c r="I50" s="271">
        <v>0.11</v>
      </c>
    </row>
    <row r="51" spans="2:9" s="206" customFormat="1" ht="12">
      <c r="D51" s="266"/>
      <c r="E51" s="229" t="str">
        <f>IF('Índice IFRS 16 | Index IFRS 16'!$K$6="Português",$C$1048523,$B$1048523)</f>
        <v>Woman</v>
      </c>
      <c r="F51" s="230">
        <v>0.31</v>
      </c>
      <c r="G51" s="268"/>
      <c r="H51" s="268"/>
      <c r="I51" s="268"/>
    </row>
    <row r="52" spans="2:9" s="206" customFormat="1" ht="4.5" customHeight="1" thickBot="1">
      <c r="E52" s="223"/>
      <c r="F52" s="219"/>
      <c r="G52" s="220"/>
      <c r="H52" s="220"/>
      <c r="I52" s="220"/>
    </row>
    <row r="53" spans="2:9" s="206" customFormat="1" ht="12.75" thickTop="1">
      <c r="B53" s="206" t="s">
        <v>534</v>
      </c>
      <c r="C53" s="206" t="s">
        <v>535</v>
      </c>
      <c r="D53" s="270" t="str">
        <f>IF('Índice IFRS 16 | Index IFRS 16'!$K$6="Português",$C53,$B53)</f>
        <v>Specialist / Supervisor / Coordinator</v>
      </c>
      <c r="E53" s="231" t="str">
        <f>IF('Índice IFRS 16 | Index IFRS 16'!$K$6="Português",$C$1048522,$B$1048522)</f>
        <v xml:space="preserve">Man </v>
      </c>
      <c r="F53" s="232">
        <v>0.68</v>
      </c>
      <c r="G53" s="267">
        <v>7.0000000000000007E-2</v>
      </c>
      <c r="H53" s="271">
        <v>0.75</v>
      </c>
      <c r="I53" s="271">
        <v>0.19</v>
      </c>
    </row>
    <row r="54" spans="2:9" s="206" customFormat="1" ht="12">
      <c r="D54" s="266"/>
      <c r="E54" s="229" t="str">
        <f>IF('Índice IFRS 16 | Index IFRS 16'!$K$6="Português",$C$1048523,$B$1048523)</f>
        <v>Woman</v>
      </c>
      <c r="F54" s="230">
        <v>0.32</v>
      </c>
      <c r="G54" s="268"/>
      <c r="H54" s="268"/>
      <c r="I54" s="268"/>
    </row>
    <row r="55" spans="2:9" s="206" customFormat="1" ht="4.5" customHeight="1" thickBot="1">
      <c r="E55" s="223"/>
      <c r="F55" s="219"/>
      <c r="G55" s="220"/>
      <c r="H55" s="220"/>
      <c r="I55" s="220"/>
    </row>
    <row r="56" spans="2:9" s="206" customFormat="1" ht="12.75" thickTop="1">
      <c r="B56" s="206" t="s">
        <v>536</v>
      </c>
      <c r="C56" s="206" t="s">
        <v>537</v>
      </c>
      <c r="D56" s="270" t="str">
        <f>IF('Índice IFRS 16 | Index IFRS 16'!$K$6="Português",$C56,$B56)</f>
        <v>Senior Analyst</v>
      </c>
      <c r="E56" s="231" t="str">
        <f>IF('Índice IFRS 16 | Index IFRS 16'!$K$6="Português",$C$1048522,$B$1048522)</f>
        <v xml:space="preserve">Man </v>
      </c>
      <c r="F56" s="232">
        <v>0.55000000000000004</v>
      </c>
      <c r="G56" s="267">
        <v>0.16</v>
      </c>
      <c r="H56" s="271">
        <v>0.77</v>
      </c>
      <c r="I56" s="271">
        <v>7.0000000000000007E-2</v>
      </c>
    </row>
    <row r="57" spans="2:9" s="206" customFormat="1" ht="12">
      <c r="D57" s="266"/>
      <c r="E57" s="229" t="str">
        <f>IF('Índice IFRS 16 | Index IFRS 16'!$K$6="Português",$C$1048523,$B$1048523)</f>
        <v>Woman</v>
      </c>
      <c r="F57" s="230">
        <v>0.45</v>
      </c>
      <c r="G57" s="268"/>
      <c r="H57" s="268"/>
      <c r="I57" s="268"/>
    </row>
    <row r="58" spans="2:9" s="206" customFormat="1" ht="4.5" customHeight="1" thickBot="1">
      <c r="E58" s="223"/>
      <c r="F58" s="219"/>
      <c r="G58" s="220"/>
      <c r="H58" s="220"/>
      <c r="I58" s="220"/>
    </row>
    <row r="59" spans="2:9" s="206" customFormat="1" ht="12.75" thickTop="1">
      <c r="B59" s="206" t="s">
        <v>538</v>
      </c>
      <c r="C59" s="206" t="s">
        <v>539</v>
      </c>
      <c r="D59" s="270" t="str">
        <f>IF('Índice IFRS 16 | Index IFRS 16'!$K$6="Português",$C59,$B59)</f>
        <v>Full Analyst</v>
      </c>
      <c r="E59" s="231" t="str">
        <f>IF('Índice IFRS 16 | Index IFRS 16'!$K$6="Português",$C$1048522,$B$1048522)</f>
        <v xml:space="preserve">Man </v>
      </c>
      <c r="F59" s="232">
        <v>0.55000000000000004</v>
      </c>
      <c r="G59" s="267">
        <v>0.27</v>
      </c>
      <c r="H59" s="271">
        <v>0.69</v>
      </c>
      <c r="I59" s="271">
        <v>0.04</v>
      </c>
    </row>
    <row r="60" spans="2:9" s="206" customFormat="1" ht="12">
      <c r="D60" s="266"/>
      <c r="E60" s="229" t="str">
        <f>IF('Índice IFRS 16 | Index IFRS 16'!$K$6="Português",$C$1048523,$B$1048523)</f>
        <v>Woman</v>
      </c>
      <c r="F60" s="230">
        <v>0.45</v>
      </c>
      <c r="G60" s="268"/>
      <c r="H60" s="268"/>
      <c r="I60" s="268"/>
    </row>
    <row r="61" spans="2:9" s="206" customFormat="1" ht="4.5" customHeight="1" thickBot="1">
      <c r="E61" s="223"/>
      <c r="F61" s="219"/>
      <c r="G61" s="220"/>
      <c r="H61" s="220"/>
      <c r="I61" s="220"/>
    </row>
    <row r="62" spans="2:9" s="206" customFormat="1" ht="12.75" thickTop="1">
      <c r="B62" s="206" t="s">
        <v>540</v>
      </c>
      <c r="C62" s="206" t="s">
        <v>541</v>
      </c>
      <c r="D62" s="270" t="str">
        <f>IF('Índice IFRS 16 | Index IFRS 16'!$K$6="Português",$C62,$B62)</f>
        <v>Analyst Jr</v>
      </c>
      <c r="E62" s="231" t="str">
        <f>IF('Índice IFRS 16 | Index IFRS 16'!$K$6="Português",$C$1048522,$B$1048522)</f>
        <v xml:space="preserve">Man </v>
      </c>
      <c r="F62" s="232">
        <v>0.53</v>
      </c>
      <c r="G62" s="267">
        <v>0.49</v>
      </c>
      <c r="H62" s="271">
        <v>0.49</v>
      </c>
      <c r="I62" s="271">
        <v>0.02</v>
      </c>
    </row>
    <row r="63" spans="2:9" s="206" customFormat="1" ht="12">
      <c r="D63" s="266"/>
      <c r="E63" s="229" t="str">
        <f>IF('Índice IFRS 16 | Index IFRS 16'!$K$6="Português",$C$1048523,$B$1048523)</f>
        <v>Woman</v>
      </c>
      <c r="F63" s="230">
        <v>0.47</v>
      </c>
      <c r="G63" s="268"/>
      <c r="H63" s="268"/>
      <c r="I63" s="268"/>
    </row>
    <row r="64" spans="2:9" s="206" customFormat="1" ht="4.5" customHeight="1" thickBot="1">
      <c r="E64" s="223"/>
      <c r="F64" s="219"/>
      <c r="G64" s="220"/>
      <c r="H64" s="220"/>
      <c r="I64" s="220"/>
    </row>
    <row r="65" spans="2:9" s="206" customFormat="1" ht="12.75" thickTop="1">
      <c r="B65" s="206" t="s">
        <v>542</v>
      </c>
      <c r="C65" s="206" t="s">
        <v>543</v>
      </c>
      <c r="D65" s="270" t="str">
        <f>IF('Índice IFRS 16 | Index IFRS 16'!$K$6="Português",$C65,$B65)</f>
        <v>Auxiliary/Assistant</v>
      </c>
      <c r="E65" s="231" t="str">
        <f>IF('Índice IFRS 16 | Index IFRS 16'!$K$6="Português",$C$1048522,$B$1048522)</f>
        <v xml:space="preserve">Man </v>
      </c>
      <c r="F65" s="232">
        <v>0.65</v>
      </c>
      <c r="G65" s="267">
        <v>0.49</v>
      </c>
      <c r="H65" s="271">
        <v>0.49</v>
      </c>
      <c r="I65" s="271">
        <v>0.02</v>
      </c>
    </row>
    <row r="66" spans="2:9" s="206" customFormat="1" ht="12">
      <c r="D66" s="266"/>
      <c r="E66" s="229" t="str">
        <f>IF('Índice IFRS 16 | Index IFRS 16'!$K$6="Português",$C$1048523,$B$1048523)</f>
        <v>Woman</v>
      </c>
      <c r="F66" s="230">
        <v>0.35</v>
      </c>
      <c r="G66" s="268"/>
      <c r="H66" s="268"/>
      <c r="I66" s="268"/>
    </row>
    <row r="67" spans="2:9" s="206" customFormat="1" ht="4.5" customHeight="1" thickBot="1">
      <c r="E67" s="223"/>
      <c r="F67" s="219"/>
      <c r="G67" s="220"/>
      <c r="H67" s="220"/>
      <c r="I67" s="220"/>
    </row>
    <row r="68" spans="2:9" s="206" customFormat="1" ht="12.75" thickTop="1">
      <c r="B68" s="206" t="s">
        <v>544</v>
      </c>
      <c r="C68" s="206" t="s">
        <v>545</v>
      </c>
      <c r="D68" s="270" t="str">
        <f>IF('Índice IFRS 16 | Index IFRS 16'!$K$6="Português",$C68,$B68)</f>
        <v>Operational</v>
      </c>
      <c r="E68" s="231" t="str">
        <f>IF('Índice IFRS 16 | Index IFRS 16'!$K$6="Português",$C$1048522,$B$1048522)</f>
        <v xml:space="preserve">Man </v>
      </c>
      <c r="F68" s="232">
        <v>0.9</v>
      </c>
      <c r="G68" s="267">
        <v>0.21</v>
      </c>
      <c r="H68" s="271">
        <v>0.69</v>
      </c>
      <c r="I68" s="271">
        <v>0.09</v>
      </c>
    </row>
    <row r="69" spans="2:9" s="206" customFormat="1" ht="12">
      <c r="D69" s="266"/>
      <c r="E69" s="229" t="str">
        <f>IF('Índice IFRS 16 | Index IFRS 16'!$K$6="Português",$C$1048523,$B$1048523)</f>
        <v>Woman</v>
      </c>
      <c r="F69" s="230">
        <v>0.1</v>
      </c>
      <c r="G69" s="268"/>
      <c r="H69" s="268"/>
      <c r="I69" s="268"/>
    </row>
    <row r="70" spans="2:9" s="206" customFormat="1" ht="4.5" customHeight="1" thickBot="1">
      <c r="E70" s="223"/>
      <c r="F70" s="219"/>
      <c r="G70" s="220"/>
      <c r="H70" s="220"/>
      <c r="I70" s="220"/>
    </row>
    <row r="71" spans="2:9" s="206" customFormat="1" ht="12.75" thickTop="1">
      <c r="B71" s="206" t="s">
        <v>493</v>
      </c>
      <c r="C71" s="206" t="s">
        <v>493</v>
      </c>
      <c r="D71" s="270" t="str">
        <f>IF('Índice IFRS 16 | Index IFRS 16'!$K$6="Português",$C71,$B71)</f>
        <v>Call Center</v>
      </c>
      <c r="E71" s="231" t="str">
        <f>IF('Índice IFRS 16 | Index IFRS 16'!$K$6="Português",$C$1048522,$B$1048522)</f>
        <v xml:space="preserve">Man </v>
      </c>
      <c r="F71" s="232">
        <v>0.4</v>
      </c>
      <c r="G71" s="267">
        <v>0.41</v>
      </c>
      <c r="H71" s="271">
        <v>0.55000000000000004</v>
      </c>
      <c r="I71" s="271">
        <v>0.04</v>
      </c>
    </row>
    <row r="72" spans="2:9" s="206" customFormat="1" ht="12">
      <c r="D72" s="266"/>
      <c r="E72" s="229" t="str">
        <f>IF('Índice IFRS 16 | Index IFRS 16'!$K$6="Português",$C$1048523,$B$1048523)</f>
        <v>Woman</v>
      </c>
      <c r="F72" s="230">
        <v>0.6</v>
      </c>
      <c r="G72" s="268"/>
      <c r="H72" s="268"/>
      <c r="I72" s="268"/>
    </row>
    <row r="73" spans="2:9" s="206" customFormat="1" ht="4.5" customHeight="1" thickBot="1">
      <c r="E73" s="223"/>
      <c r="F73" s="219"/>
      <c r="G73" s="220"/>
      <c r="H73" s="220"/>
      <c r="I73" s="220"/>
    </row>
    <row r="74" spans="2:9" s="206" customFormat="1" ht="12.75" thickTop="1">
      <c r="B74" s="206" t="s">
        <v>546</v>
      </c>
      <c r="C74" s="206" t="s">
        <v>546</v>
      </c>
      <c r="D74" s="270" t="str">
        <f>IF('Índice IFRS 16 | Index IFRS 16'!$K$6="Português",$C74,$B74)</f>
        <v>Cargas</v>
      </c>
      <c r="E74" s="231" t="str">
        <f>IF('Índice IFRS 16 | Index IFRS 16'!$K$6="Português",$C$1048522,$B$1048522)</f>
        <v xml:space="preserve">Man </v>
      </c>
      <c r="F74" s="232">
        <v>0.74</v>
      </c>
      <c r="G74" s="267">
        <v>0.38</v>
      </c>
      <c r="H74" s="271">
        <v>0.6</v>
      </c>
      <c r="I74" s="271">
        <v>0.03</v>
      </c>
    </row>
    <row r="75" spans="2:9" s="206" customFormat="1" ht="12">
      <c r="D75" s="266"/>
      <c r="E75" s="229" t="str">
        <f>IF('Índice IFRS 16 | Index IFRS 16'!$K$6="Português",$C$1048523,$B$1048523)</f>
        <v>Woman</v>
      </c>
      <c r="F75" s="230">
        <v>0.26</v>
      </c>
      <c r="G75" s="268"/>
      <c r="H75" s="268"/>
      <c r="I75" s="268"/>
    </row>
    <row r="76" spans="2:9" s="206" customFormat="1" ht="4.5" customHeight="1" thickBot="1">
      <c r="E76" s="223"/>
      <c r="F76" s="219"/>
      <c r="G76" s="220"/>
      <c r="H76" s="220"/>
      <c r="I76" s="220"/>
    </row>
    <row r="77" spans="2:9" s="206" customFormat="1" ht="12.75" thickTop="1">
      <c r="B77" s="206" t="s">
        <v>547</v>
      </c>
      <c r="C77" s="206" t="s">
        <v>548</v>
      </c>
      <c r="D77" s="270" t="str">
        <f>IF('Índice IFRS 16 | Index IFRS 16'!$K$6="Português",$C77,$B77)</f>
        <v>Airport</v>
      </c>
      <c r="E77" s="231" t="str">
        <f>IF('Índice IFRS 16 | Index IFRS 16'!$K$6="Português",$C$1048522,$B$1048522)</f>
        <v xml:space="preserve">Man </v>
      </c>
      <c r="F77" s="232">
        <v>0.49</v>
      </c>
      <c r="G77" s="267">
        <v>0.37</v>
      </c>
      <c r="H77" s="271">
        <v>0.59</v>
      </c>
      <c r="I77" s="271">
        <v>0.04</v>
      </c>
    </row>
    <row r="78" spans="2:9" s="206" customFormat="1" ht="12">
      <c r="D78" s="266"/>
      <c r="E78" s="229" t="str">
        <f>IF('Índice IFRS 16 | Index IFRS 16'!$K$6="Português",$C$1048523,$B$1048523)</f>
        <v>Woman</v>
      </c>
      <c r="F78" s="230">
        <v>0.51</v>
      </c>
      <c r="G78" s="268"/>
      <c r="H78" s="268"/>
      <c r="I78" s="268"/>
    </row>
    <row r="79" spans="2:9" s="206" customFormat="1" ht="4.5" customHeight="1" thickBot="1">
      <c r="E79" s="223"/>
      <c r="F79" s="219"/>
      <c r="G79" s="220"/>
      <c r="H79" s="220"/>
      <c r="I79" s="220"/>
    </row>
    <row r="80" spans="2:9" s="206" customFormat="1" ht="12.75" thickTop="1">
      <c r="B80" s="206" t="s">
        <v>496</v>
      </c>
      <c r="C80" s="206" t="s">
        <v>497</v>
      </c>
      <c r="D80" s="270" t="str">
        <f>IF('Índice IFRS 16 | Index IFRS 16'!$K$6="Português",$C80,$B80)</f>
        <v>Maintenance</v>
      </c>
      <c r="E80" s="231" t="str">
        <f>IF('Índice IFRS 16 | Index IFRS 16'!$K$6="Português",$C$1048522,$B$1048522)</f>
        <v xml:space="preserve">Man </v>
      </c>
      <c r="F80" s="232">
        <v>0.96</v>
      </c>
      <c r="G80" s="267">
        <v>0.1</v>
      </c>
      <c r="H80" s="271">
        <v>0.76</v>
      </c>
      <c r="I80" s="271">
        <v>0.13</v>
      </c>
    </row>
    <row r="81" spans="2:9" s="206" customFormat="1" ht="12">
      <c r="D81" s="266"/>
      <c r="E81" s="229" t="str">
        <f>IF('Índice IFRS 16 | Index IFRS 16'!$K$6="Português",$C$1048523,$B$1048523)</f>
        <v>Woman</v>
      </c>
      <c r="F81" s="230">
        <v>0.04</v>
      </c>
      <c r="G81" s="268"/>
      <c r="H81" s="268"/>
      <c r="I81" s="268"/>
    </row>
    <row r="82" spans="2:9" s="206" customFormat="1" ht="4.5" customHeight="1" thickBot="1">
      <c r="E82" s="223"/>
      <c r="F82" s="219"/>
      <c r="G82" s="220"/>
      <c r="H82" s="220"/>
      <c r="I82" s="220"/>
    </row>
    <row r="83" spans="2:9" s="206" customFormat="1" ht="12.75" thickTop="1">
      <c r="B83" s="206" t="s">
        <v>549</v>
      </c>
      <c r="C83" s="206" t="s">
        <v>495</v>
      </c>
      <c r="D83" s="270" t="str">
        <f>IF('Índice IFRS 16 | Index IFRS 16'!$K$6="Português",$C83,$B83)</f>
        <v>Flight Attendants</v>
      </c>
      <c r="E83" s="231" t="str">
        <f>IF('Índice IFRS 16 | Index IFRS 16'!$K$6="Português",$C$1048522,$B$1048522)</f>
        <v xml:space="preserve">Man </v>
      </c>
      <c r="F83" s="232">
        <v>0.22</v>
      </c>
      <c r="G83" s="267">
        <v>0.26</v>
      </c>
      <c r="H83" s="271">
        <v>0.73</v>
      </c>
      <c r="I83" s="271">
        <v>0.01</v>
      </c>
    </row>
    <row r="84" spans="2:9" s="206" customFormat="1" ht="12">
      <c r="D84" s="266"/>
      <c r="E84" s="229" t="str">
        <f>IF('Índice IFRS 16 | Index IFRS 16'!$K$6="Português",$C$1048523,$B$1048523)</f>
        <v>Woman</v>
      </c>
      <c r="F84" s="230">
        <v>0.78</v>
      </c>
      <c r="G84" s="268"/>
      <c r="H84" s="268"/>
      <c r="I84" s="268"/>
    </row>
    <row r="85" spans="2:9" s="206" customFormat="1" ht="4.5" customHeight="1" thickBot="1">
      <c r="E85" s="223"/>
      <c r="F85" s="219"/>
      <c r="G85" s="220"/>
      <c r="H85" s="220"/>
      <c r="I85" s="220"/>
    </row>
    <row r="86" spans="2:9" s="206" customFormat="1" ht="12.75" thickTop="1">
      <c r="B86" s="206" t="s">
        <v>498</v>
      </c>
      <c r="C86" s="206" t="s">
        <v>499</v>
      </c>
      <c r="D86" s="270" t="str">
        <f>IF('Índice IFRS 16 | Index IFRS 16'!$K$6="Português",$C86,$B86)</f>
        <v>Pilots</v>
      </c>
      <c r="E86" s="231" t="str">
        <f>IF('Índice IFRS 16 | Index IFRS 16'!$K$6="Português",$C$1048522,$B$1048522)</f>
        <v xml:space="preserve">Man </v>
      </c>
      <c r="F86" s="232">
        <v>0.96</v>
      </c>
      <c r="G86" s="267">
        <v>0.13</v>
      </c>
      <c r="H86" s="271">
        <v>0.67</v>
      </c>
      <c r="I86" s="271">
        <v>0.19</v>
      </c>
    </row>
    <row r="87" spans="2:9" s="206" customFormat="1" ht="12">
      <c r="D87" s="266"/>
      <c r="E87" s="229" t="str">
        <f>IF('Índice IFRS 16 | Index IFRS 16'!$K$6="Português",$C$1048523,$B$1048523)</f>
        <v>Woman</v>
      </c>
      <c r="F87" s="230">
        <v>0.04</v>
      </c>
      <c r="G87" s="268"/>
      <c r="H87" s="268"/>
      <c r="I87" s="268"/>
    </row>
    <row r="88" spans="2:9" s="206" customFormat="1" ht="4.5" customHeight="1" thickBot="1">
      <c r="E88" s="223"/>
      <c r="F88" s="219"/>
      <c r="G88" s="220"/>
      <c r="H88" s="220"/>
      <c r="I88" s="220"/>
    </row>
    <row r="89" spans="2:9" s="206" customFormat="1" ht="12.75" thickTop="1">
      <c r="B89" s="206" t="s">
        <v>386</v>
      </c>
      <c r="C89" s="206" t="s">
        <v>386</v>
      </c>
      <c r="D89" s="270" t="str">
        <f>IF('Índice IFRS 16 | Index IFRS 16'!$K$6="Português",$C89,$B89)</f>
        <v>Total</v>
      </c>
      <c r="E89" s="231" t="str">
        <f>IF('Índice IFRS 16 | Index IFRS 16'!$K$6="Português",$C$1048522,$B$1048522)</f>
        <v xml:space="preserve">Man </v>
      </c>
      <c r="F89" s="232">
        <v>0.59</v>
      </c>
      <c r="G89" s="267">
        <v>0.25</v>
      </c>
      <c r="H89" s="271">
        <v>0.67</v>
      </c>
      <c r="I89" s="271">
        <v>0.08</v>
      </c>
    </row>
    <row r="90" spans="2:9" s="206" customFormat="1" ht="12">
      <c r="D90" s="266"/>
      <c r="E90" s="229" t="str">
        <f>IF('Índice IFRS 16 | Index IFRS 16'!$K$6="Português",$C$1048523,$B$1048523)</f>
        <v>Woman</v>
      </c>
      <c r="F90" s="230">
        <v>0.41</v>
      </c>
      <c r="G90" s="268"/>
      <c r="H90" s="268"/>
      <c r="I90" s="268"/>
    </row>
    <row r="91" spans="2:9">
      <c r="F91" s="221"/>
      <c r="G91" s="221"/>
      <c r="H91" s="221"/>
      <c r="I91" s="221"/>
    </row>
    <row r="92" spans="2:9" ht="15.75" thickBot="1">
      <c r="B92" s="99" t="s">
        <v>669</v>
      </c>
      <c r="C92" s="99" t="s">
        <v>670</v>
      </c>
      <c r="D92" s="103" t="str">
        <f>IF('Índice IFRS 16 | Index IFRS 16'!$K$6="Português",$C92,$B92)</f>
        <v>Difference between men and women employees (%)</v>
      </c>
      <c r="E92" s="118">
        <f>IF('Índice IFRS 16 | Index IFRS 16'!$K$6="Português",$C1048510,$B1048510)</f>
        <v>2021</v>
      </c>
    </row>
    <row r="93" spans="2:9">
      <c r="B93" s="206" t="s">
        <v>671</v>
      </c>
      <c r="C93" s="206" t="s">
        <v>677</v>
      </c>
      <c r="D93" s="206" t="str">
        <f>IF('Índice IFRS 16 | Index IFRS 16'!$K$6="Português",$C93,$B93)</f>
        <v>Mean gender pay gap</v>
      </c>
      <c r="E93" s="221">
        <v>3</v>
      </c>
    </row>
    <row r="94" spans="2:9">
      <c r="B94" s="206" t="s">
        <v>672</v>
      </c>
      <c r="C94" s="206" t="s">
        <v>678</v>
      </c>
      <c r="D94" s="206" t="str">
        <f>IF('Índice IFRS 16 | Index IFRS 16'!$K$6="Português",$C94,$B94)</f>
        <v>Median gender pay gap</v>
      </c>
      <c r="E94" s="221">
        <v>5</v>
      </c>
    </row>
    <row r="95" spans="2:9">
      <c r="B95" s="206" t="s">
        <v>673</v>
      </c>
      <c r="C95" s="206" t="s">
        <v>675</v>
      </c>
      <c r="D95" s="206" t="str">
        <f>IF('Índice IFRS 16 | Index IFRS 16'!$K$6="Português",$C95,$B95)</f>
        <v>Mean bonus gap</v>
      </c>
      <c r="E95" s="221">
        <v>7</v>
      </c>
    </row>
    <row r="96" spans="2:9">
      <c r="B96" s="206" t="s">
        <v>674</v>
      </c>
      <c r="C96" s="206" t="s">
        <v>676</v>
      </c>
      <c r="D96" s="206" t="str">
        <f>IF('Índice IFRS 16 | Index IFRS 16'!$K$6="Português",$C96,$B96)</f>
        <v>Median bonus gap</v>
      </c>
      <c r="E96" s="221">
        <v>8</v>
      </c>
    </row>
    <row r="99" spans="2:6" ht="15.75" thickBot="1">
      <c r="B99" s="205" t="s">
        <v>607</v>
      </c>
      <c r="C99" s="205" t="s">
        <v>608</v>
      </c>
      <c r="D99" s="103" t="str">
        <f>IF('Índice IFRS 16 | Index IFRS 16'!$K$6="Português",$C99,$B99)</f>
        <v>Diversity - Other Minority Groups</v>
      </c>
      <c r="E99" s="197" t="str">
        <f>IF('Índice IFRS 16 | Index IFRS 16'!$K$6="Português",$C1048517,$B1048517)</f>
        <v>Black People</v>
      </c>
      <c r="F99" s="197" t="str">
        <f>IF('Índice IFRS 16 | Index IFRS 16'!$K$6="Português",$C1048518,$B1048518)</f>
        <v>Disabled People</v>
      </c>
    </row>
    <row r="100" spans="2:6" s="206" customFormat="1" ht="12">
      <c r="B100" s="206" t="s">
        <v>526</v>
      </c>
      <c r="C100" s="206" t="s">
        <v>527</v>
      </c>
      <c r="D100" s="208" t="str">
        <f>IF('Índice IFRS 16 | Index IFRS 16'!$K$6="Português",$C100,$B100)</f>
        <v>Director</v>
      </c>
      <c r="E100" s="222">
        <v>0</v>
      </c>
      <c r="F100" s="222">
        <v>0</v>
      </c>
    </row>
    <row r="101" spans="2:6" s="206" customFormat="1" ht="12">
      <c r="B101" s="206" t="s">
        <v>551</v>
      </c>
      <c r="C101" s="206" t="s">
        <v>552</v>
      </c>
      <c r="D101" s="208" t="str">
        <f>IF('Índice IFRS 16 | Index IFRS 16'!$K$6="Português",$C101,$B101)</f>
        <v>General Manager/Sr</v>
      </c>
      <c r="E101" s="222">
        <v>0</v>
      </c>
      <c r="F101" s="222">
        <v>0</v>
      </c>
    </row>
    <row r="102" spans="2:6" s="206" customFormat="1" ht="12">
      <c r="B102" s="206" t="s">
        <v>530</v>
      </c>
      <c r="C102" s="206" t="s">
        <v>531</v>
      </c>
      <c r="D102" s="208" t="str">
        <f>IF('Índice IFRS 16 | Index IFRS 16'!$K$6="Português",$C102,$B102)</f>
        <v>Manager</v>
      </c>
      <c r="E102" s="222">
        <v>0.02</v>
      </c>
      <c r="F102" s="222">
        <v>0</v>
      </c>
    </row>
    <row r="103" spans="2:6" s="206" customFormat="1" ht="12">
      <c r="B103" s="206" t="s">
        <v>532</v>
      </c>
      <c r="C103" s="206" t="s">
        <v>533</v>
      </c>
      <c r="D103" s="208" t="str">
        <f>IF('Índice IFRS 16 | Index IFRS 16'!$K$6="Português",$C103,$B103)</f>
        <v>Airport Manager</v>
      </c>
      <c r="E103" s="222">
        <v>0.02</v>
      </c>
      <c r="F103" s="222">
        <v>0</v>
      </c>
    </row>
    <row r="104" spans="2:6" s="206" customFormat="1" ht="12">
      <c r="B104" s="206" t="s">
        <v>553</v>
      </c>
      <c r="C104" s="206" t="s">
        <v>535</v>
      </c>
      <c r="D104" s="195" t="str">
        <f>IF('Índice IFRS 16 | Index IFRS 16'!$K$6="Português",$C104,$B104)</f>
        <v>Specialist/ Supervisor/ Coordinator</v>
      </c>
      <c r="E104" s="222">
        <v>0.03</v>
      </c>
      <c r="F104" s="222">
        <v>0.01</v>
      </c>
    </row>
    <row r="105" spans="2:6" s="206" customFormat="1" ht="12">
      <c r="B105" s="206" t="s">
        <v>554</v>
      </c>
      <c r="C105" s="206" t="s">
        <v>555</v>
      </c>
      <c r="D105" s="208" t="str">
        <f>IF('Índice IFRS 16 | Index IFRS 16'!$K$6="Português",$C105,$B105)</f>
        <v>Analyst Sr</v>
      </c>
      <c r="E105" s="222">
        <v>0.02</v>
      </c>
      <c r="F105" s="222">
        <v>0.01</v>
      </c>
    </row>
    <row r="106" spans="2:6" s="206" customFormat="1" ht="12">
      <c r="B106" s="206" t="s">
        <v>556</v>
      </c>
      <c r="C106" s="206" t="s">
        <v>557</v>
      </c>
      <c r="D106" s="208" t="str">
        <f>IF('Índice IFRS 16 | Index IFRS 16'!$K$6="Português",$C106,$B106)</f>
        <v>Analyst PI</v>
      </c>
      <c r="E106" s="222">
        <v>0.05</v>
      </c>
      <c r="F106" s="222">
        <v>0.02</v>
      </c>
    </row>
    <row r="107" spans="2:6" s="206" customFormat="1" ht="12">
      <c r="B107" s="206" t="s">
        <v>540</v>
      </c>
      <c r="C107" s="206" t="s">
        <v>541</v>
      </c>
      <c r="D107" s="208" t="str">
        <f>IF('Índice IFRS 16 | Index IFRS 16'!$K$6="Português",$C107,$B107)</f>
        <v>Analyst Jr</v>
      </c>
      <c r="E107" s="222">
        <v>0.08</v>
      </c>
      <c r="F107" s="222">
        <v>0.01</v>
      </c>
    </row>
    <row r="108" spans="2:6" s="206" customFormat="1" ht="12">
      <c r="B108" s="206" t="s">
        <v>558</v>
      </c>
      <c r="C108" s="206" t="s">
        <v>559</v>
      </c>
      <c r="D108" s="208" t="str">
        <f>IF('Índice IFRS 16 | Index IFRS 16'!$K$6="Português",$C108,$B108)</f>
        <v>Auxiliary/ Assistant</v>
      </c>
      <c r="E108" s="222">
        <v>0.12</v>
      </c>
      <c r="F108" s="222">
        <v>0.03</v>
      </c>
    </row>
    <row r="109" spans="2:6" s="206" customFormat="1" ht="12">
      <c r="B109" s="206" t="s">
        <v>560</v>
      </c>
      <c r="C109" s="206" t="s">
        <v>545</v>
      </c>
      <c r="D109" s="208" t="str">
        <f>IF('Índice IFRS 16 | Index IFRS 16'!$K$6="Português",$C109,$B109)</f>
        <v>Assistant</v>
      </c>
      <c r="E109" s="222">
        <v>0.1</v>
      </c>
      <c r="F109" s="222">
        <v>0.01</v>
      </c>
    </row>
    <row r="110" spans="2:6" s="206" customFormat="1" ht="12">
      <c r="B110" s="206" t="s">
        <v>493</v>
      </c>
      <c r="C110" s="206" t="s">
        <v>493</v>
      </c>
      <c r="D110" s="208" t="str">
        <f>IF('Índice IFRS 16 | Index IFRS 16'!$K$6="Português",$C110,$B110)</f>
        <v>Call Center</v>
      </c>
      <c r="E110" s="222">
        <v>0.13</v>
      </c>
      <c r="F110" s="222">
        <v>0.02</v>
      </c>
    </row>
    <row r="111" spans="2:6" s="206" customFormat="1" ht="12">
      <c r="B111" s="206" t="s">
        <v>546</v>
      </c>
      <c r="C111" s="206" t="s">
        <v>546</v>
      </c>
      <c r="D111" s="195" t="str">
        <f>IF('Índice IFRS 16 | Index IFRS 16'!$K$6="Português",$C111,$B111)</f>
        <v>Cargas</v>
      </c>
      <c r="E111" s="222">
        <v>0.12</v>
      </c>
      <c r="F111" s="222">
        <v>0</v>
      </c>
    </row>
    <row r="112" spans="2:6" s="206" customFormat="1" ht="12">
      <c r="B112" s="206" t="s">
        <v>547</v>
      </c>
      <c r="C112" s="206" t="s">
        <v>548</v>
      </c>
      <c r="D112" s="195" t="str">
        <f>IF('Índice IFRS 16 | Index IFRS 16'!$K$6="Português",$C112,$B112)</f>
        <v>Airport</v>
      </c>
      <c r="E112" s="222">
        <v>7.0000000000000007E-2</v>
      </c>
      <c r="F112" s="222">
        <v>0.02</v>
      </c>
    </row>
    <row r="113" spans="2:8" s="206" customFormat="1" ht="12">
      <c r="B113" s="206" t="s">
        <v>496</v>
      </c>
      <c r="C113" s="206" t="s">
        <v>497</v>
      </c>
      <c r="D113" s="195" t="str">
        <f>IF('Índice IFRS 16 | Index IFRS 16'!$K$6="Português",$C113,$B113)</f>
        <v>Maintenance</v>
      </c>
      <c r="E113" s="222">
        <v>7.0000000000000007E-2</v>
      </c>
      <c r="F113" s="222">
        <v>0</v>
      </c>
    </row>
    <row r="114" spans="2:8" s="206" customFormat="1" ht="12">
      <c r="B114" s="206" t="s">
        <v>549</v>
      </c>
      <c r="C114" s="206" t="s">
        <v>495</v>
      </c>
      <c r="D114" s="195" t="str">
        <f>IF('Índice IFRS 16 | Index IFRS 16'!$K$6="Português",$C114,$B114)</f>
        <v>Flight Attendants</v>
      </c>
      <c r="E114" s="222">
        <v>0.02</v>
      </c>
      <c r="F114" s="222">
        <v>0</v>
      </c>
    </row>
    <row r="115" spans="2:8" s="206" customFormat="1" ht="12">
      <c r="B115" s="206" t="s">
        <v>498</v>
      </c>
      <c r="C115" s="206" t="s">
        <v>499</v>
      </c>
      <c r="D115" s="195" t="str">
        <f>IF('Índice IFRS 16 | Index IFRS 16'!$K$6="Português",$C115,$B115)</f>
        <v>Pilots</v>
      </c>
      <c r="E115" s="222">
        <v>0.01</v>
      </c>
      <c r="F115" s="222">
        <v>0</v>
      </c>
    </row>
    <row r="116" spans="2:8" s="206" customFormat="1" ht="12">
      <c r="B116" s="206" t="s">
        <v>386</v>
      </c>
      <c r="C116" s="206" t="s">
        <v>386</v>
      </c>
      <c r="D116" s="195" t="str">
        <f>IF('Índice IFRS 16 | Index IFRS 16'!$K$6="Português",$C116,$B116)</f>
        <v>Total</v>
      </c>
      <c r="E116" s="222">
        <v>0.05</v>
      </c>
      <c r="F116" s="222">
        <v>0.01</v>
      </c>
    </row>
    <row r="119" spans="2:8" ht="15.75" thickBot="1">
      <c r="B119" s="99" t="s">
        <v>609</v>
      </c>
      <c r="C119" s="99" t="s">
        <v>610</v>
      </c>
      <c r="D119" s="198" t="str">
        <f>IF('Índice IFRS 16 | Index IFRS 16'!$K$6="Português",$C119,$B119)</f>
        <v>Ratio Between Base Compensation And Compensation Of Men And Women</v>
      </c>
      <c r="E119" s="197" t="str">
        <f>IF('Índice IFRS 16 | Index IFRS 16'!$K$6="Português",$C1048519,$B1048519)</f>
        <v>Ratio 2020</v>
      </c>
      <c r="F119" s="272" t="str">
        <f>IF('Índice IFRS 16 | Index IFRS 16'!$K$6="Português",$C1048520,$B1048520)</f>
        <v>Ratio 2021</v>
      </c>
      <c r="G119" s="273"/>
    </row>
    <row r="120" spans="2:8" s="206" customFormat="1" ht="42" customHeight="1">
      <c r="B120" s="206" t="s">
        <v>563</v>
      </c>
      <c r="C120" s="206" t="s">
        <v>564</v>
      </c>
      <c r="D120" s="195" t="str">
        <f>IF('Índice IFRS 16 | Index IFRS 16'!$K$6="Português",$C120,$B120)</f>
        <v>Job Category</v>
      </c>
      <c r="E120" s="224" t="str">
        <f>IF('Índice IFRS 16 | Index IFRS 16'!$K$6="Português",$C1048524,$B1048524)</f>
        <v>Ratio between women's and men's compensation</v>
      </c>
      <c r="F120" s="224" t="str">
        <f>IF('Índice IFRS 16 | Index IFRS 16'!$K$6="Português",$C1048525,$B1048525)</f>
        <v>Base Compensation</v>
      </c>
      <c r="G120" s="224" t="str">
        <f>IF('Índice IFRS 16 | Index IFRS 16'!$K$6="Português",$C1048526,$B1048526)</f>
        <v>Compensation</v>
      </c>
    </row>
    <row r="121" spans="2:8" s="206" customFormat="1" ht="12">
      <c r="B121" s="206" t="s">
        <v>526</v>
      </c>
      <c r="C121" s="206" t="s">
        <v>527</v>
      </c>
      <c r="D121" s="208" t="str">
        <f>IF('Índice IFRS 16 | Index IFRS 16'!$K$6="Português",$C121,$B121)</f>
        <v>Director</v>
      </c>
      <c r="E121" s="225">
        <v>0.95</v>
      </c>
      <c r="F121" s="224" t="s">
        <v>568</v>
      </c>
      <c r="G121" s="224" t="s">
        <v>569</v>
      </c>
    </row>
    <row r="122" spans="2:8" s="206" customFormat="1" ht="12">
      <c r="B122" s="206" t="s">
        <v>570</v>
      </c>
      <c r="C122" s="206" t="s">
        <v>552</v>
      </c>
      <c r="D122" s="208" t="str">
        <f>IF('Índice IFRS 16 | Index IFRS 16'!$K$6="Português",$C122,$B122)</f>
        <v>General Manager/ Sr</v>
      </c>
      <c r="E122" s="225">
        <v>0.86</v>
      </c>
      <c r="F122" s="224" t="s">
        <v>571</v>
      </c>
      <c r="G122" s="224" t="s">
        <v>572</v>
      </c>
    </row>
    <row r="123" spans="2:8" s="206" customFormat="1" ht="12">
      <c r="B123" s="206" t="s">
        <v>530</v>
      </c>
      <c r="C123" s="206" t="s">
        <v>531</v>
      </c>
      <c r="D123" s="208" t="str">
        <f>IF('Índice IFRS 16 | Index IFRS 16'!$K$6="Português",$C123,$B123)</f>
        <v>Manager</v>
      </c>
      <c r="E123" s="225">
        <v>0.91</v>
      </c>
      <c r="F123" s="224" t="s">
        <v>573</v>
      </c>
      <c r="G123" s="224" t="s">
        <v>574</v>
      </c>
    </row>
    <row r="124" spans="2:8" s="206" customFormat="1" ht="12">
      <c r="B124" s="206" t="s">
        <v>532</v>
      </c>
      <c r="C124" s="206" t="s">
        <v>533</v>
      </c>
      <c r="D124" s="208" t="str">
        <f>IF('Índice IFRS 16 | Index IFRS 16'!$K$6="Português",$C124,$B124)</f>
        <v>Airport Manager</v>
      </c>
      <c r="E124" s="225">
        <v>0.9</v>
      </c>
      <c r="F124" s="224" t="s">
        <v>575</v>
      </c>
      <c r="G124" s="224" t="s">
        <v>576</v>
      </c>
    </row>
    <row r="127" spans="2:8" ht="15.75" thickBot="1">
      <c r="B127" s="206" t="s">
        <v>611</v>
      </c>
      <c r="C127" s="206" t="s">
        <v>612</v>
      </c>
      <c r="D127" s="198" t="str">
        <f>IF('Índice IFRS 16 | Index IFRS 16'!$K$6="Português",$C127,$B127)</f>
        <v xml:space="preserve">Hiring New Employees </v>
      </c>
      <c r="E127" s="197">
        <v>2018</v>
      </c>
      <c r="F127" s="197">
        <v>2019</v>
      </c>
      <c r="G127" s="197">
        <v>2020</v>
      </c>
      <c r="H127" s="197">
        <v>2021</v>
      </c>
    </row>
    <row r="128" spans="2:8" s="206" customFormat="1" ht="12">
      <c r="B128" s="206" t="s">
        <v>577</v>
      </c>
      <c r="C128" s="206" t="s">
        <v>578</v>
      </c>
      <c r="D128" s="207" t="str">
        <f>IF('Índice IFRS 16 | Index IFRS 16'!$K$6="Português",$C128,$B128)</f>
        <v>Total employees hired</v>
      </c>
      <c r="E128" s="226">
        <v>1787</v>
      </c>
      <c r="F128" s="226">
        <v>2614</v>
      </c>
      <c r="G128" s="226">
        <v>1243</v>
      </c>
      <c r="H128" s="226">
        <v>2275</v>
      </c>
    </row>
    <row r="129" spans="2:9" s="206" customFormat="1" ht="12">
      <c r="B129" s="206" t="s">
        <v>579</v>
      </c>
      <c r="C129" s="206" t="s">
        <v>580</v>
      </c>
      <c r="D129" s="207" t="str">
        <f>IF('Índice IFRS 16 | Index IFRS 16'!$K$6="Português",$C129,$B129)</f>
        <v>Positions filled by internal candidates</v>
      </c>
      <c r="E129" s="227">
        <v>0.67</v>
      </c>
      <c r="F129" s="252">
        <v>0.44</v>
      </c>
      <c r="G129" s="252">
        <v>0.37</v>
      </c>
      <c r="H129" s="252">
        <v>0.54</v>
      </c>
    </row>
    <row r="130" spans="2:9" s="206" customFormat="1" ht="12">
      <c r="B130" s="206" t="s">
        <v>581</v>
      </c>
      <c r="C130" s="206" t="s">
        <v>582</v>
      </c>
      <c r="D130" s="207" t="str">
        <f>IF('Índice IFRS 16 | Index IFRS 16'!$K$6="Português",$C130,$B130)</f>
        <v>Average cost of hiring</v>
      </c>
      <c r="E130" s="228">
        <v>674</v>
      </c>
      <c r="F130" s="228">
        <v>618</v>
      </c>
      <c r="G130" s="228">
        <v>1158</v>
      </c>
      <c r="H130" s="228">
        <v>526</v>
      </c>
    </row>
    <row r="133" spans="2:9" ht="15.75" thickBot="1">
      <c r="B133" s="205" t="s">
        <v>613</v>
      </c>
      <c r="C133" s="205" t="s">
        <v>614</v>
      </c>
      <c r="D133" s="198" t="str">
        <f>IF('Índice IFRS 16 | Index IFRS 16'!$K$6="Português",$C133,$B133)</f>
        <v xml:space="preserve">Total And Voluntary Turnover Rates </v>
      </c>
      <c r="E133" s="197">
        <v>2018</v>
      </c>
      <c r="F133" s="197">
        <v>2019</v>
      </c>
      <c r="G133" s="197">
        <v>2020</v>
      </c>
      <c r="H133" s="197">
        <v>2021</v>
      </c>
    </row>
    <row r="134" spans="2:9" s="206" customFormat="1" ht="12">
      <c r="B134" s="206" t="s">
        <v>698</v>
      </c>
      <c r="C134" s="206" t="s">
        <v>696</v>
      </c>
      <c r="D134" s="207" t="str">
        <f>IF('Índice IFRS 16 | Index IFRS 16'!$K$6="Português",$C134,$B134)</f>
        <v>Total turnover rate</v>
      </c>
      <c r="E134" s="251">
        <v>9.5999999999999992E-3</v>
      </c>
      <c r="F134" s="251">
        <v>1.18E-2</v>
      </c>
      <c r="G134" s="250">
        <v>2.1999999999999999E-2</v>
      </c>
      <c r="H134" s="250">
        <v>1.7999999999999999E-2</v>
      </c>
    </row>
    <row r="135" spans="2:9" s="206" customFormat="1" ht="12">
      <c r="B135" s="206" t="s">
        <v>699</v>
      </c>
      <c r="C135" s="206" t="s">
        <v>697</v>
      </c>
      <c r="D135" s="207" t="str">
        <f>IF('Índice IFRS 16 | Index IFRS 16'!$K$6="Português",$C135,$B135)</f>
        <v>Voluntary turnover rate</v>
      </c>
      <c r="E135" s="249">
        <v>2.5999999999999999E-2</v>
      </c>
      <c r="F135" s="249">
        <v>2.5999999999999999E-2</v>
      </c>
      <c r="G135" s="250">
        <v>2.8000000000000001E-2</v>
      </c>
      <c r="H135" s="250">
        <v>2.8000000000000001E-2</v>
      </c>
    </row>
    <row r="136" spans="2:9" s="206" customFormat="1" ht="12">
      <c r="D136" s="207"/>
      <c r="E136" s="210"/>
    </row>
    <row r="137" spans="2:9" s="206" customFormat="1" ht="13.5" thickBot="1">
      <c r="B137" s="206" t="s">
        <v>689</v>
      </c>
      <c r="C137" s="206" t="s">
        <v>688</v>
      </c>
      <c r="D137" s="198" t="str">
        <f>IF('Índice IFRS 16 | Index IFRS 16'!$K$6="Português",$C137,$B137)</f>
        <v>Social Investment and Donations</v>
      </c>
      <c r="E137" s="197">
        <f>IF('Índice IFRS 16 | Index IFRS 16'!$K$6="Português",$C1048510,$B1048510)</f>
        <v>2021</v>
      </c>
    </row>
    <row r="138" spans="2:9" s="206" customFormat="1" ht="12">
      <c r="B138" s="206" t="s">
        <v>691</v>
      </c>
      <c r="C138" s="206" t="s">
        <v>690</v>
      </c>
      <c r="D138" s="207" t="str">
        <f>IF('Índice IFRS 16 | Index IFRS 16'!$K$6="Português",$C138,$B138)</f>
        <v>Donations</v>
      </c>
      <c r="E138" s="246" t="s">
        <v>692</v>
      </c>
      <c r="F138" s="247"/>
      <c r="G138" s="248"/>
    </row>
    <row r="139" spans="2:9" s="206" customFormat="1" ht="12">
      <c r="B139" s="206" t="s">
        <v>695</v>
      </c>
      <c r="C139" s="206" t="s">
        <v>694</v>
      </c>
      <c r="D139" s="207" t="str">
        <f>IF('Índice IFRS 16 | Index IFRS 16'!$K$6="Português",$C139,$B139)</f>
        <v>Investment in Social Institutions</v>
      </c>
      <c r="E139" s="246" t="s">
        <v>693</v>
      </c>
      <c r="F139" s="247"/>
      <c r="G139" s="248"/>
    </row>
    <row r="140" spans="2:9" s="206" customFormat="1" ht="12">
      <c r="D140" s="207"/>
      <c r="E140" s="210"/>
      <c r="F140" s="247"/>
    </row>
    <row r="142" spans="2:9" ht="15.75" thickBot="1">
      <c r="B142" s="99" t="s">
        <v>634</v>
      </c>
      <c r="C142" s="99" t="s">
        <v>634</v>
      </c>
      <c r="D142" s="198" t="str">
        <f>IF('Índice IFRS 16 | Index IFRS 16'!$K$6="Português",$C142,$B142)</f>
        <v>NPS ¹</v>
      </c>
      <c r="E142" s="197">
        <v>2017</v>
      </c>
      <c r="F142" s="197">
        <v>2018</v>
      </c>
      <c r="G142" s="197">
        <v>2019</v>
      </c>
      <c r="H142" s="197">
        <v>2020</v>
      </c>
      <c r="I142" s="197">
        <v>2021</v>
      </c>
    </row>
    <row r="143" spans="2:9">
      <c r="B143" s="99" t="s">
        <v>632</v>
      </c>
      <c r="C143" s="99" t="s">
        <v>633</v>
      </c>
      <c r="D143" s="207" t="str">
        <f>IF('Índice IFRS 16 | Index IFRS 16'!$K$6="Português",$C143,$B143)</f>
        <v>Nps annual</v>
      </c>
      <c r="E143" s="242" t="s">
        <v>631</v>
      </c>
      <c r="F143" s="242" t="s">
        <v>627</v>
      </c>
      <c r="G143" s="242" t="s">
        <v>628</v>
      </c>
      <c r="H143" s="242" t="s">
        <v>629</v>
      </c>
      <c r="I143" s="242" t="s">
        <v>630</v>
      </c>
    </row>
    <row r="144" spans="2:9">
      <c r="D144" s="207"/>
      <c r="E144" s="240"/>
      <c r="F144" s="240"/>
      <c r="G144" s="240"/>
      <c r="H144" s="240"/>
      <c r="I144" s="240"/>
    </row>
    <row r="145" spans="2:19" ht="15.75" thickBot="1">
      <c r="B145" s="245" t="s">
        <v>679</v>
      </c>
      <c r="C145" s="245" t="s">
        <v>680</v>
      </c>
      <c r="D145" s="198" t="str">
        <f>IF('Índice IFRS 16 | Index IFRS 16'!$K$6="Português",$C145,$B145)</f>
        <v>Greenhouse gas (GHG) emissions intensity ² ³</v>
      </c>
      <c r="E145" s="197">
        <v>2016</v>
      </c>
      <c r="F145" s="197">
        <v>2017</v>
      </c>
      <c r="G145" s="197">
        <v>2018</v>
      </c>
      <c r="H145" s="197">
        <v>2019</v>
      </c>
      <c r="I145" s="197">
        <v>2020</v>
      </c>
      <c r="J145" s="197">
        <v>2021</v>
      </c>
      <c r="K145" s="197" t="s">
        <v>681</v>
      </c>
    </row>
    <row r="146" spans="2:19">
      <c r="B146" s="206" t="s">
        <v>653</v>
      </c>
      <c r="C146" s="206" t="s">
        <v>651</v>
      </c>
      <c r="D146" s="207" t="str">
        <f>IF('Índice IFRS 16 | Index IFRS 16'!$K$6="Português",$C146,$B146)</f>
        <v xml:space="preserve">ton CO2 eq/RPK </v>
      </c>
      <c r="E146" s="243" t="s">
        <v>655</v>
      </c>
      <c r="F146" s="243" t="s">
        <v>656</v>
      </c>
      <c r="G146" s="243" t="s">
        <v>657</v>
      </c>
      <c r="H146" s="243" t="s">
        <v>658</v>
      </c>
      <c r="I146" s="243" t="s">
        <v>659</v>
      </c>
      <c r="J146" s="244" t="s">
        <v>660</v>
      </c>
      <c r="K146" s="244" t="s">
        <v>661</v>
      </c>
      <c r="L146" s="221"/>
      <c r="M146" s="221"/>
      <c r="N146" s="221"/>
      <c r="O146" s="221"/>
      <c r="P146" s="221"/>
      <c r="Q146" s="221"/>
      <c r="R146" s="221"/>
      <c r="S146" s="221"/>
    </row>
    <row r="147" spans="2:19">
      <c r="B147" s="206" t="s">
        <v>654</v>
      </c>
      <c r="C147" s="206" t="s">
        <v>652</v>
      </c>
      <c r="D147" s="207" t="str">
        <f>IF('Índice IFRS 16 | Index IFRS 16'!$K$6="Português",$C147,$B147)</f>
        <v>ton CO2 eq/ASK</v>
      </c>
      <c r="E147" s="243" t="s">
        <v>662</v>
      </c>
      <c r="F147" s="243" t="s">
        <v>663</v>
      </c>
      <c r="G147" s="243" t="s">
        <v>664</v>
      </c>
      <c r="H147" s="243" t="s">
        <v>665</v>
      </c>
      <c r="I147" s="243" t="s">
        <v>666</v>
      </c>
      <c r="J147" s="244" t="s">
        <v>667</v>
      </c>
      <c r="K147" s="244" t="s">
        <v>668</v>
      </c>
      <c r="L147" s="221"/>
      <c r="M147" s="221"/>
      <c r="N147" s="221"/>
      <c r="O147" s="221"/>
      <c r="P147" s="221"/>
      <c r="Q147" s="221"/>
      <c r="R147" s="221"/>
      <c r="S147" s="221"/>
    </row>
    <row r="148" spans="2:19">
      <c r="D148" s="207"/>
      <c r="E148" s="240"/>
      <c r="F148" s="240"/>
      <c r="G148" s="240"/>
      <c r="H148" s="240"/>
      <c r="I148" s="240"/>
    </row>
    <row r="149" spans="2:19">
      <c r="B149" s="99" t="s">
        <v>635</v>
      </c>
      <c r="C149" s="99" t="s">
        <v>636</v>
      </c>
      <c r="D149" s="205" t="str">
        <f>IF('Índice IFRS 16 | Index IFRS 16'!$K$6="Português",$C149,$B149)</f>
        <v>¹ The company did not receive any complaints from regulatory bodies in fiscal 2021</v>
      </c>
    </row>
    <row r="150" spans="2:19">
      <c r="B150" s="99" t="s">
        <v>684</v>
      </c>
      <c r="C150" s="99" t="s">
        <v>685</v>
      </c>
      <c r="D150" s="205" t="str">
        <f>IF('Índice IFRS 16 | Index IFRS 16'!$K$6="Português",$C150,$B150)</f>
        <v>² In 2019 we established our goal for scope 1 emissions in terms of magnitude (gCO2e/RPK). Currently, we are at 100.63 gCO2e/RPK (2022), which represents 88% of the target for 2024 (97,736 gCO2e/RPK). As an absolute goal, we have our net Zero commitment, signed by the SBTi to bring our emissions to zero in 2045, variable salary to the C-level is one of the Initiatives that will contribute to reaching the target.</v>
      </c>
    </row>
    <row r="151" spans="2:19">
      <c r="B151" s="99" t="s">
        <v>686</v>
      </c>
      <c r="C151" s="99" t="s">
        <v>687</v>
      </c>
      <c r="D151" s="205" t="str">
        <f>IF('Índice IFRS 16 | Index IFRS 16'!$K$6="Português",$C151,$B151)</f>
        <v>³ Plan to achieve the target: This target should be achieved thanks to our young fleet, since we have the youngest fleet in Brazil, with an average age of 6.6 years. We ended 2020 with 62 new generation aircraft, representing 66% of our seat supply. In addition to having the youngest fleet in the market, some strategic decisions for greater fuel conservation measures are being constantly evaluated and implemented, such as: aircraft weight minimization, electrification of GPU's, use of ACU's (Air Conditioning Units), EFB's (Electronic Flight Bags), minimization of the use of reverse landing and route optimization.</v>
      </c>
    </row>
    <row r="1048506" spans="2:3">
      <c r="B1048506" s="99" t="s">
        <v>682</v>
      </c>
      <c r="C1048506" s="99" t="s">
        <v>683</v>
      </c>
    </row>
    <row r="1048507" spans="2:3">
      <c r="B1048507" s="99" t="s">
        <v>584</v>
      </c>
      <c r="C1048507" s="99" t="s">
        <v>485</v>
      </c>
    </row>
    <row r="1048508" spans="2:3">
      <c r="B1048508" s="99">
        <v>2019</v>
      </c>
      <c r="C1048508" s="99">
        <v>2019</v>
      </c>
    </row>
    <row r="1048509" spans="2:3">
      <c r="B1048509" s="99">
        <v>2020</v>
      </c>
      <c r="C1048509" s="99">
        <v>2020</v>
      </c>
    </row>
    <row r="1048510" spans="2:3">
      <c r="B1048510" s="99">
        <v>2021</v>
      </c>
      <c r="C1048510" s="99">
        <v>2021</v>
      </c>
    </row>
    <row r="1048511" spans="2:3">
      <c r="B1048511" s="99" t="s">
        <v>585</v>
      </c>
      <c r="C1048511" s="99" t="s">
        <v>486</v>
      </c>
    </row>
    <row r="1048512" spans="2:3">
      <c r="B1048512" s="99" t="s">
        <v>586</v>
      </c>
      <c r="C1048512" s="99" t="s">
        <v>487</v>
      </c>
    </row>
    <row r="1048513" spans="2:3">
      <c r="B1048513" s="99" t="s">
        <v>587</v>
      </c>
      <c r="C1048513" s="99" t="s">
        <v>522</v>
      </c>
    </row>
    <row r="1048514" spans="2:3">
      <c r="B1048514" s="99" t="s">
        <v>588</v>
      </c>
      <c r="C1048514" s="99" t="s">
        <v>523</v>
      </c>
    </row>
    <row r="1048515" spans="2:3">
      <c r="B1048515" s="99" t="s">
        <v>589</v>
      </c>
      <c r="C1048515" s="99" t="s">
        <v>524</v>
      </c>
    </row>
    <row r="1048516" spans="2:3">
      <c r="B1048516" s="99" t="s">
        <v>590</v>
      </c>
      <c r="C1048516" s="99" t="s">
        <v>525</v>
      </c>
    </row>
    <row r="1048517" spans="2:3">
      <c r="B1048517" s="99" t="s">
        <v>594</v>
      </c>
      <c r="C1048517" s="99" t="s">
        <v>595</v>
      </c>
    </row>
    <row r="1048518" spans="2:3">
      <c r="B1048518" s="99" t="s">
        <v>591</v>
      </c>
      <c r="C1048518" s="99" t="s">
        <v>550</v>
      </c>
    </row>
    <row r="1048519" spans="2:3">
      <c r="B1048519" s="99" t="s">
        <v>592</v>
      </c>
      <c r="C1048519" s="99" t="s">
        <v>561</v>
      </c>
    </row>
    <row r="1048520" spans="2:3">
      <c r="B1048520" s="99" t="s">
        <v>593</v>
      </c>
      <c r="C1048520" s="99" t="s">
        <v>562</v>
      </c>
    </row>
    <row r="1048521" spans="2:3">
      <c r="B1048521" s="99" t="s">
        <v>583</v>
      </c>
      <c r="C1048521" s="99" t="s">
        <v>583</v>
      </c>
    </row>
    <row r="1048522" spans="2:3">
      <c r="B1048522" s="99" t="s">
        <v>596</v>
      </c>
      <c r="C1048522" s="99" t="s">
        <v>490</v>
      </c>
    </row>
    <row r="1048523" spans="2:3">
      <c r="B1048523" s="99" t="s">
        <v>597</v>
      </c>
      <c r="C1048523" s="99" t="s">
        <v>491</v>
      </c>
    </row>
    <row r="1048524" spans="2:3" ht="81">
      <c r="B1048524" s="199" t="s">
        <v>598</v>
      </c>
      <c r="C1048524" s="199" t="s">
        <v>565</v>
      </c>
    </row>
    <row r="1048525" spans="2:3" ht="40.5">
      <c r="B1048525" s="199" t="s">
        <v>599</v>
      </c>
      <c r="C1048525" s="199" t="s">
        <v>566</v>
      </c>
    </row>
    <row r="1048526" spans="2:3" ht="27">
      <c r="B1048526" s="199" t="s">
        <v>600</v>
      </c>
      <c r="C1048526" s="199" t="s">
        <v>567</v>
      </c>
    </row>
  </sheetData>
  <mergeCells count="76">
    <mergeCell ref="F119:G119"/>
    <mergeCell ref="D86:D87"/>
    <mergeCell ref="H86:H87"/>
    <mergeCell ref="I86:I87"/>
    <mergeCell ref="D89:D90"/>
    <mergeCell ref="H89:H90"/>
    <mergeCell ref="I89:I90"/>
    <mergeCell ref="G86:G87"/>
    <mergeCell ref="G89:G90"/>
    <mergeCell ref="D80:D81"/>
    <mergeCell ref="H80:H81"/>
    <mergeCell ref="I80:I81"/>
    <mergeCell ref="D83:D84"/>
    <mergeCell ref="H83:H84"/>
    <mergeCell ref="I83:I84"/>
    <mergeCell ref="G80:G81"/>
    <mergeCell ref="G83:G84"/>
    <mergeCell ref="D74:D75"/>
    <mergeCell ref="H74:H75"/>
    <mergeCell ref="I74:I75"/>
    <mergeCell ref="D77:D78"/>
    <mergeCell ref="H77:H78"/>
    <mergeCell ref="I77:I78"/>
    <mergeCell ref="G74:G75"/>
    <mergeCell ref="G77:G78"/>
    <mergeCell ref="D68:D69"/>
    <mergeCell ref="H68:H69"/>
    <mergeCell ref="I68:I69"/>
    <mergeCell ref="D71:D72"/>
    <mergeCell ref="H71:H72"/>
    <mergeCell ref="I71:I72"/>
    <mergeCell ref="G68:G69"/>
    <mergeCell ref="G71:G72"/>
    <mergeCell ref="D62:D63"/>
    <mergeCell ref="H62:H63"/>
    <mergeCell ref="I62:I63"/>
    <mergeCell ref="D65:D66"/>
    <mergeCell ref="H65:H66"/>
    <mergeCell ref="I65:I66"/>
    <mergeCell ref="G62:G63"/>
    <mergeCell ref="G65:G66"/>
    <mergeCell ref="D56:D57"/>
    <mergeCell ref="H56:H57"/>
    <mergeCell ref="I56:I57"/>
    <mergeCell ref="D59:D60"/>
    <mergeCell ref="H59:H60"/>
    <mergeCell ref="I59:I60"/>
    <mergeCell ref="G56:G57"/>
    <mergeCell ref="G59:G60"/>
    <mergeCell ref="D50:D51"/>
    <mergeCell ref="H50:H51"/>
    <mergeCell ref="I50:I51"/>
    <mergeCell ref="D53:D54"/>
    <mergeCell ref="H53:H54"/>
    <mergeCell ref="I53:I54"/>
    <mergeCell ref="G50:G51"/>
    <mergeCell ref="G53:G54"/>
    <mergeCell ref="D44:D45"/>
    <mergeCell ref="H44:H45"/>
    <mergeCell ref="I44:I45"/>
    <mergeCell ref="D47:D48"/>
    <mergeCell ref="H47:H48"/>
    <mergeCell ref="I47:I48"/>
    <mergeCell ref="G44:G45"/>
    <mergeCell ref="G47:G48"/>
    <mergeCell ref="D27:D28"/>
    <mergeCell ref="D41:D42"/>
    <mergeCell ref="H41:H42"/>
    <mergeCell ref="I41:I42"/>
    <mergeCell ref="D9:D10"/>
    <mergeCell ref="D12:D13"/>
    <mergeCell ref="D15:D16"/>
    <mergeCell ref="D18:D19"/>
    <mergeCell ref="D21:D22"/>
    <mergeCell ref="D24:D25"/>
    <mergeCell ref="G41:G42"/>
  </mergeCells>
  <pageMargins left="0.511811024" right="0.511811024" top="0.78740157499999996" bottom="0.78740157499999996" header="0.31496062000000002" footer="0.31496062000000002"/>
  <pageSetup paperSize="9" orientation="portrait" r:id="rId1"/>
  <ignoredErrors>
    <ignoredError sqref="E35:F38 F121:G12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tabColor rgb="FF00B0F0"/>
  </sheetPr>
  <dimension ref="A1:AF110"/>
  <sheetViews>
    <sheetView showGridLines="0" zoomScaleNormal="100" workbookViewId="0">
      <pane xSplit="4" ySplit="7" topLeftCell="Q8" activePane="bottomRight" state="frozen"/>
      <selection activeCell="F2" sqref="F2"/>
      <selection pane="topRight" activeCell="F2" sqref="F2"/>
      <selection pane="bottomLeft" activeCell="F2" sqref="F2"/>
      <selection pane="bottomRight" activeCell="U21" sqref="U21"/>
    </sheetView>
  </sheetViews>
  <sheetFormatPr defaultColWidth="8.7109375" defaultRowHeight="15"/>
  <cols>
    <col min="1" max="1" width="3.5703125" style="99" customWidth="1"/>
    <col min="2" max="3" width="3.5703125" style="99" hidden="1" customWidth="1"/>
    <col min="4" max="4" width="67" style="99" customWidth="1"/>
    <col min="5" max="19" width="9.28515625" style="99" customWidth="1"/>
    <col min="20" max="20" width="8.7109375" style="99"/>
    <col min="21" max="21" width="9.42578125" style="99" bestFit="1" customWidth="1"/>
    <col min="22" max="23" width="9.28515625" style="99" bestFit="1" customWidth="1"/>
    <col min="24" max="24" width="9.7109375" style="99" bestFit="1" customWidth="1"/>
    <col min="25" max="27" width="11.42578125" style="99" bestFit="1" customWidth="1"/>
    <col min="28" max="28" width="8.7109375" style="99"/>
    <col min="29" max="30" width="9.28515625" style="99" customWidth="1"/>
    <col min="31" max="16384" width="8.7109375" style="99"/>
  </cols>
  <sheetData>
    <row r="1" spans="2:32" s="161" customFormat="1" ht="15.75" hidden="1" thickBot="1">
      <c r="D1" s="162"/>
      <c r="E1" s="118" t="s">
        <v>333</v>
      </c>
      <c r="F1" s="118" t="s">
        <v>334</v>
      </c>
      <c r="G1" s="118" t="s">
        <v>335</v>
      </c>
      <c r="H1" s="118" t="s">
        <v>336</v>
      </c>
      <c r="I1" s="118" t="s">
        <v>337</v>
      </c>
      <c r="J1" s="118" t="s">
        <v>329</v>
      </c>
      <c r="K1" s="118" t="s">
        <v>338</v>
      </c>
      <c r="L1" s="118" t="s">
        <v>339</v>
      </c>
      <c r="M1" s="118" t="s">
        <v>367</v>
      </c>
      <c r="N1" s="118" t="s">
        <v>746</v>
      </c>
      <c r="O1" s="118" t="s">
        <v>706</v>
      </c>
      <c r="P1" s="118" t="s">
        <v>720</v>
      </c>
      <c r="Q1" s="118" t="s">
        <v>731</v>
      </c>
      <c r="R1" s="118" t="s">
        <v>739</v>
      </c>
      <c r="S1" s="118" t="s">
        <v>748</v>
      </c>
      <c r="T1" s="119"/>
      <c r="U1" s="118">
        <v>2017</v>
      </c>
      <c r="V1" s="104">
        <v>2018</v>
      </c>
      <c r="W1" s="104">
        <v>2019</v>
      </c>
      <c r="X1" s="104">
        <v>2020</v>
      </c>
      <c r="Y1" s="104">
        <v>2021</v>
      </c>
      <c r="Z1" s="104">
        <v>2022</v>
      </c>
      <c r="AA1" s="104">
        <v>2023</v>
      </c>
      <c r="AC1" s="118" t="s">
        <v>367</v>
      </c>
      <c r="AD1" s="118" t="s">
        <v>329</v>
      </c>
    </row>
    <row r="2" spans="2:32">
      <c r="D2" s="101"/>
      <c r="E2" s="100"/>
      <c r="F2" s="100"/>
      <c r="G2" s="100"/>
      <c r="AF2" s="161"/>
    </row>
    <row r="3" spans="2:32">
      <c r="D3" s="101"/>
      <c r="E3" s="100"/>
      <c r="F3" s="100"/>
      <c r="G3" s="100"/>
    </row>
    <row r="4" spans="2:32">
      <c r="D4" s="168" t="str">
        <f>IF('Índice IFRS 16 | Index IFRS 16'!$K$6="Português","Menu","Home")</f>
        <v>Home</v>
      </c>
      <c r="E4" s="100"/>
      <c r="F4" s="100"/>
      <c r="G4" s="100"/>
    </row>
    <row r="5" spans="2:32">
      <c r="D5" s="101"/>
      <c r="E5" s="100"/>
      <c r="F5" s="100"/>
      <c r="G5" s="100"/>
    </row>
    <row r="6" spans="2:32">
      <c r="D6" s="101"/>
      <c r="E6" s="101"/>
      <c r="F6" s="101"/>
      <c r="G6" s="101"/>
      <c r="H6" s="102"/>
      <c r="I6" s="102"/>
      <c r="J6" s="102"/>
      <c r="K6" s="102"/>
      <c r="L6" s="102"/>
      <c r="M6" s="102"/>
      <c r="N6" s="102"/>
      <c r="O6" s="102"/>
      <c r="P6" s="102"/>
      <c r="Q6" s="102"/>
      <c r="R6" s="102"/>
      <c r="S6" s="102"/>
    </row>
    <row r="7" spans="2:32" ht="15.75" thickBot="1">
      <c r="B7" s="99" t="s">
        <v>649</v>
      </c>
      <c r="C7" s="99" t="s">
        <v>648</v>
      </c>
      <c r="D7" s="103" t="str">
        <f>IF('Índice IFRS 16 | Index IFRS 16'!$K$6="Português",$C7,$B7)</f>
        <v>ESG Key Indicators  ⁷</v>
      </c>
      <c r="E7" s="118" t="str">
        <f>IF('Índice IFRS 16 | Index IFRS 16'!$K$6="Português",E$1,SUBSTITUTE(E$1,"T","Q"))</f>
        <v>1S2018</v>
      </c>
      <c r="F7" s="118" t="str">
        <f>IF('Índice IFRS 16 | Index IFRS 16'!$K$6="Português",F$1,SUBSTITUTE(F$1,"T","Q"))</f>
        <v>1S2019</v>
      </c>
      <c r="G7" s="118" t="str">
        <f>IF('Índice IFRS 16 | Index IFRS 16'!$K$6="Português",G$1,SUBSTITUTE(G$1,"T","Q"))</f>
        <v>9M19</v>
      </c>
      <c r="H7" s="118" t="str">
        <f>IF('Índice IFRS 16 | Index IFRS 16'!$K$6="Português",H$1,SUBSTITUTE(H$1,"T","Q"))</f>
        <v>1S2020</v>
      </c>
      <c r="I7" s="118" t="str">
        <f>IF('Índice IFRS 16 | Index IFRS 16'!$K$6="Português",I$1,SUBSTITUTE(I$1,"T","Q"))</f>
        <v>9M20</v>
      </c>
      <c r="J7" s="118" t="str">
        <f>IF('Índice IFRS 16 | Index IFRS 16'!$K$6="Português",J$1,SUBSTITUTE(J$1,"T","Q"))</f>
        <v>1Q21</v>
      </c>
      <c r="K7" s="118" t="str">
        <f>IF('Índice IFRS 16 | Index IFRS 16'!$K$6="Português",K$1,SUBSTITUTE(K$1,"T","Q"))</f>
        <v>1S21</v>
      </c>
      <c r="L7" s="118" t="str">
        <f>IF('Índice IFRS 16 | Index IFRS 16'!$K$6="Português",L$1,SUBSTITUTE(L$1,"T","Q"))</f>
        <v>9M21</v>
      </c>
      <c r="M7" s="118" t="str">
        <f>IF('Índice IFRS 16 | Index IFRS 16'!$K$6="Português",M$1,SUBSTITUTE(M$1,"T","Q"))</f>
        <v>1Q22</v>
      </c>
      <c r="N7" s="118" t="str">
        <f>IF('Índice IFRS 16 | Index IFRS 16'!$K$6="Português",N$1,SUBSTITUTE(N$1,"T","Q"))</f>
        <v>2Q22</v>
      </c>
      <c r="O7" s="118" t="str">
        <f>IF('Índice IFRS 16 | Index IFRS 16'!$K$6="Português",O$1,SUBSTITUTE(O$1,"T","Q"))</f>
        <v>3Q22</v>
      </c>
      <c r="P7" s="118" t="str">
        <f>IF('Índice IFRS 16 | Index IFRS 16'!$K$6="Português",P$1,SUBSTITUTE(P$1,"T","Q"))</f>
        <v>1Q23</v>
      </c>
      <c r="Q7" s="118" t="str">
        <f>IF('Índice IFRS 16 | Index IFRS 16'!$K$6="Português",Q$1,SUBSTITUTE(Q$1,"T","Q"))</f>
        <v>2Q23</v>
      </c>
      <c r="R7" s="118" t="str">
        <f>IF('Índice IFRS 16 | Index IFRS 16'!$K$6="Português",R$1,SUBSTITUTE(R$1,"T","Q"))</f>
        <v>3Q23</v>
      </c>
      <c r="S7" s="118" t="str">
        <f>IF('Índice IFRS 16 | Index IFRS 16'!$K$6="Português",S$1,SUBSTITUTE(S$1,"T","Q"))</f>
        <v>4Q23</v>
      </c>
      <c r="T7" s="119"/>
      <c r="U7" s="118" t="str">
        <f>IF('Índice IFRS 16 | Index IFRS 16'!$K$6="Português",U$1,SUBSTITUTE(U$1,"T","Q"))</f>
        <v>2017</v>
      </c>
      <c r="V7" s="104" t="str">
        <f>IF('Índice IFRS 16 | Index IFRS 16'!$K$6="Português",V$1,SUBSTITUTE(V$1,"T","Q"))</f>
        <v>2018</v>
      </c>
      <c r="W7" s="104" t="str">
        <f>IF('Índice IFRS 16 | Index IFRS 16'!$K$6="Português",W$1,SUBSTITUTE(W$1,"T","Q"))</f>
        <v>2019</v>
      </c>
      <c r="X7" s="104" t="str">
        <f>IF('Índice IFRS 16 | Index IFRS 16'!$K$6="Português",X$1,SUBSTITUTE(X$1,"T","Q"))</f>
        <v>2020</v>
      </c>
      <c r="Y7" s="104" t="str">
        <f>IF('Índice IFRS 16 | Index IFRS 16'!$K$6="Português",Y$1,SUBSTITUTE(Y$1,"T","Q"))</f>
        <v>2021</v>
      </c>
      <c r="Z7" s="104" t="str">
        <f>IF('Índice IFRS 16 | Index IFRS 16'!$K$6="Português",Z$1,SUBSTITUTE(Z$1,"T","Q"))</f>
        <v>2022</v>
      </c>
      <c r="AA7" s="104" t="str">
        <f>IF('Índice IFRS 16 | Index IFRS 16'!$K$6="Português",AA$1,SUBSTITUTE(AA$1,"T","Q"))</f>
        <v>2023</v>
      </c>
    </row>
    <row r="8" spans="2:32">
      <c r="B8" s="205" t="s">
        <v>281</v>
      </c>
      <c r="C8" s="205" t="s">
        <v>132</v>
      </c>
      <c r="D8" s="105" t="str">
        <f>IF('Índice IFRS 16 | Index IFRS 16'!$K$6="Português",$C8,$B8)</f>
        <v>Environmental</v>
      </c>
      <c r="E8" s="106"/>
      <c r="F8" s="106"/>
      <c r="G8" s="106"/>
      <c r="H8" s="106"/>
      <c r="I8" s="106"/>
      <c r="J8" s="106"/>
      <c r="K8" s="106"/>
      <c r="L8" s="106"/>
      <c r="M8" s="106"/>
      <c r="N8" s="106"/>
      <c r="O8" s="106"/>
      <c r="P8" s="106"/>
      <c r="Q8" s="106"/>
      <c r="R8" s="106"/>
      <c r="S8" s="106"/>
      <c r="T8" s="119"/>
      <c r="U8" s="106"/>
      <c r="V8" s="106"/>
      <c r="W8" s="106"/>
      <c r="X8" s="106"/>
      <c r="Y8" s="106"/>
      <c r="Z8" s="106"/>
      <c r="AA8" s="106"/>
    </row>
    <row r="9" spans="2:32" ht="5.0999999999999996" customHeight="1">
      <c r="B9" s="205"/>
      <c r="C9" s="205"/>
      <c r="D9" s="107"/>
      <c r="E9" s="101"/>
      <c r="F9" s="101"/>
      <c r="G9" s="101"/>
      <c r="H9" s="101"/>
      <c r="I9" s="101"/>
      <c r="J9" s="101"/>
      <c r="K9" s="101"/>
      <c r="L9" s="101"/>
      <c r="M9" s="101"/>
      <c r="N9" s="101"/>
      <c r="O9" s="101"/>
      <c r="P9" s="101"/>
      <c r="Q9" s="101"/>
      <c r="R9" s="101"/>
      <c r="S9" s="101"/>
      <c r="T9" s="119"/>
      <c r="U9" s="101"/>
      <c r="V9" s="101"/>
      <c r="W9" s="101"/>
      <c r="X9" s="101"/>
      <c r="Y9" s="101"/>
      <c r="Z9" s="101"/>
      <c r="AA9" s="101"/>
    </row>
    <row r="10" spans="2:32">
      <c r="B10" s="205" t="s">
        <v>282</v>
      </c>
      <c r="C10" s="205" t="s">
        <v>133</v>
      </c>
      <c r="D10" s="108" t="str">
        <f>IF('Índice IFRS 16 | Index IFRS 16'!$K$6="Português",$C10,$B10)</f>
        <v>Fuel</v>
      </c>
      <c r="E10" s="109"/>
      <c r="F10" s="109"/>
      <c r="G10" s="109"/>
      <c r="H10" s="109"/>
      <c r="I10" s="109"/>
      <c r="J10" s="109"/>
      <c r="K10" s="109"/>
      <c r="L10" s="109"/>
      <c r="M10" s="109"/>
      <c r="N10" s="109"/>
      <c r="O10" s="109"/>
      <c r="P10" s="109"/>
      <c r="Q10" s="109"/>
      <c r="R10" s="109"/>
      <c r="S10" s="109"/>
      <c r="T10" s="120"/>
      <c r="U10" s="109"/>
      <c r="V10" s="109"/>
      <c r="W10" s="109"/>
      <c r="X10" s="109"/>
      <c r="Y10" s="109"/>
      <c r="Z10" s="109"/>
      <c r="AA10" s="109"/>
    </row>
    <row r="11" spans="2:32">
      <c r="B11" s="205" t="s">
        <v>283</v>
      </c>
      <c r="C11" s="205" t="s">
        <v>134</v>
      </c>
      <c r="D11" s="111" t="str">
        <f>IF('Índice IFRS 16 | Index IFRS 16'!$K$6="Português",$C11,$B11)</f>
        <v>Total fuel consumed per ASK (GJ / ASK, million)</v>
      </c>
      <c r="E11" s="112">
        <v>1334.7726962595818</v>
      </c>
      <c r="F11" s="112">
        <v>1290.4575435919585</v>
      </c>
      <c r="G11" s="112">
        <v>1269.8559708365508</v>
      </c>
      <c r="H11" s="112">
        <v>1204.2748246031854</v>
      </c>
      <c r="I11" s="112">
        <v>1198.8683113055004</v>
      </c>
      <c r="J11" s="112">
        <v>1156.5999999999999</v>
      </c>
      <c r="K11" s="130">
        <v>1172.8192345711057</v>
      </c>
      <c r="L11" s="130">
        <v>1170.8263346364583</v>
      </c>
      <c r="M11" s="178">
        <v>1156.2271877375272</v>
      </c>
      <c r="N11" s="130">
        <v>1150.9216519788811</v>
      </c>
      <c r="O11" s="130">
        <v>1140.2725477027966</v>
      </c>
      <c r="P11" s="178">
        <v>1107.809925256651</v>
      </c>
      <c r="Q11" s="178">
        <v>1107.6920937493519</v>
      </c>
      <c r="R11" s="178">
        <v>1096</v>
      </c>
      <c r="S11" s="178">
        <v>1098.0302345048988</v>
      </c>
      <c r="T11" s="114"/>
      <c r="U11" s="112">
        <v>1397.5904076785096</v>
      </c>
      <c r="V11" s="112">
        <v>1325.5357172654367</v>
      </c>
      <c r="W11" s="112">
        <v>1260.6261692854096</v>
      </c>
      <c r="X11" s="112">
        <v>1198.4000000000001</v>
      </c>
      <c r="Y11" s="112">
        <v>1172.4563321179926</v>
      </c>
      <c r="Z11" s="112">
        <v>1145.5053386207649</v>
      </c>
      <c r="AA11" s="112">
        <v>1102.2996981368817</v>
      </c>
    </row>
    <row r="12" spans="2:32">
      <c r="B12" s="205" t="s">
        <v>284</v>
      </c>
      <c r="C12" s="205" t="s">
        <v>135</v>
      </c>
      <c r="D12" s="121" t="str">
        <f>IF('Índice IFRS 16 | Index IFRS 16'!$K$6="Português",$C12,$B12)</f>
        <v>Total fuel consumed (GJ x 1000)</v>
      </c>
      <c r="E12" s="112">
        <v>18990</v>
      </c>
      <c r="F12" s="112">
        <v>21252</v>
      </c>
      <c r="G12" s="112">
        <v>33247.226469331865</v>
      </c>
      <c r="H12" s="112">
        <v>12890</v>
      </c>
      <c r="I12" s="112">
        <v>16716.546763350136</v>
      </c>
      <c r="J12" s="112">
        <v>8291</v>
      </c>
      <c r="K12" s="125">
        <v>15567.4</v>
      </c>
      <c r="L12" s="125">
        <v>25682</v>
      </c>
      <c r="M12" s="125">
        <v>10479.841141952616</v>
      </c>
      <c r="N12" s="133">
        <v>11211.139180730359</v>
      </c>
      <c r="O12" s="133">
        <v>11800.329327236015</v>
      </c>
      <c r="P12" s="125">
        <v>11963.101427276584</v>
      </c>
      <c r="Q12" s="125">
        <v>11700.88907236307</v>
      </c>
      <c r="R12" s="125">
        <v>12651</v>
      </c>
      <c r="S12" s="125">
        <v>12193.249498744624</v>
      </c>
      <c r="T12" s="114"/>
      <c r="U12" s="112">
        <v>35359</v>
      </c>
      <c r="V12" s="112">
        <v>38908.440410103416</v>
      </c>
      <c r="W12" s="112">
        <v>45216.461778258687</v>
      </c>
      <c r="X12" s="112">
        <v>24441</v>
      </c>
      <c r="Y12" s="112">
        <v>36798</v>
      </c>
      <c r="Z12" s="112">
        <v>45338.46449557304</v>
      </c>
      <c r="AA12" s="112">
        <v>48507.90228051976</v>
      </c>
    </row>
    <row r="13" spans="2:32">
      <c r="B13" s="205" t="s">
        <v>465</v>
      </c>
      <c r="C13" s="205" t="s">
        <v>464</v>
      </c>
      <c r="D13" s="121" t="str">
        <f>IF('Índice IFRS 16 | Index IFRS 16'!$K$6="Português",$C13,$B13)</f>
        <v>Fuel /ASK (L / ASK, 100)</v>
      </c>
      <c r="E13" s="112"/>
      <c r="F13" s="112"/>
      <c r="G13" s="112"/>
      <c r="H13" s="112"/>
      <c r="I13" s="112"/>
      <c r="J13" s="112"/>
      <c r="K13" s="125"/>
      <c r="L13" s="125"/>
      <c r="M13" s="125"/>
      <c r="N13" s="125"/>
      <c r="O13" s="125"/>
      <c r="P13" s="125"/>
      <c r="Q13" s="125"/>
      <c r="R13" s="125"/>
      <c r="S13" s="125"/>
      <c r="T13" s="114"/>
      <c r="U13" s="187"/>
      <c r="V13" s="187">
        <v>3.3948</v>
      </c>
      <c r="W13" s="187">
        <v>3.1917</v>
      </c>
      <c r="X13" s="187">
        <v>2.9110999999999998</v>
      </c>
      <c r="Y13" s="187">
        <v>2.8538999999999999</v>
      </c>
      <c r="Z13" s="187">
        <v>0.03</v>
      </c>
    </row>
    <row r="14" spans="2:32">
      <c r="B14" s="205" t="s">
        <v>467</v>
      </c>
      <c r="C14" s="205" t="s">
        <v>466</v>
      </c>
      <c r="D14" s="121" t="str">
        <f>IF('Índice IFRS 16 | Index IFRS 16'!$K$6="Português",$C14,$B14)</f>
        <v>Fuel /TKT (L)</v>
      </c>
      <c r="E14" s="112"/>
      <c r="F14" s="112"/>
      <c r="G14" s="112"/>
      <c r="H14" s="112"/>
      <c r="I14" s="112"/>
      <c r="J14" s="112"/>
      <c r="K14" s="125"/>
      <c r="L14" s="125"/>
      <c r="M14" s="125"/>
      <c r="N14" s="125"/>
      <c r="O14" s="125"/>
      <c r="P14" s="125"/>
      <c r="Q14" s="125"/>
      <c r="R14" s="125"/>
      <c r="S14" s="125"/>
      <c r="T14" s="114"/>
      <c r="U14" s="187"/>
      <c r="V14" s="187"/>
      <c r="W14" s="187"/>
      <c r="X14" s="187">
        <v>0.94030000000000002</v>
      </c>
      <c r="Y14" s="187">
        <v>0.66520000000000001</v>
      </c>
      <c r="Z14" s="187">
        <v>10.69</v>
      </c>
    </row>
    <row r="15" spans="2:32">
      <c r="B15" s="205" t="s">
        <v>285</v>
      </c>
      <c r="C15" s="205" t="s">
        <v>136</v>
      </c>
      <c r="D15" s="108" t="str">
        <f>IF('Índice IFRS 16 | Index IFRS 16'!$K$6="Português",$C15,$B15)</f>
        <v>Fleet</v>
      </c>
      <c r="E15" s="109"/>
      <c r="F15" s="109"/>
      <c r="G15" s="109"/>
      <c r="H15" s="109"/>
      <c r="I15" s="109"/>
      <c r="J15" s="109"/>
      <c r="K15" s="126"/>
      <c r="L15" s="126"/>
      <c r="M15" s="126"/>
      <c r="N15" s="126"/>
      <c r="O15" s="126"/>
      <c r="P15" s="126"/>
      <c r="Q15" s="126"/>
      <c r="R15" s="126"/>
      <c r="S15" s="126"/>
      <c r="T15" s="120"/>
      <c r="U15" s="109"/>
      <c r="V15" s="109"/>
      <c r="W15" s="109"/>
      <c r="X15" s="109"/>
      <c r="Y15" s="109"/>
      <c r="Z15" s="109"/>
      <c r="AA15" s="109"/>
    </row>
    <row r="16" spans="2:32" ht="14.45" customHeight="1">
      <c r="B16" s="205" t="s">
        <v>286</v>
      </c>
      <c r="C16" s="205" t="s">
        <v>137</v>
      </c>
      <c r="D16" s="111" t="str">
        <f>IF('Índice IFRS 16 | Index IFRS 16'!$K$6="Português",$C16,$B16)</f>
        <v>Average age of operating fleet</v>
      </c>
      <c r="E16" s="112">
        <v>5.889178082191779</v>
      </c>
      <c r="F16" s="112">
        <v>5.8679754071836925</v>
      </c>
      <c r="G16" s="112">
        <v>5.9873888946983165</v>
      </c>
      <c r="H16" s="112">
        <v>5.9882866785785183</v>
      </c>
      <c r="I16" s="112">
        <v>6.303649774882655</v>
      </c>
      <c r="J16" s="112">
        <v>6.3</v>
      </c>
      <c r="K16" s="112">
        <v>6.8</v>
      </c>
      <c r="L16" s="112">
        <v>6.6</v>
      </c>
      <c r="M16" s="112">
        <v>6.9</v>
      </c>
      <c r="N16" s="112">
        <v>7.1</v>
      </c>
      <c r="O16" s="112">
        <v>7</v>
      </c>
      <c r="P16" s="112">
        <v>7.2</v>
      </c>
      <c r="Q16" s="112">
        <v>7.3</v>
      </c>
      <c r="R16" s="112">
        <v>7.3</v>
      </c>
      <c r="S16" s="112">
        <v>7.4</v>
      </c>
      <c r="T16" s="114"/>
      <c r="U16" s="112">
        <v>5.6110303752233452</v>
      </c>
      <c r="V16" s="112">
        <v>5.8670676021828703</v>
      </c>
      <c r="W16" s="112">
        <v>5.8132255839164282</v>
      </c>
      <c r="X16" s="112">
        <v>6.9</v>
      </c>
      <c r="Y16" s="112">
        <v>6.6</v>
      </c>
      <c r="Z16" s="112">
        <v>7.1</v>
      </c>
      <c r="AA16" s="112">
        <v>7.4</v>
      </c>
    </row>
    <row r="17" spans="2:27">
      <c r="B17" s="205" t="s">
        <v>617</v>
      </c>
      <c r="C17" s="205" t="s">
        <v>618</v>
      </c>
      <c r="D17" s="108" t="str">
        <f>IF('Índice IFRS 16 | Index IFRS 16'!$K$6="Português",$C17,$B17)</f>
        <v>Other Air Emissions</v>
      </c>
      <c r="E17" s="109"/>
      <c r="F17" s="109"/>
      <c r="G17" s="109"/>
      <c r="H17" s="109"/>
      <c r="I17" s="109"/>
      <c r="J17" s="109"/>
      <c r="K17" s="109"/>
      <c r="L17" s="109"/>
      <c r="M17" s="109"/>
      <c r="N17" s="109"/>
      <c r="O17" s="109"/>
      <c r="P17" s="109"/>
      <c r="Q17" s="109"/>
      <c r="R17" s="109"/>
      <c r="S17" s="109"/>
      <c r="T17" s="120"/>
      <c r="U17" s="109"/>
      <c r="V17" s="109"/>
      <c r="W17" s="109"/>
      <c r="X17" s="109"/>
      <c r="Y17" s="109"/>
      <c r="Z17" s="109"/>
      <c r="AA17" s="109"/>
    </row>
    <row r="18" spans="2:27" ht="14.45" customHeight="1">
      <c r="B18" s="205" t="s">
        <v>428</v>
      </c>
      <c r="C18" s="205" t="s">
        <v>441</v>
      </c>
      <c r="D18" s="111" t="str">
        <f>IF('Índice IFRS 16 | Index IFRS 16'!$K$6="Português",$C18,$B18)</f>
        <v>NOx emissions for passenger transport (g/ask)</v>
      </c>
      <c r="E18" s="112"/>
      <c r="F18" s="112"/>
      <c r="G18" s="112"/>
      <c r="H18" s="112"/>
      <c r="I18" s="112"/>
      <c r="J18" s="112"/>
      <c r="K18" s="112"/>
      <c r="L18" s="112"/>
      <c r="M18" s="112"/>
      <c r="N18" s="112"/>
      <c r="O18" s="112"/>
      <c r="P18" s="112"/>
      <c r="Q18" s="112"/>
      <c r="R18" s="112"/>
      <c r="S18" s="112"/>
      <c r="T18" s="114"/>
      <c r="U18" s="112"/>
      <c r="V18" s="185"/>
      <c r="W18" s="185"/>
      <c r="X18" s="185"/>
      <c r="Y18" s="185">
        <v>0.25</v>
      </c>
      <c r="Z18" s="185">
        <v>0.26</v>
      </c>
      <c r="AA18" s="185"/>
    </row>
    <row r="19" spans="2:27" ht="14.45" customHeight="1">
      <c r="B19" s="205" t="s">
        <v>429</v>
      </c>
      <c r="C19" s="205" t="s">
        <v>442</v>
      </c>
      <c r="D19" s="111" t="str">
        <f>IF('Índice IFRS 16 | Index IFRS 16'!$K$6="Português",$C19,$B19)</f>
        <v>NOx emissions for cargo transport (g/tkt)</v>
      </c>
      <c r="E19" s="112"/>
      <c r="F19" s="112"/>
      <c r="G19" s="112"/>
      <c r="H19" s="112"/>
      <c r="I19" s="112"/>
      <c r="J19" s="112"/>
      <c r="K19" s="131"/>
      <c r="L19" s="131"/>
      <c r="M19" s="131"/>
      <c r="N19" s="131"/>
      <c r="O19" s="131"/>
      <c r="P19" s="131"/>
      <c r="Q19" s="131"/>
      <c r="R19" s="131"/>
      <c r="S19" s="131"/>
      <c r="T19" s="114"/>
      <c r="U19" s="112"/>
      <c r="V19" s="185"/>
      <c r="W19" s="185"/>
      <c r="X19" s="185"/>
      <c r="Y19" s="185">
        <v>5.87</v>
      </c>
      <c r="Z19" s="185">
        <v>4.57</v>
      </c>
      <c r="AA19" s="185"/>
    </row>
    <row r="20" spans="2:27">
      <c r="B20" s="205" t="s">
        <v>615</v>
      </c>
      <c r="C20" s="205" t="s">
        <v>616</v>
      </c>
      <c r="D20" s="108" t="str">
        <f>IF('Índice IFRS 16 | Index IFRS 16'!$K$6="Português",$C20,$B20)</f>
        <v>Waste¹ ²</v>
      </c>
      <c r="E20" s="109"/>
      <c r="F20" s="109"/>
      <c r="G20" s="109"/>
      <c r="H20" s="109"/>
      <c r="I20" s="109"/>
      <c r="J20" s="109"/>
      <c r="K20" s="109"/>
      <c r="L20" s="109"/>
      <c r="M20" s="109"/>
      <c r="N20" s="109"/>
      <c r="O20" s="109"/>
      <c r="P20" s="109"/>
      <c r="Q20" s="109"/>
      <c r="R20" s="109"/>
      <c r="S20" s="109"/>
      <c r="T20" s="120"/>
      <c r="U20" s="109"/>
      <c r="V20" s="109"/>
      <c r="W20" s="109"/>
      <c r="X20" s="109"/>
      <c r="Y20" s="109"/>
      <c r="Z20" s="109"/>
      <c r="AA20" s="109"/>
    </row>
    <row r="21" spans="2:27" ht="14.45" customHeight="1">
      <c r="B21" s="205" t="s">
        <v>430</v>
      </c>
      <c r="C21" s="205" t="s">
        <v>443</v>
      </c>
      <c r="D21" s="111" t="str">
        <f>IF('Índice IFRS 16 | Index IFRS 16'!$K$6="Português",$C21,$B21)</f>
        <v>Total waste recycled/ reused (ton)</v>
      </c>
      <c r="E21" s="112"/>
      <c r="F21" s="112"/>
      <c r="G21" s="112"/>
      <c r="H21" s="112"/>
      <c r="I21" s="112"/>
      <c r="J21" s="112"/>
      <c r="K21" s="112"/>
      <c r="L21" s="112"/>
      <c r="M21" s="112"/>
      <c r="N21" s="112"/>
      <c r="O21" s="112"/>
      <c r="P21" s="112"/>
      <c r="Q21" s="112"/>
      <c r="R21" s="112"/>
      <c r="S21" s="112"/>
      <c r="T21" s="114"/>
      <c r="U21" s="112"/>
      <c r="V21" s="186">
        <v>29.963000000000001</v>
      </c>
      <c r="W21" s="186">
        <v>28.338999999999999</v>
      </c>
      <c r="X21" s="186">
        <v>232.59899999999999</v>
      </c>
      <c r="Y21" s="186">
        <v>213.3</v>
      </c>
      <c r="Z21" s="186">
        <v>241.62479999999999</v>
      </c>
      <c r="AA21" s="186"/>
    </row>
    <row r="22" spans="2:27" ht="14.45" customHeight="1">
      <c r="B22" s="205" t="s">
        <v>431</v>
      </c>
      <c r="C22" s="205" t="s">
        <v>444</v>
      </c>
      <c r="D22" s="111" t="str">
        <f>IF('Índice IFRS 16 | Index IFRS 16'!$K$6="Português",$C22,$B22)</f>
        <v>Total waste disposed (ton)</v>
      </c>
      <c r="E22" s="112"/>
      <c r="F22" s="112"/>
      <c r="G22" s="112"/>
      <c r="H22" s="112"/>
      <c r="I22" s="112"/>
      <c r="J22" s="112"/>
      <c r="K22" s="131"/>
      <c r="L22" s="131"/>
      <c r="M22" s="131"/>
      <c r="N22" s="131"/>
      <c r="O22" s="131"/>
      <c r="P22" s="131"/>
      <c r="Q22" s="131"/>
      <c r="R22" s="131"/>
      <c r="S22" s="131"/>
      <c r="T22" s="114"/>
      <c r="U22" s="112"/>
      <c r="V22" s="186">
        <v>81.215999999999994</v>
      </c>
      <c r="W22" s="186">
        <v>89.100999999999999</v>
      </c>
      <c r="X22" s="186">
        <v>59.673999999999999</v>
      </c>
      <c r="Y22" s="186">
        <v>110.73</v>
      </c>
      <c r="Z22" s="186">
        <v>403.858</v>
      </c>
      <c r="AA22" s="186"/>
    </row>
    <row r="23" spans="2:27" ht="14.45" customHeight="1">
      <c r="B23" s="205" t="s">
        <v>432</v>
      </c>
      <c r="C23" s="205" t="s">
        <v>445</v>
      </c>
      <c r="D23" s="111" t="str">
        <f>IF('Índice IFRS 16 | Index IFRS 16'!$K$6="Português",$C23,$B23)</f>
        <v>Waste landfilled (ton)</v>
      </c>
      <c r="E23" s="112"/>
      <c r="F23" s="112"/>
      <c r="G23" s="112"/>
      <c r="H23" s="112"/>
      <c r="I23" s="112"/>
      <c r="J23" s="112"/>
      <c r="K23" s="131"/>
      <c r="L23" s="131"/>
      <c r="M23" s="131"/>
      <c r="N23" s="131"/>
      <c r="O23" s="131"/>
      <c r="P23" s="131"/>
      <c r="Q23" s="131"/>
      <c r="R23" s="131"/>
      <c r="S23" s="131"/>
      <c r="T23" s="114"/>
      <c r="U23" s="112"/>
      <c r="V23" s="186"/>
      <c r="W23" s="186"/>
      <c r="X23" s="186"/>
      <c r="Y23" s="186">
        <v>110.73</v>
      </c>
      <c r="Z23" s="186">
        <v>238.88600000000002</v>
      </c>
      <c r="AA23" s="186"/>
    </row>
    <row r="24" spans="2:27" ht="14.45" customHeight="1">
      <c r="B24" s="205" t="s">
        <v>433</v>
      </c>
      <c r="C24" s="205" t="s">
        <v>446</v>
      </c>
      <c r="D24" s="111" t="str">
        <f>IF('Índice IFRS 16 | Index IFRS 16'!$K$6="Português",$C24,$B24)</f>
        <v>Waste incinerated with energy recovery (ton)</v>
      </c>
      <c r="E24" s="112"/>
      <c r="F24" s="112"/>
      <c r="G24" s="112"/>
      <c r="H24" s="112"/>
      <c r="I24" s="112"/>
      <c r="J24" s="112"/>
      <c r="K24" s="131"/>
      <c r="L24" s="131"/>
      <c r="M24" s="131"/>
      <c r="N24" s="131"/>
      <c r="O24" s="131"/>
      <c r="P24" s="131"/>
      <c r="Q24" s="131"/>
      <c r="R24" s="131"/>
      <c r="S24" s="131"/>
      <c r="T24" s="114"/>
      <c r="U24" s="112"/>
      <c r="V24" s="186"/>
      <c r="W24" s="186"/>
      <c r="X24" s="186"/>
      <c r="Y24" s="186">
        <v>480.053</v>
      </c>
      <c r="Z24" s="186">
        <v>107.19799999999999</v>
      </c>
      <c r="AA24" s="186"/>
    </row>
    <row r="25" spans="2:27" ht="14.45" customHeight="1">
      <c r="B25" s="205" t="s">
        <v>434</v>
      </c>
      <c r="C25" s="205" t="s">
        <v>447</v>
      </c>
      <c r="D25" s="111" t="str">
        <f>IF('Índice IFRS 16 | Index IFRS 16'!$K$6="Português",$C25,$B25)</f>
        <v>Waste incinerated without energy recovery (ton)</v>
      </c>
      <c r="E25" s="112"/>
      <c r="F25" s="112"/>
      <c r="G25" s="112"/>
      <c r="H25" s="112"/>
      <c r="I25" s="112"/>
      <c r="J25" s="112"/>
      <c r="K25" s="131"/>
      <c r="L25" s="131"/>
      <c r="M25" s="131"/>
      <c r="N25" s="131"/>
      <c r="O25" s="131"/>
      <c r="P25" s="131"/>
      <c r="Q25" s="131"/>
      <c r="R25" s="131"/>
      <c r="S25" s="131"/>
      <c r="T25" s="114"/>
      <c r="U25" s="112"/>
      <c r="V25" s="186"/>
      <c r="W25" s="186"/>
      <c r="X25" s="186"/>
      <c r="Y25" s="186">
        <v>5.05</v>
      </c>
      <c r="Z25" s="186">
        <v>7.9659999999999993</v>
      </c>
      <c r="AA25" s="186"/>
    </row>
    <row r="26" spans="2:27" ht="14.45" customHeight="1">
      <c r="B26" s="205" t="s">
        <v>435</v>
      </c>
      <c r="C26" s="205" t="s">
        <v>448</v>
      </c>
      <c r="D26" s="111" t="str">
        <f>IF('Índice IFRS 16 | Index IFRS 16'!$K$6="Português",$C26,$B26)</f>
        <v>Waste otherwise disposed (ton)</v>
      </c>
      <c r="E26" s="112"/>
      <c r="F26" s="112"/>
      <c r="G26" s="112"/>
      <c r="H26" s="112"/>
      <c r="I26" s="112"/>
      <c r="J26" s="112"/>
      <c r="K26" s="131"/>
      <c r="L26" s="131"/>
      <c r="M26" s="131"/>
      <c r="N26" s="131"/>
      <c r="O26" s="131"/>
      <c r="P26" s="131"/>
      <c r="Q26" s="131"/>
      <c r="R26" s="131"/>
      <c r="S26" s="131"/>
      <c r="T26" s="114"/>
      <c r="U26" s="112"/>
      <c r="V26" s="186"/>
      <c r="W26" s="186"/>
      <c r="X26" s="186">
        <v>95.43</v>
      </c>
      <c r="Y26" s="186">
        <v>96.2</v>
      </c>
      <c r="Z26" s="186">
        <v>49.808</v>
      </c>
      <c r="AA26" s="186"/>
    </row>
    <row r="27" spans="2:27">
      <c r="B27" s="205" t="s">
        <v>619</v>
      </c>
      <c r="C27" s="205" t="s">
        <v>620</v>
      </c>
      <c r="D27" s="108" t="str">
        <f>IF('Índice IFRS 16 | Index IFRS 16'!$K$6="Português",$C27,$B27)</f>
        <v>Water</v>
      </c>
      <c r="E27" s="109"/>
      <c r="F27" s="109"/>
      <c r="G27" s="109"/>
      <c r="H27" s="109"/>
      <c r="I27" s="109"/>
      <c r="J27" s="109"/>
      <c r="K27" s="126"/>
      <c r="L27" s="126"/>
      <c r="M27" s="126"/>
      <c r="N27" s="126"/>
      <c r="O27" s="126"/>
      <c r="P27" s="126"/>
      <c r="Q27" s="126"/>
      <c r="R27" s="126"/>
      <c r="S27" s="126"/>
      <c r="T27" s="120"/>
      <c r="U27" s="109"/>
      <c r="V27" s="109"/>
      <c r="W27" s="109"/>
      <c r="X27" s="109"/>
      <c r="Y27" s="109"/>
      <c r="Z27" s="109"/>
      <c r="AA27" s="109"/>
    </row>
    <row r="28" spans="2:27" ht="14.45" customHeight="1">
      <c r="B28" s="205" t="s">
        <v>436</v>
      </c>
      <c r="C28" s="205" t="s">
        <v>449</v>
      </c>
      <c r="D28" s="111" t="str">
        <f>IF('Índice IFRS 16 | Index IFRS 16'!$K$6="Português",$C28,$B28)</f>
        <v>Water consumption (Hangar VCP) - municipal water supplies (mm³)</v>
      </c>
      <c r="E28" s="112"/>
      <c r="F28" s="112"/>
      <c r="G28" s="112"/>
      <c r="H28" s="112"/>
      <c r="I28" s="112"/>
      <c r="J28" s="112"/>
      <c r="K28" s="112"/>
      <c r="L28" s="112"/>
      <c r="M28" s="112"/>
      <c r="N28" s="112"/>
      <c r="O28" s="112"/>
      <c r="P28" s="112"/>
      <c r="Q28" s="112"/>
      <c r="R28" s="112"/>
      <c r="S28" s="112"/>
      <c r="T28" s="114"/>
      <c r="U28" s="112"/>
      <c r="V28" s="187"/>
      <c r="W28" s="187"/>
      <c r="X28" s="187"/>
      <c r="Y28" s="187">
        <v>3.5249999999999999E-3</v>
      </c>
      <c r="Z28" s="187">
        <v>4.9450000000000003</v>
      </c>
      <c r="AA28" s="187"/>
    </row>
    <row r="29" spans="2:27" ht="14.45" customHeight="1">
      <c r="B29" s="205" t="s">
        <v>437</v>
      </c>
      <c r="C29" s="205" t="s">
        <v>450</v>
      </c>
      <c r="D29" s="111" t="str">
        <f>IF('Índice IFRS 16 | Index IFRS 16'!$K$6="Português",$C29,$B29)</f>
        <v>Water consumption (UNIAZUL) - municipal water supplies (mm³)</v>
      </c>
      <c r="E29" s="112"/>
      <c r="F29" s="112"/>
      <c r="G29" s="112"/>
      <c r="H29" s="112"/>
      <c r="I29" s="112"/>
      <c r="J29" s="112"/>
      <c r="K29" s="131"/>
      <c r="L29" s="131"/>
      <c r="M29" s="131"/>
      <c r="N29" s="131"/>
      <c r="O29" s="131"/>
      <c r="P29" s="131"/>
      <c r="Q29" s="131"/>
      <c r="R29" s="131"/>
      <c r="S29" s="131"/>
      <c r="T29" s="114"/>
      <c r="U29" s="112"/>
      <c r="V29" s="187"/>
      <c r="W29" s="187"/>
      <c r="X29" s="187"/>
      <c r="Y29" s="187">
        <v>3.545E-3</v>
      </c>
      <c r="Z29" s="187">
        <v>3.9048000000000003</v>
      </c>
      <c r="AA29" s="187"/>
    </row>
    <row r="30" spans="2:27" ht="14.45" customHeight="1">
      <c r="B30" s="205" t="s">
        <v>438</v>
      </c>
      <c r="C30" s="205" t="s">
        <v>451</v>
      </c>
      <c r="D30" s="111" t="str">
        <f>IF('Índice IFRS 16 | Index IFRS 16'!$K$6="Português",$C30,$B30)</f>
        <v>Water consumption (Hangar PLU) - municipal water supplies (mm³)</v>
      </c>
      <c r="E30" s="112"/>
      <c r="F30" s="112"/>
      <c r="G30" s="112"/>
      <c r="H30" s="112"/>
      <c r="I30" s="112"/>
      <c r="J30" s="112"/>
      <c r="K30" s="131"/>
      <c r="L30" s="131"/>
      <c r="M30" s="131"/>
      <c r="N30" s="131"/>
      <c r="O30" s="131"/>
      <c r="P30" s="131"/>
      <c r="Q30" s="131"/>
      <c r="R30" s="131"/>
      <c r="S30" s="131"/>
      <c r="T30" s="114"/>
      <c r="U30" s="112"/>
      <c r="V30" s="187"/>
      <c r="W30" s="187"/>
      <c r="X30" s="187"/>
      <c r="Y30" s="187">
        <v>6.8430000000000001E-3</v>
      </c>
      <c r="Z30" s="187">
        <v>7.0060000000000002</v>
      </c>
      <c r="AA30" s="187"/>
    </row>
    <row r="31" spans="2:27" ht="14.45" customHeight="1">
      <c r="B31" s="205" t="s">
        <v>439</v>
      </c>
      <c r="C31" s="205" t="s">
        <v>452</v>
      </c>
      <c r="D31" s="111" t="str">
        <f>IF('Índice IFRS 16 | Index IFRS 16'!$K$6="Português",$C31,$B31)</f>
        <v>Water consumption (ALMOX - LOGAZUL) - municipal water supplies (mm³)</v>
      </c>
      <c r="E31" s="112"/>
      <c r="F31" s="112"/>
      <c r="G31" s="112"/>
      <c r="H31" s="112"/>
      <c r="I31" s="112"/>
      <c r="J31" s="112"/>
      <c r="K31" s="131"/>
      <c r="L31" s="131"/>
      <c r="M31" s="131"/>
      <c r="N31" s="131"/>
      <c r="O31" s="131"/>
      <c r="P31" s="131"/>
      <c r="Q31" s="131"/>
      <c r="R31" s="131"/>
      <c r="S31" s="131"/>
      <c r="T31" s="114"/>
      <c r="U31" s="112"/>
      <c r="V31" s="187"/>
      <c r="W31" s="187"/>
      <c r="X31" s="187"/>
      <c r="Y31" s="187">
        <v>2.2859999999999998E-3</v>
      </c>
      <c r="Z31" s="187">
        <v>1.3320000000000001</v>
      </c>
      <c r="AA31" s="187"/>
    </row>
    <row r="32" spans="2:27" ht="14.45" customHeight="1">
      <c r="B32" s="205" t="s">
        <v>386</v>
      </c>
      <c r="C32" s="205" t="s">
        <v>386</v>
      </c>
      <c r="D32" s="111" t="str">
        <f>IF('Índice IFRS 16 | Index IFRS 16'!$K$6="Português",$C32,$B32)</f>
        <v>Total</v>
      </c>
      <c r="E32" s="112"/>
      <c r="F32" s="112"/>
      <c r="G32" s="112"/>
      <c r="H32" s="112"/>
      <c r="I32" s="112"/>
      <c r="J32" s="112"/>
      <c r="K32" s="131"/>
      <c r="L32" s="131"/>
      <c r="M32" s="131"/>
      <c r="N32" s="131"/>
      <c r="O32" s="131"/>
      <c r="P32" s="131"/>
      <c r="Q32" s="131"/>
      <c r="R32" s="131"/>
      <c r="S32" s="131"/>
      <c r="T32" s="114"/>
      <c r="U32" s="112"/>
      <c r="V32" s="187"/>
      <c r="W32" s="187"/>
      <c r="X32" s="187"/>
      <c r="Y32" s="187">
        <v>1.6E-2</v>
      </c>
      <c r="Z32" s="187">
        <v>17.187799999999999</v>
      </c>
      <c r="AA32" s="187"/>
    </row>
    <row r="33" spans="2:27">
      <c r="B33" s="205" t="s">
        <v>621</v>
      </c>
      <c r="C33" s="205" t="s">
        <v>622</v>
      </c>
      <c r="D33" s="108" t="str">
        <f>IF('Índice IFRS 16 | Index IFRS 16'!$K$6="Português",$C33,$B33)</f>
        <v>Energy</v>
      </c>
      <c r="E33" s="109"/>
      <c r="F33" s="109"/>
      <c r="G33" s="109"/>
      <c r="H33" s="109"/>
      <c r="I33" s="109"/>
      <c r="J33" s="109"/>
      <c r="K33" s="126"/>
      <c r="L33" s="126"/>
      <c r="M33" s="126"/>
      <c r="N33" s="126"/>
      <c r="O33" s="126"/>
      <c r="P33" s="126"/>
      <c r="Q33" s="126"/>
      <c r="R33" s="126"/>
      <c r="S33" s="126"/>
      <c r="T33" s="120"/>
      <c r="U33" s="109"/>
      <c r="V33" s="109"/>
      <c r="W33" s="109"/>
      <c r="X33" s="109"/>
      <c r="Y33" s="109"/>
      <c r="Z33" s="109"/>
      <c r="AA33" s="109"/>
    </row>
    <row r="34" spans="2:27">
      <c r="B34" s="235" t="s">
        <v>479</v>
      </c>
      <c r="C34" s="205" t="s">
        <v>481</v>
      </c>
      <c r="D34" s="111" t="str">
        <f>IF('Índice IFRS 16 | Index IFRS 16'!$K$6="Português",$C34,$B34)</f>
        <v xml:space="preserve">Total non renewable energy consumption </v>
      </c>
      <c r="E34" s="190"/>
      <c r="F34" s="190"/>
      <c r="G34" s="190"/>
      <c r="H34" s="190"/>
      <c r="I34" s="190"/>
      <c r="J34" s="190"/>
      <c r="K34" s="191"/>
      <c r="L34" s="191"/>
      <c r="M34" s="191"/>
      <c r="N34" s="191"/>
      <c r="O34" s="191"/>
      <c r="P34" s="191"/>
      <c r="Q34" s="191"/>
      <c r="R34" s="191"/>
      <c r="S34" s="191"/>
      <c r="T34" s="192"/>
      <c r="U34" s="190"/>
      <c r="V34" s="190"/>
      <c r="W34" s="190"/>
      <c r="X34" s="190"/>
      <c r="Y34" s="189">
        <v>11680859.65</v>
      </c>
      <c r="Z34" s="189">
        <v>7401959</v>
      </c>
      <c r="AA34" s="189"/>
    </row>
    <row r="35" spans="2:27" ht="14.45" customHeight="1">
      <c r="B35" s="205" t="s">
        <v>480</v>
      </c>
      <c r="C35" s="205" t="s">
        <v>482</v>
      </c>
      <c r="D35" s="111" t="str">
        <f>IF('Índice IFRS 16 | Index IFRS 16'!$K$6="Português",$C35,$B35)</f>
        <v xml:space="preserve">Total renewable energy consumption </v>
      </c>
      <c r="E35" s="112"/>
      <c r="F35" s="112"/>
      <c r="G35" s="112"/>
      <c r="H35" s="112"/>
      <c r="I35" s="112"/>
      <c r="J35" s="112"/>
      <c r="K35" s="131"/>
      <c r="L35" s="131"/>
      <c r="M35" s="131"/>
      <c r="N35" s="131"/>
      <c r="O35" s="131"/>
      <c r="P35" s="131"/>
      <c r="Q35" s="131"/>
      <c r="R35" s="131"/>
      <c r="S35" s="131"/>
      <c r="T35" s="114"/>
      <c r="U35" s="112"/>
      <c r="V35" s="187"/>
      <c r="W35" s="187"/>
      <c r="X35" s="187"/>
      <c r="Y35" s="185">
        <v>56.06</v>
      </c>
      <c r="Z35" s="185">
        <v>118872.67</v>
      </c>
      <c r="AA35" s="185"/>
    </row>
    <row r="36" spans="2:27" ht="14.45" customHeight="1">
      <c r="B36" s="205" t="s">
        <v>626</v>
      </c>
      <c r="C36" s="205" t="s">
        <v>623</v>
      </c>
      <c r="D36" s="108" t="str">
        <f>IF('Índice IFRS 16 | Index IFRS 16'!$K$6="Português",$C36,$B36)</f>
        <v>Packaging Materials (on-board service)⁵</v>
      </c>
      <c r="E36" s="109"/>
      <c r="F36" s="109"/>
      <c r="G36" s="109"/>
      <c r="H36" s="109"/>
      <c r="I36" s="109"/>
      <c r="J36" s="109"/>
      <c r="K36" s="109"/>
      <c r="L36" s="109"/>
      <c r="M36" s="109"/>
      <c r="N36" s="109"/>
      <c r="O36" s="109"/>
      <c r="P36" s="109"/>
      <c r="Q36" s="109"/>
      <c r="R36" s="109"/>
      <c r="S36" s="109"/>
      <c r="T36" s="114"/>
      <c r="U36" s="109"/>
      <c r="V36" s="109"/>
      <c r="W36" s="109"/>
      <c r="X36" s="109"/>
      <c r="Y36" s="109"/>
      <c r="Z36" s="109"/>
      <c r="AA36" s="109"/>
    </row>
    <row r="37" spans="2:27" ht="14.45" customHeight="1">
      <c r="B37" s="236" t="s">
        <v>474</v>
      </c>
      <c r="C37" s="236" t="s">
        <v>469</v>
      </c>
      <c r="D37" s="111" t="str">
        <f>IF('Índice IFRS 16 | Index IFRS 16'!$K$6="Português",$C37,$B37)</f>
        <v>Wood/Paper fiber packaging (ton)</v>
      </c>
      <c r="E37" s="112"/>
      <c r="F37" s="112"/>
      <c r="G37" s="112"/>
      <c r="H37" s="112"/>
      <c r="I37" s="112"/>
      <c r="J37" s="112"/>
      <c r="K37" s="112"/>
      <c r="L37" s="112"/>
      <c r="M37" s="112"/>
      <c r="N37" s="112"/>
      <c r="O37" s="112"/>
      <c r="P37" s="112"/>
      <c r="Q37" s="112"/>
      <c r="R37" s="112"/>
      <c r="S37" s="112"/>
      <c r="T37" s="114"/>
      <c r="U37" s="112"/>
      <c r="V37" s="187"/>
      <c r="W37" s="187"/>
      <c r="X37" s="187"/>
      <c r="Y37" s="185">
        <v>4.57</v>
      </c>
      <c r="Z37" s="185">
        <v>6.4994769999999993E-2</v>
      </c>
      <c r="AA37" s="185"/>
    </row>
    <row r="38" spans="2:27" ht="14.45" customHeight="1">
      <c r="B38" s="236" t="s">
        <v>475</v>
      </c>
      <c r="C38" s="236" t="s">
        <v>470</v>
      </c>
      <c r="D38" s="111" t="str">
        <f>IF('Índice IFRS 16 | Index IFRS 16'!$K$6="Português",$C38,$B38)</f>
        <v>Metal (e.g. aluminum or steel) packaging (ton)</v>
      </c>
      <c r="E38" s="112"/>
      <c r="F38" s="112"/>
      <c r="G38" s="112"/>
      <c r="H38" s="112"/>
      <c r="I38" s="112"/>
      <c r="J38" s="112"/>
      <c r="K38" s="131"/>
      <c r="L38" s="131"/>
      <c r="M38" s="131"/>
      <c r="N38" s="131"/>
      <c r="O38" s="131"/>
      <c r="P38" s="131"/>
      <c r="Q38" s="131"/>
      <c r="R38" s="131"/>
      <c r="S38" s="131"/>
      <c r="T38" s="114"/>
      <c r="U38" s="112"/>
      <c r="V38" s="187"/>
      <c r="W38" s="187"/>
      <c r="X38" s="187"/>
      <c r="Y38" s="185">
        <v>2.93</v>
      </c>
      <c r="Z38" s="185">
        <v>0.27886909499999996</v>
      </c>
      <c r="AA38" s="185"/>
    </row>
    <row r="39" spans="2:27" ht="14.45" customHeight="1">
      <c r="B39" s="236" t="s">
        <v>476</v>
      </c>
      <c r="C39" s="236" t="s">
        <v>471</v>
      </c>
      <c r="D39" s="111" t="str">
        <f>IF('Índice IFRS 16 | Index IFRS 16'!$K$6="Português",$C39,$B39)</f>
        <v>Glass packaging (ton)</v>
      </c>
      <c r="E39" s="112"/>
      <c r="F39" s="112"/>
      <c r="G39" s="112"/>
      <c r="H39" s="112"/>
      <c r="I39" s="112"/>
      <c r="J39" s="112"/>
      <c r="K39" s="131"/>
      <c r="L39" s="131"/>
      <c r="M39" s="131"/>
      <c r="N39" s="131"/>
      <c r="O39" s="131"/>
      <c r="P39" s="131"/>
      <c r="Q39" s="131"/>
      <c r="R39" s="131"/>
      <c r="S39" s="131"/>
      <c r="T39" s="114"/>
      <c r="U39" s="112"/>
      <c r="V39" s="187"/>
      <c r="W39" s="187"/>
      <c r="X39" s="187"/>
      <c r="Y39" s="185">
        <v>20.39</v>
      </c>
      <c r="Z39" s="185">
        <v>1.7742000000000001E-3</v>
      </c>
      <c r="AA39" s="185"/>
    </row>
    <row r="40" spans="2:27" ht="14.45" customHeight="1">
      <c r="B40" s="236" t="s">
        <v>477</v>
      </c>
      <c r="C40" s="236" t="s">
        <v>472</v>
      </c>
      <c r="D40" s="111" t="str">
        <f>IF('Índice IFRS 16 | Index IFRS 16'!$K$6="Português",$C40,$B40)</f>
        <v>Total weight (tonnes) of all plastic packaging</v>
      </c>
      <c r="E40" s="112"/>
      <c r="F40" s="112"/>
      <c r="G40" s="112"/>
      <c r="H40" s="112"/>
      <c r="I40" s="112"/>
      <c r="J40" s="112"/>
      <c r="K40" s="131"/>
      <c r="L40" s="131"/>
      <c r="M40" s="131"/>
      <c r="N40" s="131"/>
      <c r="O40" s="131"/>
      <c r="P40" s="131"/>
      <c r="Q40" s="131"/>
      <c r="R40" s="131"/>
      <c r="S40" s="131"/>
      <c r="T40" s="114"/>
      <c r="U40" s="112"/>
      <c r="V40" s="187"/>
      <c r="W40" s="187"/>
      <c r="X40" s="187"/>
      <c r="Y40" s="185">
        <v>88.37</v>
      </c>
      <c r="Z40" s="185">
        <v>0.81753472999999999</v>
      </c>
      <c r="AA40" s="185"/>
    </row>
    <row r="41" spans="2:27" ht="27.75" customHeight="1">
      <c r="B41" s="237" t="s">
        <v>478</v>
      </c>
      <c r="C41" s="237" t="s">
        <v>473</v>
      </c>
      <c r="D41" s="111" t="str">
        <f>IF('Índice IFRS 16 | Index IFRS 16'!$K$6="Português",$C41,$B41)</f>
        <v>Percentage of recyclable plastic packaging (as a % of the total weight of all plastic packaging)</v>
      </c>
      <c r="E41" s="112"/>
      <c r="F41" s="112"/>
      <c r="G41" s="112"/>
      <c r="H41" s="112"/>
      <c r="I41" s="112"/>
      <c r="J41" s="112"/>
      <c r="K41" s="131"/>
      <c r="L41" s="131"/>
      <c r="M41" s="131"/>
      <c r="N41" s="131"/>
      <c r="O41" s="131"/>
      <c r="P41" s="131"/>
      <c r="Q41" s="131"/>
      <c r="R41" s="131"/>
      <c r="S41" s="131"/>
      <c r="T41" s="114"/>
      <c r="U41" s="112"/>
      <c r="V41" s="187"/>
      <c r="W41" s="187"/>
      <c r="X41" s="187"/>
      <c r="Y41" s="189">
        <v>100</v>
      </c>
      <c r="Z41" s="189">
        <v>100</v>
      </c>
      <c r="AA41" s="189"/>
    </row>
    <row r="42" spans="2:27">
      <c r="B42" s="205" t="s">
        <v>625</v>
      </c>
      <c r="C42" s="205" t="s">
        <v>624</v>
      </c>
      <c r="D42" s="108" t="str">
        <f>IF('Índice IFRS 16 | Index IFRS 16'!$K$6="Português",$C42,$B42)</f>
        <v>Environmental Compliance</v>
      </c>
      <c r="E42" s="109"/>
      <c r="F42" s="109"/>
      <c r="G42" s="109"/>
      <c r="H42" s="109"/>
      <c r="I42" s="109"/>
      <c r="J42" s="109"/>
      <c r="K42" s="126"/>
      <c r="L42" s="126"/>
      <c r="M42" s="126"/>
      <c r="N42" s="126"/>
      <c r="O42" s="126"/>
      <c r="P42" s="126"/>
      <c r="Q42" s="126"/>
      <c r="R42" s="126"/>
      <c r="S42" s="126"/>
      <c r="T42" s="120"/>
      <c r="U42" s="109"/>
      <c r="V42" s="109"/>
      <c r="W42" s="109"/>
      <c r="X42" s="109"/>
      <c r="Y42" s="109"/>
      <c r="Z42" s="109"/>
      <c r="AA42" s="109"/>
    </row>
    <row r="43" spans="2:27" ht="14.45" customHeight="1">
      <c r="B43" s="205" t="s">
        <v>440</v>
      </c>
      <c r="C43" s="205" t="s">
        <v>453</v>
      </c>
      <c r="D43" s="111" t="str">
        <f>IF('Índice IFRS 16 | Index IFRS 16'!$K$6="Português",$C43,$B43)</f>
        <v>Number of environmental notices of violation significant (&gt;USD $ 10,000)</v>
      </c>
      <c r="E43" s="112"/>
      <c r="F43" s="112"/>
      <c r="G43" s="112"/>
      <c r="H43" s="112"/>
      <c r="I43" s="112"/>
      <c r="J43" s="112"/>
      <c r="K43" s="112"/>
      <c r="L43" s="112"/>
      <c r="M43" s="112"/>
      <c r="N43" s="112"/>
      <c r="O43" s="112"/>
      <c r="P43" s="112"/>
      <c r="Q43" s="112"/>
      <c r="R43" s="112"/>
      <c r="S43" s="112"/>
      <c r="T43" s="114"/>
      <c r="U43" s="112"/>
      <c r="V43" s="112"/>
      <c r="W43" s="112"/>
      <c r="X43" s="112"/>
      <c r="Y43" s="112">
        <v>0</v>
      </c>
      <c r="Z43" s="112"/>
      <c r="AA43" s="112"/>
    </row>
    <row r="44" spans="2:27" ht="5.0999999999999996" customHeight="1">
      <c r="B44" s="205"/>
      <c r="C44" s="205"/>
      <c r="D44" s="107"/>
      <c r="E44" s="101"/>
      <c r="F44" s="101"/>
      <c r="G44" s="101"/>
      <c r="H44" s="101"/>
      <c r="I44" s="101"/>
      <c r="J44" s="101"/>
      <c r="K44" s="128"/>
      <c r="L44" s="128"/>
      <c r="M44" s="128"/>
      <c r="N44" s="128"/>
      <c r="O44" s="128"/>
      <c r="P44" s="128"/>
      <c r="Q44" s="128"/>
      <c r="R44" s="128"/>
      <c r="S44" s="128"/>
      <c r="T44" s="119"/>
      <c r="U44" s="205"/>
      <c r="V44" s="205"/>
      <c r="W44" s="205"/>
      <c r="X44" s="205"/>
      <c r="Y44" s="205"/>
      <c r="Z44" s="205"/>
      <c r="AA44" s="205"/>
    </row>
    <row r="45" spans="2:27">
      <c r="B45" s="205" t="s">
        <v>138</v>
      </c>
      <c r="C45" s="205" t="s">
        <v>138</v>
      </c>
      <c r="D45" s="105" t="str">
        <f>IF('Índice IFRS 16 | Index IFRS 16'!$K$6="Português",$C45,$B45)</f>
        <v>Social</v>
      </c>
      <c r="E45" s="122"/>
      <c r="F45" s="122"/>
      <c r="G45" s="122"/>
      <c r="H45" s="122"/>
      <c r="I45" s="122"/>
      <c r="J45" s="122"/>
      <c r="K45" s="129"/>
      <c r="L45" s="129"/>
      <c r="M45" s="129"/>
      <c r="N45" s="129"/>
      <c r="O45" s="129"/>
      <c r="P45" s="129"/>
      <c r="Q45" s="129"/>
      <c r="R45" s="129"/>
      <c r="S45" s="129"/>
      <c r="T45" s="119"/>
      <c r="U45" s="122"/>
      <c r="V45" s="122"/>
      <c r="W45" s="122"/>
      <c r="X45" s="122"/>
      <c r="Y45" s="122"/>
      <c r="Z45" s="122"/>
      <c r="AA45" s="122"/>
    </row>
    <row r="46" spans="2:27" ht="5.0999999999999996" customHeight="1">
      <c r="B46" s="205"/>
      <c r="C46" s="205"/>
      <c r="D46" s="107"/>
      <c r="E46" s="101"/>
      <c r="F46" s="101"/>
      <c r="G46" s="101"/>
      <c r="H46" s="101"/>
      <c r="I46" s="101"/>
      <c r="J46" s="101"/>
      <c r="K46" s="128"/>
      <c r="L46" s="128"/>
      <c r="M46" s="128"/>
      <c r="N46" s="128"/>
      <c r="O46" s="128"/>
      <c r="P46" s="128"/>
      <c r="Q46" s="128"/>
      <c r="R46" s="128"/>
      <c r="S46" s="128"/>
      <c r="T46" s="119"/>
      <c r="U46" s="205"/>
      <c r="V46" s="205"/>
      <c r="W46" s="205"/>
      <c r="X46" s="205"/>
      <c r="Y46" s="205"/>
      <c r="Z46" s="205"/>
      <c r="AA46" s="205"/>
    </row>
    <row r="47" spans="2:27">
      <c r="B47" s="205" t="s">
        <v>287</v>
      </c>
      <c r="C47" s="205" t="s">
        <v>139</v>
      </c>
      <c r="D47" s="108" t="str">
        <f>IF('Índice IFRS 16 | Index IFRS 16'!$K$6="Português",$C47,$B47)</f>
        <v>Labor Relations</v>
      </c>
      <c r="E47" s="109"/>
      <c r="F47" s="109"/>
      <c r="G47" s="109"/>
      <c r="H47" s="109"/>
      <c r="I47" s="109"/>
      <c r="J47" s="109"/>
      <c r="K47" s="126"/>
      <c r="L47" s="126"/>
      <c r="M47" s="126"/>
      <c r="N47" s="126"/>
      <c r="O47" s="126"/>
      <c r="P47" s="126"/>
      <c r="Q47" s="126"/>
      <c r="R47" s="126"/>
      <c r="S47" s="126"/>
      <c r="T47" s="120"/>
      <c r="U47" s="109"/>
      <c r="V47" s="109"/>
      <c r="W47" s="109"/>
      <c r="X47" s="109"/>
      <c r="Y47" s="109"/>
      <c r="Z47" s="109"/>
      <c r="AA47" s="109"/>
    </row>
    <row r="48" spans="2:27">
      <c r="B48" s="205" t="s">
        <v>390</v>
      </c>
      <c r="C48" s="205" t="s">
        <v>387</v>
      </c>
      <c r="D48" s="205" t="str">
        <f>IF('Índice IFRS 16 | Index IFRS 16'!$K$6="Português",$C48,$B48)</f>
        <v>Hired</v>
      </c>
      <c r="U48" s="239">
        <v>1864</v>
      </c>
      <c r="V48" s="239">
        <v>1787</v>
      </c>
      <c r="W48" s="239">
        <v>2614</v>
      </c>
      <c r="X48" s="239">
        <v>1243</v>
      </c>
      <c r="Y48" s="239">
        <v>2275</v>
      </c>
      <c r="Z48" s="239">
        <v>2324</v>
      </c>
      <c r="AA48" s="239"/>
    </row>
    <row r="49" spans="2:27">
      <c r="B49" s="205" t="s">
        <v>391</v>
      </c>
      <c r="C49" s="205" t="s">
        <v>414</v>
      </c>
      <c r="D49" s="205" t="str">
        <f>IF('Índice IFRS 16 | Index IFRS 16'!$K$6="Português",$C49,$B49)</f>
        <v>% Internal recruitment</v>
      </c>
      <c r="U49" s="258" t="s">
        <v>388</v>
      </c>
      <c r="V49" s="255">
        <v>67</v>
      </c>
      <c r="W49" s="255">
        <v>44</v>
      </c>
      <c r="X49" s="255">
        <v>37</v>
      </c>
      <c r="Y49" s="255">
        <v>54</v>
      </c>
      <c r="Z49" s="255">
        <v>68</v>
      </c>
      <c r="AA49" s="255"/>
    </row>
    <row r="50" spans="2:27">
      <c r="B50" s="205" t="s">
        <v>402</v>
      </c>
      <c r="C50" s="205" t="s">
        <v>401</v>
      </c>
      <c r="D50" s="205" t="str">
        <f>IF('Índice IFRS 16 | Index IFRS 16'!$K$6="Português",$C50,$B50)</f>
        <v>% Female</v>
      </c>
      <c r="U50" s="255">
        <v>43</v>
      </c>
      <c r="V50" s="255">
        <v>36.158798283261802</v>
      </c>
      <c r="W50" s="255">
        <v>59.066523605150209</v>
      </c>
      <c r="X50" s="255">
        <v>18.776824034334762</v>
      </c>
      <c r="Y50" s="255">
        <v>44.527896995708154</v>
      </c>
      <c r="Z50" s="255">
        <v>39.68</v>
      </c>
      <c r="AA50" s="255"/>
    </row>
    <row r="51" spans="2:27">
      <c r="B51" s="205" t="s">
        <v>411</v>
      </c>
      <c r="C51" s="205" t="s">
        <v>410</v>
      </c>
      <c r="D51" s="205" t="str">
        <f>IF('Índice IFRS 16 | Index IFRS 16'!$K$6="Português",$C51,$B51)</f>
        <v>% Black or Brown</v>
      </c>
      <c r="U51" s="255">
        <v>31.545064377682401</v>
      </c>
      <c r="V51" s="255">
        <v>35.565819861431869</v>
      </c>
      <c r="W51" s="255">
        <v>30.684931506849317</v>
      </c>
      <c r="X51" s="255">
        <v>42.131147540983605</v>
      </c>
      <c r="Y51" s="255">
        <v>40.237226277372265</v>
      </c>
      <c r="Z51" s="255">
        <v>26.7</v>
      </c>
      <c r="AA51" s="255"/>
    </row>
    <row r="52" spans="2:27">
      <c r="B52" s="205" t="s">
        <v>392</v>
      </c>
      <c r="C52" s="205" t="s">
        <v>415</v>
      </c>
      <c r="D52" s="205" t="str">
        <f>IF('Índice IFRS 16 | Index IFRS 16'!$K$6="Português",$C52,$B52)</f>
        <v>% Age Group - Up to 21 years</v>
      </c>
      <c r="U52" s="255">
        <v>17.006437768240342</v>
      </c>
      <c r="V52" s="255">
        <v>13.090128755364807</v>
      </c>
      <c r="W52" s="255">
        <v>15.021459227467812</v>
      </c>
      <c r="X52" s="255">
        <v>4.7746781115879831</v>
      </c>
      <c r="Y52" s="255">
        <v>10.246781115879829</v>
      </c>
      <c r="Z52" s="255">
        <v>12.25</v>
      </c>
      <c r="AA52" s="255"/>
    </row>
    <row r="53" spans="2:27">
      <c r="B53" s="205" t="s">
        <v>417</v>
      </c>
      <c r="C53" s="205" t="s">
        <v>416</v>
      </c>
      <c r="D53" s="205" t="str">
        <f>IF('Índice IFRS 16 | Index IFRS 16'!$K$6="Português",$C53,$B53)</f>
        <v>% Age Group - from 22 to 28 years old</v>
      </c>
      <c r="U53" s="255">
        <v>37.5</v>
      </c>
      <c r="V53" s="255">
        <v>32.725321888412019</v>
      </c>
      <c r="W53" s="255">
        <v>46.673819742489272</v>
      </c>
      <c r="X53" s="255">
        <v>19.796137339055793</v>
      </c>
      <c r="Y53" s="255">
        <v>38.197424892703864</v>
      </c>
      <c r="Z53" s="255">
        <v>27.62</v>
      </c>
      <c r="AA53" s="255"/>
    </row>
    <row r="54" spans="2:27">
      <c r="B54" s="205" t="s">
        <v>419</v>
      </c>
      <c r="C54" s="205" t="s">
        <v>418</v>
      </c>
      <c r="D54" s="205" t="str">
        <f>IF('Índice IFRS 16 | Index IFRS 16'!$K$6="Português",$C54,$B54)</f>
        <v>% Age Group - from 29 to 35 years old</v>
      </c>
      <c r="U54" s="255">
        <v>24.892703862660944</v>
      </c>
      <c r="V54" s="255">
        <v>23.22961373390558</v>
      </c>
      <c r="W54" s="255">
        <v>39.753218884120173</v>
      </c>
      <c r="X54" s="255">
        <v>16.57725321888412</v>
      </c>
      <c r="Y54" s="255">
        <v>34.12017167381974</v>
      </c>
      <c r="Z54" s="255">
        <v>24.87</v>
      </c>
      <c r="AA54" s="255"/>
    </row>
    <row r="55" spans="2:27">
      <c r="B55" s="205" t="s">
        <v>421</v>
      </c>
      <c r="C55" s="205" t="s">
        <v>420</v>
      </c>
      <c r="D55" s="205" t="str">
        <f>IF('Índice IFRS 16 | Index IFRS 16'!$K$6="Português",$C55,$B55)</f>
        <v>% Age Group - From 35 to 42 years old</v>
      </c>
      <c r="U55" s="255">
        <v>11.963519313304721</v>
      </c>
      <c r="V55" s="255">
        <v>14.05579399141631</v>
      </c>
      <c r="W55" s="255">
        <v>22.693133047210303</v>
      </c>
      <c r="X55" s="255">
        <v>13.733905579399142</v>
      </c>
      <c r="Y55" s="255">
        <v>20.92274678111588</v>
      </c>
      <c r="Z55" s="255">
        <v>17.91</v>
      </c>
      <c r="AA55" s="255"/>
    </row>
    <row r="56" spans="2:27">
      <c r="B56" s="205" t="s">
        <v>423</v>
      </c>
      <c r="C56" s="205" t="s">
        <v>422</v>
      </c>
      <c r="D56" s="205" t="str">
        <f>IF('Índice IFRS 16 | Index IFRS 16'!$K$6="Português",$C56,$B56)</f>
        <v>% Age bracket - over 43 years old</v>
      </c>
      <c r="U56" s="255">
        <v>8.3690987124463518</v>
      </c>
      <c r="V56" s="255">
        <v>9.8175965665236049</v>
      </c>
      <c r="W56" s="255">
        <v>12.768240343347639</v>
      </c>
      <c r="X56" s="255">
        <v>10.354077253218884</v>
      </c>
      <c r="Y56" s="255">
        <v>13.78755364806867</v>
      </c>
      <c r="Z56" s="255">
        <v>17.350000000000001</v>
      </c>
      <c r="AA56" s="255"/>
    </row>
    <row r="57" spans="2:27">
      <c r="B57" s="205" t="s">
        <v>288</v>
      </c>
      <c r="C57" s="205" t="s">
        <v>140</v>
      </c>
      <c r="D57" s="114" t="str">
        <f>IF('Índice IFRS 16 | Index IFRS 16'!$K$6="Português",$C57,$B57)</f>
        <v>Employee monthly turnover (%)</v>
      </c>
      <c r="E57" s="110">
        <v>0.83</v>
      </c>
      <c r="F57" s="110">
        <v>1.06</v>
      </c>
      <c r="G57" s="110">
        <v>1.6</v>
      </c>
      <c r="H57" s="110">
        <v>0.55000000000000004</v>
      </c>
      <c r="I57" s="110">
        <v>1.5</v>
      </c>
      <c r="J57" s="110">
        <v>1.2</v>
      </c>
      <c r="K57" s="127">
        <v>1</v>
      </c>
      <c r="L57" s="130">
        <v>0.9</v>
      </c>
      <c r="M57" s="127">
        <v>1.92</v>
      </c>
      <c r="N57" s="127">
        <v>1.41</v>
      </c>
      <c r="O57" s="127">
        <v>1.0900000000000001</v>
      </c>
      <c r="P57" s="127">
        <v>0.9</v>
      </c>
      <c r="Q57" s="127">
        <v>0.9</v>
      </c>
      <c r="R57" s="127">
        <v>0.9</v>
      </c>
      <c r="S57" s="127">
        <v>0.7</v>
      </c>
      <c r="T57" s="114"/>
      <c r="U57" s="110">
        <v>1.08</v>
      </c>
      <c r="V57" s="110">
        <v>0.95</v>
      </c>
      <c r="W57" s="110">
        <v>1.2</v>
      </c>
      <c r="X57" s="110">
        <v>1.4</v>
      </c>
      <c r="Y57" s="110">
        <v>1.1000000000000001</v>
      </c>
      <c r="Z57" s="256">
        <v>0.9</v>
      </c>
      <c r="AA57" s="256"/>
    </row>
    <row r="58" spans="2:27">
      <c r="B58" s="205" t="s">
        <v>425</v>
      </c>
      <c r="C58" s="205" t="s">
        <v>424</v>
      </c>
      <c r="D58" s="205" t="str">
        <f>IF('Índice IFRS 16 | Index IFRS 16'!$K$6="Português",$C58,$B58)</f>
        <v xml:space="preserve"> % Voluntary turnover</v>
      </c>
      <c r="U58" s="257" t="s">
        <v>388</v>
      </c>
      <c r="V58" s="256">
        <v>0.38</v>
      </c>
      <c r="W58" s="256">
        <v>0.34</v>
      </c>
      <c r="X58" s="256">
        <v>0.5</v>
      </c>
      <c r="Y58" s="256">
        <v>0.48</v>
      </c>
      <c r="Z58" s="256">
        <v>0.5</v>
      </c>
      <c r="AA58" s="256"/>
    </row>
    <row r="59" spans="2:27">
      <c r="B59" s="205" t="s">
        <v>289</v>
      </c>
      <c r="C59" s="205" t="s">
        <v>141</v>
      </c>
      <c r="D59" s="114" t="str">
        <f>IF('Índice IFRS 16 | Index IFRS 16'!$K$6="Português",$C59,$B59)</f>
        <v xml:space="preserve">% of employee covered under collective bargaining agreements </v>
      </c>
      <c r="E59" s="113">
        <v>100</v>
      </c>
      <c r="F59" s="113">
        <v>100</v>
      </c>
      <c r="G59" s="113">
        <v>100</v>
      </c>
      <c r="H59" s="113">
        <v>100</v>
      </c>
      <c r="I59" s="113">
        <v>100</v>
      </c>
      <c r="J59" s="113">
        <v>100</v>
      </c>
      <c r="K59" s="125">
        <v>100</v>
      </c>
      <c r="L59" s="133">
        <v>100</v>
      </c>
      <c r="M59" s="125">
        <v>100</v>
      </c>
      <c r="N59" s="125">
        <v>100</v>
      </c>
      <c r="O59" s="125">
        <v>100</v>
      </c>
      <c r="P59" s="125">
        <v>100</v>
      </c>
      <c r="Q59" s="125">
        <v>100</v>
      </c>
      <c r="R59" s="125">
        <v>100</v>
      </c>
      <c r="S59" s="125">
        <v>100</v>
      </c>
      <c r="T59" s="114"/>
      <c r="U59" s="113">
        <v>100</v>
      </c>
      <c r="V59" s="113">
        <v>100</v>
      </c>
      <c r="W59" s="113">
        <v>100</v>
      </c>
      <c r="X59" s="113">
        <v>100</v>
      </c>
      <c r="Y59" s="113">
        <v>100</v>
      </c>
      <c r="Z59" s="113">
        <v>100</v>
      </c>
      <c r="AA59" s="113"/>
    </row>
    <row r="60" spans="2:27">
      <c r="B60" s="205" t="s">
        <v>290</v>
      </c>
      <c r="C60" s="205" t="s">
        <v>142</v>
      </c>
      <c r="D60" s="114" t="str">
        <f>IF('Índice IFRS 16 | Index IFRS 16'!$K$6="Português",$C60,$B60)</f>
        <v>Number and duration of strikes and lockout (# days)</v>
      </c>
      <c r="E60" s="116">
        <v>0</v>
      </c>
      <c r="F60" s="116">
        <v>0</v>
      </c>
      <c r="G60" s="116">
        <v>0</v>
      </c>
      <c r="H60" s="116">
        <v>0</v>
      </c>
      <c r="I60" s="116">
        <v>0</v>
      </c>
      <c r="J60" s="116">
        <v>0</v>
      </c>
      <c r="K60" s="116">
        <f>E105</f>
        <v>0</v>
      </c>
      <c r="L60" s="116">
        <v>0</v>
      </c>
      <c r="M60" s="116">
        <f>G105</f>
        <v>0</v>
      </c>
      <c r="N60" s="116">
        <v>0</v>
      </c>
      <c r="O60" s="116">
        <v>0</v>
      </c>
      <c r="P60" s="116">
        <f>I105</f>
        <v>0</v>
      </c>
      <c r="Q60" s="116">
        <f>I105</f>
        <v>0</v>
      </c>
      <c r="R60" s="116">
        <v>0</v>
      </c>
      <c r="S60" s="116">
        <v>0</v>
      </c>
      <c r="T60" s="114"/>
      <c r="U60" s="116">
        <v>0</v>
      </c>
      <c r="V60" s="116">
        <v>0</v>
      </c>
      <c r="W60" s="116">
        <v>0</v>
      </c>
      <c r="X60" s="116">
        <v>0</v>
      </c>
      <c r="Y60" s="116">
        <v>0</v>
      </c>
      <c r="Z60" s="116">
        <v>0</v>
      </c>
      <c r="AA60" s="116"/>
    </row>
    <row r="61" spans="2:27">
      <c r="B61" s="205" t="s">
        <v>291</v>
      </c>
      <c r="C61" s="205" t="s">
        <v>159</v>
      </c>
      <c r="D61" s="114" t="str">
        <f>IF('Índice IFRS 16 | Index IFRS 16'!$K$6="Português",$C61,$B61)</f>
        <v>Volunteers</v>
      </c>
      <c r="E61" s="113">
        <v>1553</v>
      </c>
      <c r="F61" s="113">
        <v>2034</v>
      </c>
      <c r="G61" s="113">
        <v>2094</v>
      </c>
      <c r="H61" s="113">
        <v>2169</v>
      </c>
      <c r="I61" s="113">
        <v>1659</v>
      </c>
      <c r="J61" s="113">
        <v>1801</v>
      </c>
      <c r="K61" s="125">
        <v>1936</v>
      </c>
      <c r="L61" s="125">
        <v>2312</v>
      </c>
      <c r="M61" s="125">
        <v>2990</v>
      </c>
      <c r="N61" s="125">
        <v>3279</v>
      </c>
      <c r="O61" s="125">
        <v>3982</v>
      </c>
      <c r="P61" s="125">
        <v>4722</v>
      </c>
      <c r="Q61" s="125">
        <v>5091</v>
      </c>
      <c r="R61" s="125">
        <v>5549</v>
      </c>
      <c r="S61" s="125">
        <v>6012</v>
      </c>
      <c r="T61" s="114"/>
      <c r="U61" s="113">
        <v>1499</v>
      </c>
      <c r="V61" s="113">
        <v>1914</v>
      </c>
      <c r="W61" s="113">
        <v>2193</v>
      </c>
      <c r="X61" s="113">
        <v>1804</v>
      </c>
      <c r="Y61" s="113">
        <v>2754</v>
      </c>
      <c r="Z61" s="113">
        <v>4324</v>
      </c>
      <c r="AA61" s="113"/>
    </row>
    <row r="62" spans="2:27">
      <c r="B62" s="205" t="s">
        <v>646</v>
      </c>
      <c r="C62" s="205" t="s">
        <v>641</v>
      </c>
      <c r="D62" s="114" t="s">
        <v>641</v>
      </c>
      <c r="E62" s="113"/>
      <c r="F62" s="113"/>
      <c r="G62" s="113"/>
      <c r="H62" s="113"/>
      <c r="I62" s="113"/>
      <c r="J62" s="113"/>
      <c r="K62" s="125"/>
      <c r="L62" s="125"/>
      <c r="M62" s="125"/>
      <c r="N62" s="125"/>
      <c r="O62" s="125"/>
      <c r="P62" s="125"/>
      <c r="Q62" s="125"/>
      <c r="R62" s="125"/>
      <c r="S62" s="125"/>
      <c r="T62" s="114"/>
      <c r="U62" s="113"/>
      <c r="V62" s="113"/>
      <c r="W62" s="241"/>
      <c r="X62" s="113"/>
      <c r="Y62" s="113"/>
      <c r="Z62" s="113"/>
      <c r="AA62" s="113"/>
    </row>
    <row r="63" spans="2:27">
      <c r="B63" s="205" t="s">
        <v>643</v>
      </c>
      <c r="C63" s="205" t="s">
        <v>642</v>
      </c>
      <c r="D63" s="114" t="s">
        <v>642</v>
      </c>
      <c r="E63" s="113"/>
      <c r="F63" s="113"/>
      <c r="G63" s="113"/>
      <c r="H63" s="113"/>
      <c r="I63" s="113"/>
      <c r="J63" s="113"/>
      <c r="K63" s="125"/>
      <c r="L63" s="125"/>
      <c r="M63" s="125"/>
      <c r="N63" s="125"/>
      <c r="O63" s="125"/>
      <c r="P63" s="125"/>
      <c r="Q63" s="125"/>
      <c r="R63" s="125"/>
      <c r="S63" s="125"/>
      <c r="T63" s="114"/>
      <c r="U63" s="241">
        <v>0.77</v>
      </c>
      <c r="V63" s="241">
        <v>0.85</v>
      </c>
      <c r="W63" s="241">
        <v>0.76</v>
      </c>
      <c r="X63" s="241">
        <v>0.79</v>
      </c>
      <c r="Y63" s="241">
        <v>0.83</v>
      </c>
      <c r="Z63" s="241">
        <v>0.86</v>
      </c>
      <c r="AA63" s="241"/>
    </row>
    <row r="64" spans="2:27">
      <c r="B64" s="205" t="s">
        <v>645</v>
      </c>
      <c r="C64" s="205" t="s">
        <v>644</v>
      </c>
      <c r="D64" s="114" t="s">
        <v>644</v>
      </c>
      <c r="E64" s="113"/>
      <c r="F64" s="113"/>
      <c r="G64" s="113"/>
      <c r="H64" s="113"/>
      <c r="I64" s="113"/>
      <c r="J64" s="113"/>
      <c r="K64" s="125"/>
      <c r="L64" s="125"/>
      <c r="M64" s="125"/>
      <c r="N64" s="125"/>
      <c r="O64" s="125"/>
      <c r="P64" s="125"/>
      <c r="Q64" s="125"/>
      <c r="R64" s="125"/>
      <c r="S64" s="125"/>
      <c r="T64" s="114"/>
      <c r="U64" s="258" t="s">
        <v>388</v>
      </c>
      <c r="V64" s="258" t="s">
        <v>388</v>
      </c>
      <c r="W64" s="241">
        <v>0.72</v>
      </c>
      <c r="X64" s="241">
        <v>0.65</v>
      </c>
      <c r="Y64" s="241">
        <v>0.62</v>
      </c>
      <c r="Z64" s="241">
        <v>0.82</v>
      </c>
      <c r="AA64" s="241"/>
    </row>
    <row r="65" spans="1:27">
      <c r="B65" s="205" t="s">
        <v>393</v>
      </c>
      <c r="C65" s="205" t="s">
        <v>389</v>
      </c>
      <c r="D65" s="108" t="str">
        <f>IF('Índice IFRS 16 | Index IFRS 16'!$K$6="Português",$C65,$B65)</f>
        <v xml:space="preserve">Gender and Diversity: </v>
      </c>
      <c r="E65" s="109"/>
      <c r="F65" s="109"/>
      <c r="G65" s="109"/>
      <c r="H65" s="109"/>
      <c r="I65" s="109"/>
      <c r="J65" s="109"/>
      <c r="K65" s="126"/>
      <c r="L65" s="126"/>
      <c r="M65" s="126"/>
      <c r="N65" s="126"/>
      <c r="O65" s="126"/>
      <c r="P65" s="126"/>
      <c r="Q65" s="126"/>
      <c r="R65" s="126"/>
      <c r="S65" s="126"/>
      <c r="T65" s="120"/>
      <c r="U65" s="109"/>
      <c r="V65" s="109"/>
      <c r="W65" s="109"/>
      <c r="X65" s="109"/>
      <c r="Y65" s="109"/>
      <c r="Z65" s="109"/>
      <c r="AA65" s="109"/>
    </row>
    <row r="66" spans="1:27">
      <c r="A66" s="181"/>
      <c r="B66" s="238" t="s">
        <v>400</v>
      </c>
      <c r="C66" s="238" t="s">
        <v>399</v>
      </c>
      <c r="D66" s="205" t="str">
        <f>IF('Índice IFRS 16 | Index IFRS 16'!$K$6="Português",$C66,$B66)</f>
        <v>% Male</v>
      </c>
      <c r="E66" s="110">
        <v>57</v>
      </c>
      <c r="F66" s="110">
        <v>57</v>
      </c>
      <c r="G66" s="110">
        <v>57.65</v>
      </c>
      <c r="H66" s="110">
        <v>58</v>
      </c>
      <c r="I66" s="110">
        <v>57.6</v>
      </c>
      <c r="J66" s="110">
        <v>59.1</v>
      </c>
      <c r="K66" s="127">
        <v>59</v>
      </c>
      <c r="L66" s="130">
        <v>59.1</v>
      </c>
      <c r="M66" s="127">
        <v>59.050000000000004</v>
      </c>
      <c r="N66" s="253">
        <v>60</v>
      </c>
      <c r="O66" s="253">
        <v>59.3</v>
      </c>
      <c r="P66" s="127">
        <v>59.9</v>
      </c>
      <c r="Q66" s="127">
        <v>59.7</v>
      </c>
      <c r="R66" s="127">
        <v>59.9</v>
      </c>
      <c r="S66" s="127">
        <v>59.4</v>
      </c>
      <c r="T66" s="114"/>
      <c r="U66" s="110">
        <v>57</v>
      </c>
      <c r="V66" s="110">
        <v>58</v>
      </c>
      <c r="W66" s="110">
        <v>59</v>
      </c>
      <c r="X66" s="110">
        <v>58.6</v>
      </c>
      <c r="Y66" s="110">
        <v>59</v>
      </c>
      <c r="Z66" s="110">
        <v>59.4</v>
      </c>
      <c r="AA66" s="110">
        <v>59.4</v>
      </c>
    </row>
    <row r="67" spans="1:27">
      <c r="A67" s="181"/>
      <c r="B67" s="238" t="s">
        <v>402</v>
      </c>
      <c r="C67" s="238" t="s">
        <v>401</v>
      </c>
      <c r="D67" s="205" t="str">
        <f>IF('Índice IFRS 16 | Index IFRS 16'!$K$6="Português",$C67,$B67)</f>
        <v>% Female</v>
      </c>
      <c r="E67" s="110">
        <v>43</v>
      </c>
      <c r="F67" s="110">
        <v>43</v>
      </c>
      <c r="G67" s="110">
        <v>42.34</v>
      </c>
      <c r="H67" s="110">
        <v>42</v>
      </c>
      <c r="I67" s="110">
        <v>42.4</v>
      </c>
      <c r="J67" s="110">
        <v>40.9</v>
      </c>
      <c r="K67" s="127">
        <v>41</v>
      </c>
      <c r="L67" s="130">
        <v>40.9</v>
      </c>
      <c r="M67" s="127">
        <v>40.949999999999996</v>
      </c>
      <c r="N67" s="253">
        <v>40</v>
      </c>
      <c r="O67" s="253">
        <v>40.699999999999996</v>
      </c>
      <c r="P67" s="127">
        <v>40.1</v>
      </c>
      <c r="Q67" s="127">
        <v>40.299999999999997</v>
      </c>
      <c r="R67" s="127">
        <v>40.1</v>
      </c>
      <c r="S67" s="127">
        <v>40.6</v>
      </c>
      <c r="T67" s="123"/>
      <c r="U67" s="110">
        <v>43</v>
      </c>
      <c r="V67" s="110">
        <v>42</v>
      </c>
      <c r="W67" s="110">
        <v>41</v>
      </c>
      <c r="X67" s="110">
        <v>41.4</v>
      </c>
      <c r="Y67" s="110">
        <v>41</v>
      </c>
      <c r="Z67" s="110">
        <v>40.6</v>
      </c>
      <c r="AA67" s="110">
        <v>40.6</v>
      </c>
    </row>
    <row r="68" spans="1:27">
      <c r="A68" s="181"/>
      <c r="B68" s="238" t="s">
        <v>404</v>
      </c>
      <c r="C68" s="238" t="s">
        <v>403</v>
      </c>
      <c r="D68" s="205" t="str">
        <f>IF('Índice IFRS 16 | Index IFRS 16'!$K$6="Português",$C68,$B68)</f>
        <v>% Women in management position (Leadership)</v>
      </c>
      <c r="U68" s="205"/>
      <c r="V68" s="205"/>
      <c r="W68" s="205"/>
      <c r="X68" s="205"/>
      <c r="Y68" s="260">
        <v>36</v>
      </c>
      <c r="Z68" s="260">
        <v>29.813664596273291</v>
      </c>
      <c r="AA68" s="260"/>
    </row>
    <row r="69" spans="1:27">
      <c r="A69" s="181"/>
      <c r="B69" s="238" t="s">
        <v>406</v>
      </c>
      <c r="C69" s="238" t="s">
        <v>405</v>
      </c>
      <c r="D69" s="205" t="str">
        <f>IF('Índice IFRS 16 | Index IFRS 16'!$K$6="Português",$C69,$B69)</f>
        <v>% Women in first management level (leadership)</v>
      </c>
      <c r="U69" s="205"/>
      <c r="V69" s="205"/>
      <c r="W69" s="205"/>
      <c r="X69" s="205"/>
      <c r="Y69" s="260">
        <v>31</v>
      </c>
      <c r="Z69" s="260">
        <v>34</v>
      </c>
      <c r="AA69" s="260"/>
    </row>
    <row r="70" spans="1:27">
      <c r="A70" s="181"/>
      <c r="B70" s="238" t="s">
        <v>394</v>
      </c>
      <c r="C70" s="238" t="s">
        <v>407</v>
      </c>
      <c r="D70" s="205" t="str">
        <f>IF('Índice IFRS 16 | Index IFRS 16'!$K$6="Português",$C70,$B70)</f>
        <v>% Women in top leadership</v>
      </c>
      <c r="U70" s="205"/>
      <c r="V70" s="205"/>
      <c r="W70" s="205"/>
      <c r="X70" s="205"/>
      <c r="Y70" s="260">
        <v>26</v>
      </c>
      <c r="Z70" s="260">
        <v>32</v>
      </c>
      <c r="AA70" s="260"/>
    </row>
    <row r="71" spans="1:27">
      <c r="A71" s="181"/>
      <c r="B71" s="238" t="s">
        <v>395</v>
      </c>
      <c r="C71" s="238" t="s">
        <v>408</v>
      </c>
      <c r="D71" s="205" t="str">
        <f>IF('Índice IFRS 16 | Index IFRS 16'!$K$6="Português",$C71,$B71)</f>
        <v>% Women in revenue-generating areas</v>
      </c>
      <c r="U71" s="205"/>
      <c r="V71" s="205"/>
      <c r="W71" s="205"/>
      <c r="X71" s="205"/>
      <c r="Y71" s="260">
        <v>32</v>
      </c>
      <c r="Z71" s="261">
        <v>45</v>
      </c>
      <c r="AA71" s="261"/>
    </row>
    <row r="72" spans="1:27">
      <c r="A72" s="181"/>
      <c r="B72" s="238" t="s">
        <v>396</v>
      </c>
      <c r="C72" s="238" t="s">
        <v>409</v>
      </c>
      <c r="D72" s="205" t="str">
        <f>IF('Índice IFRS 16 | Index IFRS 16'!$K$6="Português",$C72,$B72)</f>
        <v>% Women in science, technology, engineering and mathematics</v>
      </c>
      <c r="U72" s="205"/>
      <c r="V72" s="205"/>
      <c r="W72" s="205"/>
      <c r="X72" s="205"/>
      <c r="Y72" s="260">
        <v>15</v>
      </c>
      <c r="Z72" s="261">
        <v>18</v>
      </c>
      <c r="AA72" s="261"/>
    </row>
    <row r="73" spans="1:27">
      <c r="A73" s="181"/>
      <c r="B73" s="238" t="s">
        <v>411</v>
      </c>
      <c r="C73" s="238" t="s">
        <v>410</v>
      </c>
      <c r="D73" s="205" t="str">
        <f>IF('Índice IFRS 16 | Index IFRS 16'!$K$6="Português",$C73,$B73)</f>
        <v>% Black or Brown</v>
      </c>
      <c r="U73" s="205"/>
      <c r="V73" s="205"/>
      <c r="W73" s="205"/>
      <c r="X73" s="205"/>
      <c r="Y73" s="260">
        <v>30</v>
      </c>
      <c r="Z73" s="261">
        <v>6</v>
      </c>
      <c r="AA73" s="261"/>
    </row>
    <row r="74" spans="1:27">
      <c r="A74" s="181"/>
      <c r="B74" s="238" t="s">
        <v>727</v>
      </c>
      <c r="C74" s="238" t="s">
        <v>726</v>
      </c>
      <c r="D74" s="205" t="str">
        <f>IF('Índice IFRS 16 | Index IFRS 16'!$K$6="Português",$C74,$B74)</f>
        <v>% Black or Brown in management position (Leadership)</v>
      </c>
      <c r="U74" s="205"/>
      <c r="V74" s="205"/>
      <c r="W74" s="205"/>
      <c r="X74" s="205"/>
      <c r="Y74" s="239"/>
      <c r="Z74" s="259">
        <v>15</v>
      </c>
      <c r="AA74" s="259"/>
    </row>
    <row r="75" spans="1:27">
      <c r="A75" s="181"/>
      <c r="B75" s="238" t="s">
        <v>397</v>
      </c>
      <c r="C75" s="238" t="s">
        <v>412</v>
      </c>
      <c r="D75" s="205" t="str">
        <f>IF('Índice IFRS 16 | Index IFRS 16'!$K$6="Português",$C75,$B75)</f>
        <v>% Pay gap between men and women</v>
      </c>
      <c r="U75" s="205"/>
      <c r="V75" s="205"/>
      <c r="W75" s="205"/>
      <c r="X75" s="205"/>
      <c r="Y75" s="262">
        <v>3</v>
      </c>
      <c r="Z75" s="262">
        <v>0</v>
      </c>
      <c r="AA75" s="262"/>
    </row>
    <row r="76" spans="1:27">
      <c r="A76" s="181"/>
      <c r="B76" s="238" t="s">
        <v>398</v>
      </c>
      <c r="C76" s="238" t="s">
        <v>413</v>
      </c>
      <c r="D76" s="205" t="str">
        <f>IF('Índice IFRS 16 | Index IFRS 16'!$K$6="Português",$C76,$B76)</f>
        <v>% Difference in total remuneration between men and women</v>
      </c>
      <c r="U76" s="205"/>
      <c r="V76" s="205"/>
      <c r="W76" s="205"/>
      <c r="X76" s="205"/>
      <c r="Y76" s="262">
        <v>7.0000000000000009</v>
      </c>
      <c r="Z76" s="262">
        <v>1</v>
      </c>
      <c r="AA76" s="262"/>
    </row>
    <row r="77" spans="1:27">
      <c r="A77" s="181"/>
      <c r="B77" s="238" t="s">
        <v>729</v>
      </c>
      <c r="C77" s="238" t="s">
        <v>728</v>
      </c>
      <c r="D77" s="205" t="str">
        <f>IF('Índice IFRS 16 | Index IFRS 16'!$K$6="Português",$C77,$B77)</f>
        <v>% Absenteeism</v>
      </c>
      <c r="U77" s="205"/>
      <c r="V77" s="205"/>
      <c r="W77" s="205"/>
      <c r="X77" s="205"/>
      <c r="Y77" s="262">
        <v>2.2999999999999998</v>
      </c>
      <c r="Z77" s="262">
        <v>2.59</v>
      </c>
      <c r="AA77" s="262"/>
    </row>
    <row r="78" spans="1:27">
      <c r="B78" s="205" t="s">
        <v>292</v>
      </c>
      <c r="C78" s="205" t="s">
        <v>152</v>
      </c>
      <c r="D78" s="108" t="str">
        <f>IF('Índice IFRS 16 | Index IFRS 16'!$K$6="Português",$C78,$B78)</f>
        <v>Customer &amp; Company Behavior</v>
      </c>
      <c r="E78" s="109"/>
      <c r="F78" s="109"/>
      <c r="G78" s="109"/>
      <c r="H78" s="109"/>
      <c r="I78" s="109"/>
      <c r="J78" s="109"/>
      <c r="K78" s="126"/>
      <c r="L78" s="126"/>
      <c r="M78" s="126"/>
      <c r="N78" s="126"/>
      <c r="O78" s="126"/>
      <c r="P78" s="126"/>
      <c r="Q78" s="126"/>
      <c r="R78" s="126"/>
      <c r="S78" s="126"/>
      <c r="T78" s="120"/>
      <c r="U78" s="109"/>
      <c r="V78" s="109"/>
      <c r="W78" s="109"/>
      <c r="X78" s="109"/>
      <c r="Y78" s="109"/>
      <c r="Z78" s="109"/>
      <c r="AA78" s="109"/>
    </row>
    <row r="79" spans="1:27" ht="25.5">
      <c r="B79" s="205" t="s">
        <v>293</v>
      </c>
      <c r="C79" s="205" t="s">
        <v>143</v>
      </c>
      <c r="D79" s="114" t="str">
        <f>IF('Índice IFRS 16 | Index IFRS 16'!$K$6="Português",$C79,$B79)</f>
        <v>Amount of legal and regulatory fines and settlements 
associated with anti-competitive practices</v>
      </c>
      <c r="E79" s="116">
        <v>0</v>
      </c>
      <c r="F79" s="116">
        <v>0</v>
      </c>
      <c r="G79" s="116">
        <v>0</v>
      </c>
      <c r="H79" s="116">
        <v>0</v>
      </c>
      <c r="I79" s="116">
        <v>0</v>
      </c>
      <c r="J79" s="116">
        <v>0</v>
      </c>
      <c r="K79" s="116">
        <v>0</v>
      </c>
      <c r="L79" s="116">
        <v>0</v>
      </c>
      <c r="M79" s="116">
        <v>0</v>
      </c>
      <c r="N79" s="116">
        <v>0</v>
      </c>
      <c r="O79" s="116">
        <v>0</v>
      </c>
      <c r="P79" s="116">
        <v>0</v>
      </c>
      <c r="Q79" s="116">
        <v>0</v>
      </c>
      <c r="R79" s="116">
        <v>0</v>
      </c>
      <c r="S79" s="116">
        <v>0</v>
      </c>
      <c r="T79" s="114"/>
      <c r="U79" s="116">
        <v>0</v>
      </c>
      <c r="V79" s="116">
        <v>0</v>
      </c>
      <c r="W79" s="116">
        <v>0</v>
      </c>
      <c r="X79" s="116">
        <v>0</v>
      </c>
      <c r="Y79" s="116">
        <v>0</v>
      </c>
      <c r="Z79" s="116">
        <v>0</v>
      </c>
      <c r="AA79" s="116"/>
    </row>
    <row r="80" spans="1:27">
      <c r="B80" s="205" t="s">
        <v>637</v>
      </c>
      <c r="C80" s="205" t="s">
        <v>638</v>
      </c>
      <c r="D80" s="108" t="str">
        <f>IF('Índice IFRS 16 | Index IFRS 16'!$K$6="Português",$C80,$B80)</f>
        <v>Confidential Channel ⁶</v>
      </c>
      <c r="E80" s="109"/>
      <c r="F80" s="109"/>
      <c r="G80" s="109"/>
      <c r="H80" s="109"/>
      <c r="I80" s="109"/>
      <c r="J80" s="109"/>
      <c r="K80" s="126"/>
      <c r="L80" s="126"/>
      <c r="M80" s="126"/>
      <c r="N80" s="126"/>
      <c r="O80" s="126"/>
      <c r="P80" s="126"/>
      <c r="Q80" s="126"/>
      <c r="R80" s="126"/>
      <c r="S80" s="126"/>
      <c r="T80" s="120"/>
      <c r="U80" s="109"/>
      <c r="V80" s="109"/>
      <c r="W80" s="109"/>
      <c r="X80" s="109"/>
      <c r="Y80" s="109"/>
      <c r="Z80" s="109"/>
      <c r="AA80" s="109"/>
    </row>
    <row r="81" spans="2:27">
      <c r="B81" s="205" t="s">
        <v>374</v>
      </c>
      <c r="C81" s="205" t="s">
        <v>371</v>
      </c>
      <c r="D81" s="114" t="str">
        <f>IF('Índice IFRS 16 | Index IFRS 16'!$K$6="Português",$C81,$B81)</f>
        <v>Registered complaints</v>
      </c>
      <c r="E81" s="116"/>
      <c r="F81" s="116"/>
      <c r="G81" s="116"/>
      <c r="H81" s="116"/>
      <c r="I81" s="116"/>
      <c r="J81" s="116"/>
      <c r="K81" s="116"/>
      <c r="L81" s="116"/>
      <c r="M81" s="116"/>
      <c r="N81" s="116"/>
      <c r="O81" s="116"/>
      <c r="P81" s="116"/>
      <c r="Q81" s="116"/>
      <c r="R81" s="116"/>
      <c r="S81" s="116"/>
      <c r="T81" s="114"/>
      <c r="U81" s="116"/>
      <c r="V81" s="116">
        <v>796</v>
      </c>
      <c r="W81" s="116">
        <v>933</v>
      </c>
      <c r="X81" s="116">
        <v>595</v>
      </c>
      <c r="Y81" s="116">
        <v>904</v>
      </c>
      <c r="Z81" s="116">
        <v>1317</v>
      </c>
      <c r="AA81" s="116"/>
    </row>
    <row r="82" spans="2:27">
      <c r="B82" s="205" t="s">
        <v>375</v>
      </c>
      <c r="C82" s="205" t="s">
        <v>372</v>
      </c>
      <c r="D82" s="114" t="str">
        <f>IF('Índice IFRS 16 | Index IFRS 16'!$K$6="Português",$C82,$B82)</f>
        <v>% Complaints qualified for investigation</v>
      </c>
      <c r="E82" s="116"/>
      <c r="F82" s="116"/>
      <c r="G82" s="116"/>
      <c r="H82" s="116"/>
      <c r="I82" s="116"/>
      <c r="J82" s="116"/>
      <c r="K82" s="116"/>
      <c r="L82" s="116"/>
      <c r="M82" s="116"/>
      <c r="N82" s="116"/>
      <c r="O82" s="116"/>
      <c r="P82" s="116"/>
      <c r="Q82" s="116"/>
      <c r="R82" s="116"/>
      <c r="S82" s="116"/>
      <c r="T82" s="114"/>
      <c r="U82" s="116"/>
      <c r="V82" s="182">
        <v>73</v>
      </c>
      <c r="W82" s="182">
        <v>73</v>
      </c>
      <c r="X82" s="182">
        <v>67</v>
      </c>
      <c r="Y82" s="182">
        <v>71</v>
      </c>
      <c r="Z82" s="182">
        <v>81</v>
      </c>
      <c r="AA82" s="182"/>
    </row>
    <row r="83" spans="2:27">
      <c r="B83" s="205" t="s">
        <v>376</v>
      </c>
      <c r="C83" s="205" t="s">
        <v>373</v>
      </c>
      <c r="D83" s="114" t="str">
        <f>IF('Índice IFRS 16 | Index IFRS 16'!$K$6="Português",$C83,$B83)</f>
        <v>Anonymous complaints</v>
      </c>
      <c r="E83" s="116"/>
      <c r="F83" s="116"/>
      <c r="G83" s="116"/>
      <c r="H83" s="116"/>
      <c r="I83" s="116"/>
      <c r="J83" s="116"/>
      <c r="K83" s="116"/>
      <c r="L83" s="116"/>
      <c r="M83" s="116"/>
      <c r="N83" s="116"/>
      <c r="O83" s="116"/>
      <c r="P83" s="116"/>
      <c r="Q83" s="116"/>
      <c r="R83" s="116"/>
      <c r="S83" s="116"/>
      <c r="T83" s="114"/>
      <c r="U83" s="116"/>
      <c r="V83" s="182">
        <v>65</v>
      </c>
      <c r="W83" s="182">
        <v>81</v>
      </c>
      <c r="X83" s="182">
        <v>81</v>
      </c>
      <c r="Y83" s="182">
        <v>76</v>
      </c>
      <c r="Z83" s="182">
        <v>79</v>
      </c>
      <c r="AA83" s="182"/>
    </row>
    <row r="84" spans="2:27">
      <c r="B84" s="205" t="s">
        <v>426</v>
      </c>
      <c r="C84" s="205" t="s">
        <v>427</v>
      </c>
      <c r="D84" s="108" t="str">
        <f>IF('Índice IFRS 16 | Index IFRS 16'!$K$6="Português",$C84,$B84)</f>
        <v>Social Investments</v>
      </c>
      <c r="E84" s="109"/>
      <c r="F84" s="109"/>
      <c r="G84" s="109"/>
      <c r="H84" s="109"/>
      <c r="I84" s="109"/>
      <c r="J84" s="109"/>
      <c r="K84" s="126"/>
      <c r="L84" s="126"/>
      <c r="M84" s="126"/>
      <c r="N84" s="126"/>
      <c r="O84" s="126"/>
      <c r="P84" s="126"/>
      <c r="Q84" s="126"/>
      <c r="R84" s="126"/>
      <c r="S84" s="126"/>
      <c r="T84" s="120"/>
      <c r="U84" s="109"/>
      <c r="V84" s="109"/>
      <c r="W84" s="109"/>
      <c r="X84" s="109"/>
      <c r="Y84" s="109"/>
      <c r="Z84" s="109"/>
      <c r="AA84" s="109"/>
    </row>
    <row r="85" spans="2:27" s="180" customFormat="1">
      <c r="B85" s="239" t="s">
        <v>458</v>
      </c>
      <c r="C85" s="239" t="s">
        <v>459</v>
      </c>
      <c r="D85" s="183" t="str">
        <f>IF('Índice IFRS 16 | Index IFRS 16'!$K$6="Português",$C85,$B85)</f>
        <v>Support for Social Partners (R$)³</v>
      </c>
      <c r="E85" s="182"/>
      <c r="F85" s="182"/>
      <c r="G85" s="182"/>
      <c r="H85" s="182"/>
      <c r="I85" s="182"/>
      <c r="J85" s="182"/>
      <c r="K85" s="182"/>
      <c r="L85" s="182"/>
      <c r="M85" s="182"/>
      <c r="N85" s="182"/>
      <c r="O85" s="182"/>
      <c r="P85" s="182"/>
      <c r="Q85" s="182"/>
      <c r="R85" s="182"/>
      <c r="S85" s="182"/>
      <c r="T85" s="184"/>
      <c r="U85" s="182"/>
      <c r="V85" s="182"/>
      <c r="W85" s="182"/>
      <c r="X85" s="182"/>
      <c r="Y85" s="182">
        <v>376676</v>
      </c>
      <c r="Z85" s="182">
        <v>400000</v>
      </c>
      <c r="AA85" s="182"/>
    </row>
    <row r="86" spans="2:27" ht="5.0999999999999996" customHeight="1">
      <c r="B86" s="205"/>
      <c r="C86" s="205"/>
      <c r="D86" s="114"/>
      <c r="E86" s="116"/>
      <c r="F86" s="116"/>
      <c r="G86" s="116"/>
      <c r="H86" s="116"/>
      <c r="I86" s="116"/>
      <c r="J86" s="116"/>
      <c r="K86" s="116"/>
      <c r="L86" s="116"/>
      <c r="M86" s="116"/>
      <c r="N86" s="116"/>
      <c r="O86" s="116"/>
      <c r="P86" s="116"/>
      <c r="Q86" s="116"/>
      <c r="R86" s="116"/>
      <c r="S86" s="116"/>
      <c r="T86" s="114"/>
      <c r="U86" s="116"/>
      <c r="V86" s="116"/>
      <c r="W86" s="116"/>
      <c r="X86" s="116"/>
      <c r="Y86" s="116"/>
      <c r="Z86" s="116"/>
      <c r="AA86" s="116"/>
    </row>
    <row r="87" spans="2:27">
      <c r="B87" s="205" t="s">
        <v>294</v>
      </c>
      <c r="C87" s="205" t="s">
        <v>144</v>
      </c>
      <c r="D87" s="105" t="str">
        <f>IF('Índice IFRS 16 | Index IFRS 16'!$K$6="Português",$C87,$B87)</f>
        <v>Governance</v>
      </c>
      <c r="E87" s="122"/>
      <c r="F87" s="122"/>
      <c r="G87" s="122"/>
      <c r="H87" s="122"/>
      <c r="I87" s="122"/>
      <c r="J87" s="122"/>
      <c r="K87" s="126"/>
      <c r="L87" s="126"/>
      <c r="M87" s="126"/>
      <c r="N87" s="126"/>
      <c r="O87" s="126"/>
      <c r="P87" s="126"/>
      <c r="Q87" s="126"/>
      <c r="R87" s="126"/>
      <c r="S87" s="126"/>
      <c r="T87" s="119"/>
      <c r="U87" s="122"/>
      <c r="V87" s="122"/>
      <c r="W87" s="122"/>
      <c r="X87" s="122"/>
      <c r="Y87" s="122"/>
      <c r="Z87" s="122"/>
      <c r="AA87" s="122"/>
    </row>
    <row r="88" spans="2:27" ht="5.45" customHeight="1">
      <c r="B88" s="205"/>
      <c r="C88" s="205"/>
      <c r="D88" s="107"/>
      <c r="E88" s="101"/>
      <c r="F88" s="101"/>
      <c r="G88" s="101"/>
      <c r="H88" s="101"/>
      <c r="I88" s="101"/>
      <c r="J88" s="101"/>
      <c r="K88" s="101"/>
      <c r="L88" s="101"/>
      <c r="M88" s="101"/>
      <c r="N88" s="101"/>
      <c r="O88" s="101"/>
      <c r="P88" s="101"/>
      <c r="Q88" s="101"/>
      <c r="R88" s="101"/>
      <c r="S88" s="101"/>
      <c r="T88" s="119"/>
      <c r="U88" s="205"/>
      <c r="V88" s="205"/>
      <c r="W88" s="205"/>
      <c r="X88" s="205"/>
      <c r="Y88" s="205"/>
      <c r="Z88" s="205"/>
      <c r="AA88" s="205"/>
    </row>
    <row r="89" spans="2:27">
      <c r="B89" s="205" t="s">
        <v>295</v>
      </c>
      <c r="C89" s="205" t="s">
        <v>145</v>
      </c>
      <c r="D89" s="108" t="str">
        <f>IF('Índice IFRS 16 | Index IFRS 16'!$K$6="Português",$C89,$B89)</f>
        <v>Management</v>
      </c>
      <c r="E89" s="109"/>
      <c r="F89" s="109"/>
      <c r="G89" s="109"/>
      <c r="H89" s="109"/>
      <c r="I89" s="109"/>
      <c r="J89" s="109"/>
      <c r="K89" s="126"/>
      <c r="L89" s="126"/>
      <c r="M89" s="126"/>
      <c r="N89" s="126"/>
      <c r="O89" s="126"/>
      <c r="P89" s="126"/>
      <c r="Q89" s="126"/>
      <c r="R89" s="126"/>
      <c r="S89" s="126"/>
      <c r="T89" s="120"/>
      <c r="U89" s="109"/>
      <c r="V89" s="109"/>
      <c r="W89" s="109"/>
      <c r="X89" s="109"/>
      <c r="Y89" s="109"/>
      <c r="Z89" s="109"/>
      <c r="AA89" s="109"/>
    </row>
    <row r="90" spans="2:27">
      <c r="B90" s="205" t="s">
        <v>296</v>
      </c>
      <c r="C90" s="205" t="s">
        <v>146</v>
      </c>
      <c r="D90" s="111" t="str">
        <f>IF('Índice IFRS 16 | Index IFRS 16'!$K$6="Português",$C90,$B90)</f>
        <v>Independent directors (%)</v>
      </c>
      <c r="E90" s="115">
        <v>83.33</v>
      </c>
      <c r="F90" s="115">
        <v>81.819999999999993</v>
      </c>
      <c r="G90" s="115">
        <v>81.818181818181827</v>
      </c>
      <c r="H90" s="115">
        <v>80</v>
      </c>
      <c r="I90" s="115">
        <v>80</v>
      </c>
      <c r="J90" s="115">
        <v>90</v>
      </c>
      <c r="K90" s="115">
        <v>90.9</v>
      </c>
      <c r="L90" s="130">
        <v>90.91</v>
      </c>
      <c r="M90" s="115">
        <v>90.9</v>
      </c>
      <c r="N90" s="115">
        <v>90.91</v>
      </c>
      <c r="O90" s="115">
        <v>90.9</v>
      </c>
      <c r="P90" s="115">
        <v>90.9</v>
      </c>
      <c r="Q90" s="115">
        <v>90.9</v>
      </c>
      <c r="R90" s="115">
        <v>90.9</v>
      </c>
      <c r="S90" s="115">
        <v>91.7</v>
      </c>
      <c r="T90" s="114"/>
      <c r="U90" s="115">
        <v>85</v>
      </c>
      <c r="V90" s="115">
        <v>82</v>
      </c>
      <c r="W90" s="110">
        <v>82</v>
      </c>
      <c r="X90" s="110">
        <v>90</v>
      </c>
      <c r="Y90" s="110">
        <v>90.9</v>
      </c>
      <c r="Z90" s="110">
        <v>90.909090909090907</v>
      </c>
      <c r="AA90" s="110">
        <v>91.7</v>
      </c>
    </row>
    <row r="91" spans="2:27">
      <c r="B91" s="205" t="s">
        <v>297</v>
      </c>
      <c r="C91" s="205" t="s">
        <v>147</v>
      </c>
      <c r="D91" s="111" t="str">
        <f>IF('Índice IFRS 16 | Index IFRS 16'!$K$6="Português",$C91,$B91)</f>
        <v>Percent of board members that are women</v>
      </c>
      <c r="E91" s="115">
        <v>8.33</v>
      </c>
      <c r="F91" s="115">
        <v>9.09</v>
      </c>
      <c r="G91" s="115">
        <v>9.0909090909090917</v>
      </c>
      <c r="H91" s="115">
        <v>10</v>
      </c>
      <c r="I91" s="115">
        <v>10</v>
      </c>
      <c r="J91" s="115">
        <v>10</v>
      </c>
      <c r="K91" s="130">
        <v>9.1</v>
      </c>
      <c r="L91" s="130">
        <v>9.09</v>
      </c>
      <c r="M91" s="130">
        <v>9.1</v>
      </c>
      <c r="N91" s="130">
        <v>9.1</v>
      </c>
      <c r="O91" s="130">
        <v>9.1</v>
      </c>
      <c r="P91" s="130">
        <v>18.2</v>
      </c>
      <c r="Q91" s="130">
        <v>18.2</v>
      </c>
      <c r="R91" s="130">
        <v>18.2</v>
      </c>
      <c r="S91" s="130">
        <v>25</v>
      </c>
      <c r="T91" s="114"/>
      <c r="U91" s="115">
        <v>7.69</v>
      </c>
      <c r="V91" s="115">
        <v>9</v>
      </c>
      <c r="W91" s="110">
        <v>9</v>
      </c>
      <c r="X91" s="110">
        <v>10</v>
      </c>
      <c r="Y91" s="110">
        <v>9.1</v>
      </c>
      <c r="Z91" s="110">
        <v>18.18</v>
      </c>
      <c r="AA91" s="110">
        <v>25</v>
      </c>
    </row>
    <row r="92" spans="2:27">
      <c r="B92" s="205" t="s">
        <v>298</v>
      </c>
      <c r="C92" s="205" t="s">
        <v>148</v>
      </c>
      <c r="D92" s="111" t="str">
        <f>IF('Índice IFRS 16 | Index IFRS 16'!$K$6="Português",$C92,$B92)</f>
        <v>Board of directors average age</v>
      </c>
      <c r="E92" s="115">
        <v>55.727272727272727</v>
      </c>
      <c r="F92" s="115">
        <v>56.727272727272727</v>
      </c>
      <c r="G92" s="115">
        <v>57.403272976168246</v>
      </c>
      <c r="H92" s="115">
        <v>57.8</v>
      </c>
      <c r="I92" s="115">
        <v>58.487611225188232</v>
      </c>
      <c r="J92" s="115">
        <v>59</v>
      </c>
      <c r="K92" s="130">
        <v>57.9</v>
      </c>
      <c r="L92" s="130">
        <v>59.6</v>
      </c>
      <c r="M92" s="130">
        <v>59.53</v>
      </c>
      <c r="N92" s="130">
        <v>59.97</v>
      </c>
      <c r="O92" s="130">
        <v>59.97</v>
      </c>
      <c r="P92" s="130">
        <v>58.63</v>
      </c>
      <c r="Q92" s="130">
        <v>58.88</v>
      </c>
      <c r="R92" s="130">
        <v>59.3</v>
      </c>
      <c r="S92" s="130">
        <v>58.1</v>
      </c>
      <c r="T92" s="114"/>
      <c r="U92" s="115">
        <v>54.07692307692308</v>
      </c>
      <c r="V92" s="115">
        <v>56.090909090909093</v>
      </c>
      <c r="W92" s="110">
        <v>57.090909090909093</v>
      </c>
      <c r="X92" s="110">
        <v>59</v>
      </c>
      <c r="Y92" s="110">
        <v>59.920735071453748</v>
      </c>
      <c r="Z92" s="110">
        <v>58.386161408748698</v>
      </c>
      <c r="AA92" s="130">
        <v>58.1</v>
      </c>
    </row>
    <row r="93" spans="2:27">
      <c r="B93" s="205" t="s">
        <v>299</v>
      </c>
      <c r="C93" s="205" t="s">
        <v>149</v>
      </c>
      <c r="D93" s="111" t="str">
        <f>IF('Índice IFRS 16 | Index IFRS 16'!$K$6="Português",$C93,$B93)</f>
        <v>Director meeting attendance (%)</v>
      </c>
      <c r="E93" s="115">
        <v>95</v>
      </c>
      <c r="F93" s="115">
        <v>85</v>
      </c>
      <c r="G93" s="115">
        <v>88.64</v>
      </c>
      <c r="H93" s="115">
        <v>100</v>
      </c>
      <c r="I93" s="115">
        <v>100</v>
      </c>
      <c r="J93" s="115">
        <v>88.7</v>
      </c>
      <c r="K93" s="130">
        <v>98</v>
      </c>
      <c r="L93" s="130">
        <v>98.86</v>
      </c>
      <c r="M93" s="130">
        <v>100</v>
      </c>
      <c r="N93" s="130">
        <v>100</v>
      </c>
      <c r="O93" s="130">
        <v>100</v>
      </c>
      <c r="P93" s="130">
        <v>100</v>
      </c>
      <c r="Q93" s="130">
        <v>100</v>
      </c>
      <c r="R93" s="130">
        <v>100</v>
      </c>
      <c r="S93" s="130">
        <v>12</v>
      </c>
      <c r="T93" s="114"/>
      <c r="U93" s="115">
        <v>94.87</v>
      </c>
      <c r="V93" s="115">
        <v>98.99</v>
      </c>
      <c r="W93" s="110">
        <v>87.9</v>
      </c>
      <c r="X93" s="110">
        <v>88.2</v>
      </c>
      <c r="Y93" s="110">
        <v>98.9</v>
      </c>
      <c r="Z93" s="110">
        <v>96.14</v>
      </c>
      <c r="AA93" s="110">
        <v>99.4</v>
      </c>
    </row>
    <row r="94" spans="2:27">
      <c r="B94" s="205" t="s">
        <v>300</v>
      </c>
      <c r="C94" s="205" t="s">
        <v>150</v>
      </c>
      <c r="D94" s="111" t="str">
        <f>IF('Índice IFRS 16 | Index IFRS 16'!$K$6="Português",$C94,$B94)</f>
        <v>Board size</v>
      </c>
      <c r="E94" s="117">
        <v>12</v>
      </c>
      <c r="F94" s="117">
        <v>11</v>
      </c>
      <c r="G94" s="117">
        <v>11</v>
      </c>
      <c r="H94" s="117">
        <v>10</v>
      </c>
      <c r="I94" s="117">
        <v>10</v>
      </c>
      <c r="J94" s="117">
        <v>11</v>
      </c>
      <c r="K94" s="130">
        <v>11</v>
      </c>
      <c r="L94" s="133">
        <v>11</v>
      </c>
      <c r="M94" s="130">
        <v>11</v>
      </c>
      <c r="N94" s="130">
        <v>11</v>
      </c>
      <c r="O94" s="130">
        <v>11</v>
      </c>
      <c r="P94" s="130">
        <v>11</v>
      </c>
      <c r="Q94" s="130">
        <v>11</v>
      </c>
      <c r="R94" s="130">
        <v>11</v>
      </c>
      <c r="S94" s="130">
        <v>11</v>
      </c>
      <c r="T94" s="114"/>
      <c r="U94" s="117">
        <v>13</v>
      </c>
      <c r="V94" s="117">
        <v>11</v>
      </c>
      <c r="W94" s="113">
        <v>11</v>
      </c>
      <c r="X94" s="113">
        <v>10</v>
      </c>
      <c r="Y94" s="113">
        <v>11</v>
      </c>
      <c r="Z94" s="113">
        <v>11</v>
      </c>
      <c r="AA94" s="113">
        <v>12</v>
      </c>
    </row>
    <row r="95" spans="2:27">
      <c r="B95" s="205" t="s">
        <v>301</v>
      </c>
      <c r="C95" s="205" t="s">
        <v>151</v>
      </c>
      <c r="D95" s="111" t="str">
        <f>IF('Índice IFRS 16 | Index IFRS 16'!$K$6="Português",$C95,$B95)</f>
        <v>Participation of woman in leadership positions (%)</v>
      </c>
      <c r="E95" s="110">
        <v>40.4</v>
      </c>
      <c r="F95" s="110">
        <v>39.4</v>
      </c>
      <c r="G95" s="110">
        <v>39.1</v>
      </c>
      <c r="H95" s="110">
        <v>39.5</v>
      </c>
      <c r="I95" s="110">
        <v>39.700000000000003</v>
      </c>
      <c r="J95" s="110">
        <v>39.5</v>
      </c>
      <c r="K95" s="130">
        <v>39.6</v>
      </c>
      <c r="L95" s="130">
        <v>39.4</v>
      </c>
      <c r="M95" s="130">
        <v>41.099999999999994</v>
      </c>
      <c r="N95" s="130">
        <v>43.4</v>
      </c>
      <c r="O95" s="130">
        <v>40.300000000000004</v>
      </c>
      <c r="P95" s="110">
        <v>40</v>
      </c>
      <c r="Q95" s="110">
        <v>40</v>
      </c>
      <c r="R95" s="110">
        <v>40</v>
      </c>
      <c r="S95" s="110">
        <v>38</v>
      </c>
      <c r="T95" s="114"/>
      <c r="U95" s="110">
        <v>41</v>
      </c>
      <c r="V95" s="110">
        <v>32</v>
      </c>
      <c r="W95" s="110">
        <v>39.4</v>
      </c>
      <c r="X95" s="110">
        <v>37.6</v>
      </c>
      <c r="Y95" s="110">
        <v>39.200000000000003</v>
      </c>
      <c r="Z95" s="110">
        <v>40</v>
      </c>
      <c r="AA95" s="110">
        <v>38</v>
      </c>
    </row>
    <row r="96" spans="2:27">
      <c r="B96" s="205" t="s">
        <v>462</v>
      </c>
      <c r="C96" s="205" t="s">
        <v>463</v>
      </c>
      <c r="D96" s="108" t="str">
        <f>IF('Índice IFRS 16 | Index IFRS 16'!$K$6="Português",$C96,$B96)</f>
        <v>Suppliers⁴</v>
      </c>
      <c r="E96" s="109"/>
      <c r="F96" s="109"/>
      <c r="G96" s="109"/>
      <c r="H96" s="109"/>
      <c r="I96" s="109"/>
      <c r="J96" s="109"/>
      <c r="K96" s="126"/>
      <c r="L96" s="126"/>
      <c r="M96" s="126"/>
      <c r="N96" s="126"/>
      <c r="O96" s="126"/>
      <c r="P96" s="126"/>
      <c r="Q96" s="126"/>
      <c r="R96" s="126"/>
      <c r="S96" s="126"/>
      <c r="T96" s="120"/>
      <c r="U96" s="109"/>
      <c r="V96" s="109"/>
      <c r="W96" s="109"/>
      <c r="X96" s="109"/>
      <c r="Y96" s="109"/>
      <c r="Z96" s="109"/>
      <c r="AA96" s="109"/>
    </row>
    <row r="97" spans="2:27">
      <c r="B97" s="205" t="s">
        <v>386</v>
      </c>
      <c r="C97" s="205" t="s">
        <v>386</v>
      </c>
      <c r="D97" s="205" t="str">
        <f>IF('Índice IFRS 16 | Index IFRS 16'!$K$6="Português",$C97,$B97)</f>
        <v>Total</v>
      </c>
      <c r="U97" s="205"/>
      <c r="V97" s="205"/>
      <c r="W97" s="205"/>
      <c r="X97" s="239">
        <v>6119</v>
      </c>
      <c r="Y97" s="239">
        <v>5605</v>
      </c>
      <c r="Z97" s="239">
        <v>4822</v>
      </c>
      <c r="AA97" s="239"/>
    </row>
    <row r="98" spans="2:27">
      <c r="B98" s="205" t="s">
        <v>264</v>
      </c>
      <c r="C98" s="205" t="s">
        <v>379</v>
      </c>
      <c r="D98" s="205" t="str">
        <f>IF('Índice IFRS 16 | Index IFRS 16'!$K$6="Português",$C98,$B98)</f>
        <v>Domestic</v>
      </c>
      <c r="U98" s="205"/>
      <c r="V98" s="205"/>
      <c r="W98" s="205"/>
      <c r="X98" s="239">
        <v>5339</v>
      </c>
      <c r="Y98" s="239">
        <v>4599</v>
      </c>
      <c r="Z98" s="239">
        <v>4059</v>
      </c>
      <c r="AA98" s="239"/>
    </row>
    <row r="99" spans="2:27">
      <c r="B99" s="205" t="s">
        <v>265</v>
      </c>
      <c r="C99" s="205" t="s">
        <v>380</v>
      </c>
      <c r="D99" s="205" t="str">
        <f>IF('Índice IFRS 16 | Index IFRS 16'!$K$6="Português",$C99,$B99)</f>
        <v>International</v>
      </c>
      <c r="U99" s="205"/>
      <c r="V99" s="205"/>
      <c r="W99" s="205"/>
      <c r="X99" s="239">
        <v>780</v>
      </c>
      <c r="Y99" s="239">
        <v>1006</v>
      </c>
      <c r="Z99" s="239">
        <v>763</v>
      </c>
      <c r="AA99" s="239"/>
    </row>
    <row r="100" spans="2:27">
      <c r="B100" s="205" t="s">
        <v>383</v>
      </c>
      <c r="C100" s="205" t="s">
        <v>378</v>
      </c>
      <c r="D100" s="205" t="str">
        <f>IF('Índice IFRS 16 | Index IFRS 16'!$K$6="Português",$C100,$B100)</f>
        <v>Total amount (R$ B)</v>
      </c>
      <c r="U100" s="205"/>
      <c r="V100" s="205"/>
      <c r="W100" s="205"/>
      <c r="X100" s="256">
        <v>5.7190000000000003</v>
      </c>
      <c r="Y100" s="256">
        <v>10.624000000000001</v>
      </c>
      <c r="Z100" s="256">
        <v>15.350000000000001</v>
      </c>
      <c r="AA100" s="256"/>
    </row>
    <row r="101" spans="2:27">
      <c r="B101" s="205" t="s">
        <v>384</v>
      </c>
      <c r="C101" s="205" t="s">
        <v>381</v>
      </c>
      <c r="D101" s="205" t="str">
        <f>IF('Índice IFRS 16 | Index IFRS 16'!$K$6="Português",$C101,$B101)</f>
        <v>Total amount  - Domestic (R$ B)</v>
      </c>
      <c r="U101" s="205"/>
      <c r="V101" s="205"/>
      <c r="W101" s="205"/>
      <c r="X101" s="256">
        <v>3.3300000000000005</v>
      </c>
      <c r="Y101" s="256">
        <v>6.1350000000000007</v>
      </c>
      <c r="Z101" s="256">
        <v>9.32</v>
      </c>
      <c r="AA101" s="256"/>
    </row>
    <row r="102" spans="2:27">
      <c r="B102" s="205" t="s">
        <v>385</v>
      </c>
      <c r="C102" s="205" t="s">
        <v>382</v>
      </c>
      <c r="D102" s="205" t="str">
        <f>IF('Índice IFRS 16 | Index IFRS 16'!$K$6="Português",$C102,$B102)</f>
        <v>Total amount - International (R$ B)</v>
      </c>
      <c r="U102" s="205"/>
      <c r="V102" s="205"/>
      <c r="W102" s="205"/>
      <c r="X102" s="256">
        <v>2.3889999999999998</v>
      </c>
      <c r="Y102" s="256">
        <v>4.4889999999999999</v>
      </c>
      <c r="Z102" s="256">
        <v>6.03</v>
      </c>
      <c r="AA102" s="256"/>
    </row>
    <row r="103" spans="2:27">
      <c r="X103" s="179"/>
      <c r="Y103" s="179"/>
      <c r="Z103" s="179"/>
      <c r="AA103" s="179"/>
    </row>
    <row r="104" spans="2:27">
      <c r="B104" s="99" t="s">
        <v>456</v>
      </c>
      <c r="C104" s="99" t="s">
        <v>468</v>
      </c>
      <c r="D104" s="188" t="str">
        <f>IF('Índice IFRS 16 | Index IFRS 16'!$K$6="Português",$C104,$B104)</f>
        <v xml:space="preserve">¹Azul has three own restaurants opperated by third parties with the committment to reduce food lost and waste. Their practices are available in: https://www.stopfoodwasteday.com/en/about.html. </v>
      </c>
    </row>
    <row r="105" spans="2:27">
      <c r="B105" s="99" t="s">
        <v>454</v>
      </c>
      <c r="C105" s="99" t="s">
        <v>455</v>
      </c>
      <c r="D105" s="188" t="str">
        <f>IF('Índice IFRS 16 | Index IFRS 16'!$K$6="Português",$C105,$B105)</f>
        <v>²We have a partnership with eureciclo Seal, a brazilian initiative that promotes the development of recycling chain and encourages circular economy. It is achieved through environmental compensation of packaging, by the recycling of equivalment material and direct remuneration of Recycling Cooperatives. Our target is to compensate the environmental impact of post-consumption waste generated by our flight service. Azul is engaged in this initiative for recycle the on board snacks packaging in 2021.</v>
      </c>
      <c r="X105" s="179"/>
      <c r="Y105" s="179"/>
      <c r="Z105" s="179"/>
      <c r="AA105" s="179"/>
    </row>
    <row r="106" spans="2:27">
      <c r="B106" s="99" t="s">
        <v>457</v>
      </c>
      <c r="C106" s="99" t="s">
        <v>457</v>
      </c>
      <c r="D106" s="188" t="str">
        <f>IF('Índice IFRS 16 | Index IFRS 16'!$K$6="Português",$C106,$B106)</f>
        <v>³2021: Litro Luz: BRL 80.000,00 | Operação Sorriso: BRL 125.000,00 |  Centro de Pesquisa e Difusão da Arte Imaginário (Tapera das Artes): R$ 50.000,00 | FEAC: BRL 59.680,00 | Um Teto para meu País: BRL 52.000,00 | Apoio Pontual ao Instituto Ayrton Senna para o Mc Dia Feliz - BRL 9.996,00</v>
      </c>
    </row>
    <row r="107" spans="2:27">
      <c r="B107" s="99" t="s">
        <v>460</v>
      </c>
      <c r="C107" s="99" t="s">
        <v>461</v>
      </c>
      <c r="D107" s="188" t="str">
        <f>IF('Índice IFRS 16 | Index IFRS 16'!$K$6="Português",$C107,$B107)</f>
        <v>⁴Main Categories: Fuel; Aircraft leasing; Airport authorities; Aviation products and services; Benefits; Insurance; IT products and services; Catering services; Transportation; Advertising agencies. Mostly located in the Southeast and Northeast regions of Brazil</v>
      </c>
    </row>
    <row r="108" spans="2:27">
      <c r="B108" s="99" t="s">
        <v>484</v>
      </c>
      <c r="C108" s="99" t="s">
        <v>483</v>
      </c>
      <c r="D108" s="188" t="str">
        <f>IF('Índice IFRS 16 | Index IFRS 16'!$K$6="Português",$C108,$B108)</f>
        <v>⁵Values related to the meals served to the passengers in flight</v>
      </c>
    </row>
    <row r="109" spans="2:27">
      <c r="B109" s="205" t="s">
        <v>640</v>
      </c>
      <c r="C109" s="205" t="s">
        <v>639</v>
      </c>
      <c r="D109" s="188" t="str">
        <f>IF('Índice IFRS 16 | Index IFRS 16'!$K$6="Português",$C109,$B109)</f>
        <v>⁶ We had no corruption cases in the year 2021</v>
      </c>
    </row>
    <row r="110" spans="2:27">
      <c r="B110" s="99" t="s">
        <v>647</v>
      </c>
      <c r="C110" s="205" t="s">
        <v>650</v>
      </c>
      <c r="D110" s="188" t="str">
        <f>IF('Índice IFRS 16 | Index IFRS 16'!$K$6="Português",$C110,$B110)</f>
        <v>⁷All social and environmental indicators cover 100% of the Company's operations, except when mentioned otherwise</v>
      </c>
    </row>
  </sheetData>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8">
    <tabColor theme="0" tint="-0.499984740745262"/>
  </sheetPr>
  <dimension ref="A1:AI49"/>
  <sheetViews>
    <sheetView showGridLines="0" zoomScaleNormal="100" workbookViewId="0">
      <pane xSplit="4" ySplit="8" topLeftCell="T9" activePane="bottomRight" state="frozen"/>
      <selection activeCell="F2" sqref="F2"/>
      <selection pane="topRight" activeCell="F2" sqref="F2"/>
      <selection pane="bottomLeft" activeCell="F2" sqref="F2"/>
      <selection pane="bottomRight" activeCell="A2" sqref="A2"/>
    </sheetView>
  </sheetViews>
  <sheetFormatPr defaultColWidth="9.140625" defaultRowHeight="15"/>
  <cols>
    <col min="1" max="1" width="4.140625" style="5" customWidth="1"/>
    <col min="2" max="3" width="4.140625" style="5" hidden="1" customWidth="1"/>
    <col min="4" max="4" width="42.5703125" style="2" customWidth="1"/>
    <col min="5" max="28" width="12" style="2" customWidth="1"/>
    <col min="29" max="29" width="10.5703125" bestFit="1" customWidth="1"/>
    <col min="30" max="30" width="10.5703125" customWidth="1"/>
    <col min="31" max="31" width="9.140625" style="2"/>
    <col min="32" max="32" width="12.42578125" style="2" bestFit="1" customWidth="1"/>
    <col min="33" max="33" width="13.5703125" style="2" bestFit="1" customWidth="1"/>
    <col min="34" max="16384" width="9.140625" style="2"/>
  </cols>
  <sheetData>
    <row r="1" spans="1:35" s="171" customFormat="1" ht="14.25" hidden="1">
      <c r="A1" s="139"/>
      <c r="B1" s="139"/>
      <c r="C1" s="139"/>
      <c r="E1" s="172" t="s">
        <v>42</v>
      </c>
      <c r="F1" s="172" t="s">
        <v>43</v>
      </c>
      <c r="G1" s="172" t="s">
        <v>340</v>
      </c>
      <c r="H1" s="172" t="s">
        <v>341</v>
      </c>
      <c r="I1" s="172" t="s">
        <v>342</v>
      </c>
      <c r="J1" s="172" t="s">
        <v>343</v>
      </c>
      <c r="K1" s="172" t="s">
        <v>344</v>
      </c>
      <c r="L1" s="172" t="s">
        <v>345</v>
      </c>
      <c r="M1" s="172" t="s">
        <v>346</v>
      </c>
      <c r="N1" s="172" t="s">
        <v>347</v>
      </c>
      <c r="O1" s="172" t="s">
        <v>348</v>
      </c>
      <c r="P1" s="137" t="s">
        <v>349</v>
      </c>
      <c r="Q1" s="137" t="s">
        <v>350</v>
      </c>
      <c r="R1" s="137" t="s">
        <v>351</v>
      </c>
      <c r="S1" s="137" t="s">
        <v>352</v>
      </c>
      <c r="T1" s="137" t="s">
        <v>353</v>
      </c>
      <c r="U1" s="137" t="s">
        <v>98</v>
      </c>
      <c r="V1" s="137" t="s">
        <v>103</v>
      </c>
      <c r="W1" s="137" t="s">
        <v>104</v>
      </c>
      <c r="X1" s="137" t="s">
        <v>105</v>
      </c>
      <c r="Y1" s="43"/>
      <c r="Z1" s="173" t="s">
        <v>25</v>
      </c>
      <c r="AA1" s="173" t="s">
        <v>27</v>
      </c>
      <c r="AB1" s="173" t="s">
        <v>29</v>
      </c>
      <c r="AC1" s="173" t="s">
        <v>100</v>
      </c>
      <c r="AD1" s="173" t="s">
        <v>107</v>
      </c>
    </row>
    <row r="2" spans="1:35">
      <c r="Y2" s="163"/>
    </row>
    <row r="4" spans="1:35">
      <c r="D4" s="166" t="str">
        <f>IF('Índice IFRS 16 | Index IFRS 16'!$K$6="Português","Menu","Home")</f>
        <v>Home</v>
      </c>
    </row>
    <row r="6" spans="1:35">
      <c r="B6" s="5" t="s">
        <v>162</v>
      </c>
      <c r="C6" s="5" t="s">
        <v>44</v>
      </c>
      <c r="D6" s="56" t="str">
        <f>IF('Índice IFRS 16 | Index IFRS 16'!$K$6="Português",$C6,$B6)</f>
        <v>Income statement</v>
      </c>
      <c r="E6" s="9"/>
      <c r="F6" s="9"/>
      <c r="G6" s="9"/>
      <c r="H6" s="9"/>
      <c r="I6" s="9"/>
      <c r="J6" s="9"/>
      <c r="K6" s="9"/>
      <c r="L6" s="9"/>
      <c r="M6" s="9"/>
      <c r="N6" s="9"/>
      <c r="O6" s="9"/>
      <c r="P6" s="9"/>
      <c r="Q6" s="9"/>
      <c r="R6" s="9"/>
      <c r="S6" s="9"/>
      <c r="T6" s="9"/>
      <c r="U6" s="9"/>
      <c r="V6" s="9"/>
      <c r="W6" s="9"/>
      <c r="X6" s="9"/>
      <c r="Y6" s="9"/>
      <c r="Z6" s="47"/>
      <c r="AA6" s="47"/>
      <c r="AB6" s="47"/>
    </row>
    <row r="7" spans="1:35" thickBot="1">
      <c r="A7" s="4"/>
      <c r="B7" s="4" t="s">
        <v>96</v>
      </c>
      <c r="C7" s="4" t="s">
        <v>96</v>
      </c>
      <c r="D7" s="17" t="str">
        <f>IF('Índice IFRS 16 | Index IFRS 16'!$K$6="Português",$C7,$B7)</f>
        <v xml:space="preserve"> (R$000)</v>
      </c>
      <c r="E7" s="25" t="str">
        <f>IF('Índice IFRS 16 | Index IFRS 16'!$K$6="Português",E$1,SUBSTITUTE(E$1,"T","Q"))</f>
        <v>1Q14</v>
      </c>
      <c r="F7" s="25" t="str">
        <f>IF('Índice IFRS 16 | Index IFRS 16'!$K$6="Português",F$1,SUBSTITUTE(F$1,"T","Q"))</f>
        <v>2Q14</v>
      </c>
      <c r="G7" s="25" t="str">
        <f>IF('Índice IFRS 16 | Index IFRS 16'!$K$6="Português",G$1,SUBSTITUTE(G$1,"T","Q"))</f>
        <v>3Q14</v>
      </c>
      <c r="H7" s="25" t="str">
        <f>IF('Índice IFRS 16 | Index IFRS 16'!$K$6="Português",H$1,SUBSTITUTE(H$1,"T","Q"))</f>
        <v>4Q14</v>
      </c>
      <c r="I7" s="25" t="str">
        <f>IF('Índice IFRS 16 | Index IFRS 16'!$K$6="Português",I$1,SUBSTITUTE(I$1,"T","Q"))</f>
        <v>1Q15</v>
      </c>
      <c r="J7" s="25" t="str">
        <f>IF('Índice IFRS 16 | Index IFRS 16'!$K$6="Português",J$1,SUBSTITUTE(J$1,"T","Q"))</f>
        <v>2Q15</v>
      </c>
      <c r="K7" s="25" t="str">
        <f>IF('Índice IFRS 16 | Index IFRS 16'!$K$6="Português",K$1,SUBSTITUTE(K$1,"T","Q"))</f>
        <v>3Q15</v>
      </c>
      <c r="L7" s="25" t="str">
        <f>IF('Índice IFRS 16 | Index IFRS 16'!$K$6="Português",L$1,SUBSTITUTE(L$1,"T","Q"))</f>
        <v>4Q15</v>
      </c>
      <c r="M7" s="25" t="str">
        <f>IF('Índice IFRS 16 | Index IFRS 16'!$K$6="Português",M$1,SUBSTITUTE(M$1,"T","Q"))</f>
        <v>1Q16</v>
      </c>
      <c r="N7" s="25" t="str">
        <f>IF('Índice IFRS 16 | Index IFRS 16'!$K$6="Português",N$1,SUBSTITUTE(N$1,"T","Q"))</f>
        <v>2Q16</v>
      </c>
      <c r="O7" s="25" t="str">
        <f>IF('Índice IFRS 16 | Index IFRS 16'!$K$6="Português",O$1,SUBSTITUTE(O$1,"T","Q"))</f>
        <v>3Q16</v>
      </c>
      <c r="P7" s="42" t="str">
        <f>IF('Índice IFRS 16 | Index IFRS 16'!$K$6="Português",P$1,SUBSTITUTE(P$1,"T","Q"))</f>
        <v>4Q16</v>
      </c>
      <c r="Q7" s="42" t="str">
        <f>IF('Índice IFRS 16 | Index IFRS 16'!$K$6="Português",Q$1,SUBSTITUTE(Q$1,"T","Q"))</f>
        <v>1Q17¹</v>
      </c>
      <c r="R7" s="42" t="str">
        <f>IF('Índice IFRS 16 | Index IFRS 16'!$K$6="Português",R$1,SUBSTITUTE(R$1,"T","Q"))</f>
        <v>2Q17¹</v>
      </c>
      <c r="S7" s="42" t="str">
        <f>IF('Índice IFRS 16 | Index IFRS 16'!$K$6="Português",S$1,SUBSTITUTE(S$1,"T","Q"))</f>
        <v>3Q17¹</v>
      </c>
      <c r="T7" s="42" t="str">
        <f>IF('Índice IFRS 16 | Index IFRS 16'!$K$6="Português",T$1,SUBSTITUTE(T$1,"T","Q"))</f>
        <v>4Q17¹</v>
      </c>
      <c r="U7" s="42" t="s">
        <v>98</v>
      </c>
      <c r="V7" s="42" t="s">
        <v>103</v>
      </c>
      <c r="W7" s="42" t="s">
        <v>104</v>
      </c>
      <c r="X7" s="42" t="s">
        <v>105</v>
      </c>
      <c r="Y7" s="43"/>
      <c r="Z7" s="26" t="s">
        <v>25</v>
      </c>
      <c r="AA7" s="26" t="s">
        <v>27</v>
      </c>
      <c r="AB7" s="26" t="s">
        <v>29</v>
      </c>
      <c r="AC7" s="26" t="s">
        <v>100</v>
      </c>
      <c r="AD7" s="26" t="s">
        <v>107</v>
      </c>
    </row>
    <row r="8" spans="1:35" ht="3.75" customHeight="1">
      <c r="A8" s="4"/>
      <c r="B8" s="4"/>
      <c r="C8" s="4"/>
      <c r="D8" s="18"/>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5" ht="12" customHeight="1">
      <c r="A9" s="4"/>
      <c r="B9" s="4" t="s">
        <v>163</v>
      </c>
      <c r="C9" s="4" t="s">
        <v>32</v>
      </c>
      <c r="D9" s="18" t="str">
        <f>IF('Índice IFRS 16 | Index IFRS 16'!$K$6="Português",$C9,$B9)</f>
        <v xml:space="preserve">Operating revenue </v>
      </c>
      <c r="E9" s="1"/>
      <c r="F9" s="1"/>
      <c r="G9" s="1"/>
      <c r="H9" s="1"/>
      <c r="I9" s="1"/>
      <c r="J9" s="1"/>
      <c r="K9" s="1"/>
      <c r="L9" s="1"/>
      <c r="M9" s="1"/>
      <c r="N9" s="1"/>
      <c r="O9" s="1"/>
      <c r="P9" s="1"/>
      <c r="Q9" s="1"/>
      <c r="R9" s="1"/>
      <c r="S9" s="1"/>
      <c r="T9" s="1"/>
      <c r="U9" s="1"/>
      <c r="V9" s="1"/>
      <c r="W9" s="1"/>
      <c r="X9" s="1"/>
      <c r="Y9" s="1"/>
      <c r="Z9" s="1"/>
      <c r="AA9" s="1"/>
      <c r="AB9" s="1"/>
      <c r="AC9" s="1"/>
      <c r="AD9" s="1"/>
    </row>
    <row r="10" spans="1:35" ht="12" customHeight="1">
      <c r="A10" s="4"/>
      <c r="B10" s="4" t="s">
        <v>164</v>
      </c>
      <c r="C10" s="4" t="s">
        <v>30</v>
      </c>
      <c r="D10" s="20" t="str">
        <f>IF('Índice IFRS 16 | Index IFRS 16'!$K$6="Português",$C10,$B10)</f>
        <v>Passenger revenue</v>
      </c>
      <c r="E10" s="11">
        <v>1243256</v>
      </c>
      <c r="F10" s="11">
        <v>1216317</v>
      </c>
      <c r="G10" s="11">
        <v>1302847</v>
      </c>
      <c r="H10" s="11">
        <v>1367193</v>
      </c>
      <c r="I10" s="11">
        <v>1391769</v>
      </c>
      <c r="J10" s="11">
        <v>1238878</v>
      </c>
      <c r="K10" s="11">
        <v>1463180</v>
      </c>
      <c r="L10" s="11">
        <v>1481517</v>
      </c>
      <c r="M10" s="11">
        <v>1477835</v>
      </c>
      <c r="N10" s="11">
        <v>1238245</v>
      </c>
      <c r="O10" s="11">
        <v>1501326</v>
      </c>
      <c r="P10" s="11">
        <v>1569403</v>
      </c>
      <c r="Q10" s="11">
        <v>1789855</v>
      </c>
      <c r="R10" s="11">
        <v>1632153</v>
      </c>
      <c r="S10" s="11">
        <v>1912087</v>
      </c>
      <c r="T10" s="11">
        <v>2065636.8355613262</v>
      </c>
      <c r="U10" s="11">
        <v>2111803</v>
      </c>
      <c r="V10" s="11">
        <v>1956923</v>
      </c>
      <c r="W10" s="11">
        <v>2312045</v>
      </c>
      <c r="X10" s="11">
        <v>2340561</v>
      </c>
      <c r="Y10" s="11"/>
      <c r="Z10" s="11">
        <f>SUM(E10:H10)</f>
        <v>5129613</v>
      </c>
      <c r="AA10" s="11">
        <f>SUM(I10:L10)</f>
        <v>5575344</v>
      </c>
      <c r="AB10" s="11">
        <f>SUM(M10:P10)</f>
        <v>5786809</v>
      </c>
      <c r="AC10" s="11">
        <f>SUM(Q10:T10)</f>
        <v>7399731.8355613258</v>
      </c>
      <c r="AD10" s="11">
        <f>SUM(U10:X10)</f>
        <v>8721332</v>
      </c>
      <c r="AE10" s="79"/>
      <c r="AF10" s="79"/>
      <c r="AG10" s="79"/>
      <c r="AH10" s="79"/>
      <c r="AI10" s="79"/>
    </row>
    <row r="11" spans="1:35" ht="12" customHeight="1">
      <c r="A11" s="4"/>
      <c r="B11" s="4" t="s">
        <v>165</v>
      </c>
      <c r="C11" s="4" t="s">
        <v>6</v>
      </c>
      <c r="D11" s="20" t="str">
        <f>IF('Índice IFRS 16 | Index IFRS 16'!$K$6="Português",$C11,$B11)</f>
        <v>Other revenue</v>
      </c>
      <c r="E11" s="35">
        <v>156668</v>
      </c>
      <c r="F11" s="35">
        <v>157726</v>
      </c>
      <c r="G11" s="35">
        <v>167070</v>
      </c>
      <c r="H11" s="35">
        <v>191976</v>
      </c>
      <c r="I11" s="35">
        <v>164687</v>
      </c>
      <c r="J11" s="35">
        <v>158799</v>
      </c>
      <c r="K11" s="35">
        <v>168391</v>
      </c>
      <c r="L11" s="35">
        <v>190645</v>
      </c>
      <c r="M11" s="35">
        <v>190693</v>
      </c>
      <c r="N11" s="35">
        <v>205704</v>
      </c>
      <c r="O11" s="35">
        <v>235495</v>
      </c>
      <c r="P11" s="35">
        <v>251190</v>
      </c>
      <c r="Q11" s="35">
        <v>88495</v>
      </c>
      <c r="R11" s="35">
        <v>84971</v>
      </c>
      <c r="S11" s="35">
        <v>79807</v>
      </c>
      <c r="T11" s="35">
        <v>120468.73123999994</v>
      </c>
      <c r="U11" s="35">
        <v>101597</v>
      </c>
      <c r="V11" s="35">
        <v>112153</v>
      </c>
      <c r="W11" s="80">
        <v>129606</v>
      </c>
      <c r="X11" s="11">
        <v>139869</v>
      </c>
      <c r="Y11" s="38"/>
      <c r="Z11" s="35">
        <f>SUM(E11:H11)</f>
        <v>673440</v>
      </c>
      <c r="AA11" s="35">
        <f>SUM(I11:L11)</f>
        <v>682522</v>
      </c>
      <c r="AB11" s="35">
        <f>SUM(M11:P11)</f>
        <v>883082</v>
      </c>
      <c r="AC11" s="35">
        <f>SUM(Q11:T11)</f>
        <v>373741.73123999994</v>
      </c>
      <c r="AD11" s="11">
        <f>SUM(U11:X11)</f>
        <v>483225</v>
      </c>
      <c r="AE11" s="79"/>
      <c r="AF11" s="79"/>
      <c r="AG11" s="79"/>
      <c r="AH11" s="79"/>
      <c r="AI11" s="79"/>
    </row>
    <row r="12" spans="1:35" ht="12" customHeight="1">
      <c r="A12" s="4"/>
      <c r="B12" s="4" t="s">
        <v>166</v>
      </c>
      <c r="C12" s="4" t="s">
        <v>31</v>
      </c>
      <c r="D12" s="57" t="str">
        <f>IF('Índice IFRS 16 | Index IFRS 16'!$K$6="Português",$C12,$B12)</f>
        <v xml:space="preserve">Total Operating revenue </v>
      </c>
      <c r="E12" s="36">
        <f t="shared" ref="E12:X12" si="0">SUM(E10:E11)</f>
        <v>1399924</v>
      </c>
      <c r="F12" s="36">
        <f t="shared" si="0"/>
        <v>1374043</v>
      </c>
      <c r="G12" s="36">
        <f t="shared" si="0"/>
        <v>1469917</v>
      </c>
      <c r="H12" s="36">
        <f t="shared" si="0"/>
        <v>1559169</v>
      </c>
      <c r="I12" s="36">
        <f t="shared" si="0"/>
        <v>1556456</v>
      </c>
      <c r="J12" s="36">
        <f t="shared" si="0"/>
        <v>1397677</v>
      </c>
      <c r="K12" s="36">
        <f t="shared" si="0"/>
        <v>1631571</v>
      </c>
      <c r="L12" s="36">
        <f t="shared" si="0"/>
        <v>1672162</v>
      </c>
      <c r="M12" s="36">
        <f>SUM(M10:M11)</f>
        <v>1668528</v>
      </c>
      <c r="N12" s="36">
        <f>SUM(N10:N11)</f>
        <v>1443949</v>
      </c>
      <c r="O12" s="36">
        <f t="shared" si="0"/>
        <v>1736821</v>
      </c>
      <c r="P12" s="36">
        <f t="shared" si="0"/>
        <v>1820593</v>
      </c>
      <c r="Q12" s="36">
        <f t="shared" si="0"/>
        <v>1878350</v>
      </c>
      <c r="R12" s="36">
        <f t="shared" si="0"/>
        <v>1717124</v>
      </c>
      <c r="S12" s="36">
        <f t="shared" si="0"/>
        <v>1991894</v>
      </c>
      <c r="T12" s="36">
        <f t="shared" si="0"/>
        <v>2186105.5668013263</v>
      </c>
      <c r="U12" s="36">
        <f t="shared" si="0"/>
        <v>2213400</v>
      </c>
      <c r="V12" s="36">
        <f t="shared" si="0"/>
        <v>2069076</v>
      </c>
      <c r="W12" s="36">
        <f t="shared" si="0"/>
        <v>2441651</v>
      </c>
      <c r="X12" s="36">
        <f t="shared" si="0"/>
        <v>2480430</v>
      </c>
      <c r="Y12" s="44"/>
      <c r="Z12" s="36">
        <f>SUM(Z10:Z11)</f>
        <v>5803053</v>
      </c>
      <c r="AA12" s="36">
        <f>SUM(AA10:AA11)</f>
        <v>6257866</v>
      </c>
      <c r="AB12" s="36">
        <f>SUM(AB10:AB11)</f>
        <v>6669891</v>
      </c>
      <c r="AC12" s="36">
        <f>SUM(AC10:AC11)</f>
        <v>7773473.5668013254</v>
      </c>
      <c r="AD12" s="36">
        <f>SUM(AD10:AD11)</f>
        <v>9204557</v>
      </c>
      <c r="AE12" s="79"/>
      <c r="AF12" s="79"/>
      <c r="AG12" s="79"/>
      <c r="AH12" s="79"/>
      <c r="AI12" s="79"/>
    </row>
    <row r="13" spans="1:35" ht="7.5" customHeight="1">
      <c r="A13" s="4"/>
      <c r="B13" s="4"/>
      <c r="C13" s="4"/>
      <c r="D13" s="22"/>
      <c r="AC13" s="2"/>
      <c r="AD13" s="2"/>
      <c r="AE13" s="79"/>
      <c r="AF13" s="79"/>
      <c r="AG13" s="79"/>
      <c r="AH13" s="79"/>
      <c r="AI13" s="79"/>
    </row>
    <row r="14" spans="1:35" ht="12" customHeight="1">
      <c r="A14" s="4"/>
      <c r="B14" s="4" t="s">
        <v>167</v>
      </c>
      <c r="C14" s="4" t="s">
        <v>33</v>
      </c>
      <c r="D14" s="18" t="str">
        <f>IF('Índice IFRS 16 | Index IFRS 16'!$K$6="Português",$C14,$B14)</f>
        <v>Operating expenses</v>
      </c>
      <c r="AC14" s="2"/>
      <c r="AD14" s="2"/>
      <c r="AE14" s="79"/>
      <c r="AF14" s="79"/>
      <c r="AG14" s="79"/>
      <c r="AH14" s="79"/>
      <c r="AI14" s="79"/>
    </row>
    <row r="15" spans="1:35" ht="12" customHeight="1">
      <c r="A15" s="4"/>
      <c r="B15" s="4" t="s">
        <v>168</v>
      </c>
      <c r="C15" s="4" t="s">
        <v>1</v>
      </c>
      <c r="D15" s="20" t="str">
        <f>IF('Índice IFRS 16 | Index IFRS 16'!$K$6="Português",$C15,$B15)</f>
        <v>Aircraft fuel</v>
      </c>
      <c r="E15" s="32">
        <v>-489242</v>
      </c>
      <c r="F15" s="32">
        <v>-458148</v>
      </c>
      <c r="G15" s="32">
        <v>-488569</v>
      </c>
      <c r="H15" s="32">
        <v>-519077</v>
      </c>
      <c r="I15" s="32">
        <v>-498906</v>
      </c>
      <c r="J15" s="32">
        <v>-438872</v>
      </c>
      <c r="K15" s="32">
        <v>-454831</v>
      </c>
      <c r="L15" s="32">
        <v>-524997</v>
      </c>
      <c r="M15" s="32">
        <v>-402434</v>
      </c>
      <c r="N15" s="32">
        <v>-332942</v>
      </c>
      <c r="O15" s="32">
        <v>-404631</v>
      </c>
      <c r="P15" s="32">
        <v>-420216</v>
      </c>
      <c r="Q15" s="32">
        <v>-465725</v>
      </c>
      <c r="R15" s="32">
        <v>-415916</v>
      </c>
      <c r="S15" s="32">
        <v>-442690</v>
      </c>
      <c r="T15" s="32">
        <v>-523864</v>
      </c>
      <c r="U15" s="32">
        <v>-577240</v>
      </c>
      <c r="V15" s="32">
        <v>-563003</v>
      </c>
      <c r="W15" s="32">
        <v>-737227</v>
      </c>
      <c r="X15" s="32">
        <v>-766791</v>
      </c>
      <c r="Y15" s="32"/>
      <c r="Z15" s="32">
        <f t="shared" ref="Z15:Z23" si="1">SUM(E15:H15)</f>
        <v>-1955036</v>
      </c>
      <c r="AA15" s="32">
        <f t="shared" ref="AA15:AA23" si="2">SUM(I15:L15)</f>
        <v>-1917606</v>
      </c>
      <c r="AB15" s="32">
        <f t="shared" ref="AB15:AB23" si="3">SUM(M15:P15)</f>
        <v>-1560223</v>
      </c>
      <c r="AC15" s="32">
        <f>SUM(Q15:T15)</f>
        <v>-1848195</v>
      </c>
      <c r="AD15" s="32">
        <f>SUM(U15:X15)</f>
        <v>-2644261</v>
      </c>
      <c r="AE15" s="79"/>
      <c r="AF15" s="79"/>
      <c r="AG15" s="79"/>
      <c r="AH15" s="79"/>
      <c r="AI15" s="79"/>
    </row>
    <row r="16" spans="1:35" ht="12" customHeight="1">
      <c r="A16" s="4"/>
      <c r="B16" s="4" t="s">
        <v>169</v>
      </c>
      <c r="C16" s="4" t="s">
        <v>34</v>
      </c>
      <c r="D16" s="20" t="str">
        <f>IF('Índice IFRS 16 | Index IFRS 16'!$K$6="Português",$C16,$B16)</f>
        <v>Salaries, wages and benefits</v>
      </c>
      <c r="E16" s="32">
        <v>-268301</v>
      </c>
      <c r="F16" s="32">
        <v>-232164</v>
      </c>
      <c r="G16" s="32">
        <v>-238875</v>
      </c>
      <c r="H16" s="32">
        <v>-252109</v>
      </c>
      <c r="I16" s="32">
        <v>-264725</v>
      </c>
      <c r="J16" s="32">
        <v>-262592</v>
      </c>
      <c r="K16" s="32">
        <v>-265322</v>
      </c>
      <c r="L16" s="32">
        <v>-249480</v>
      </c>
      <c r="M16" s="32">
        <v>-272457</v>
      </c>
      <c r="N16" s="32">
        <v>-262371</v>
      </c>
      <c r="O16" s="32">
        <v>-267256</v>
      </c>
      <c r="P16" s="32">
        <v>-289787</v>
      </c>
      <c r="Q16" s="32">
        <v>-290008</v>
      </c>
      <c r="R16" s="32">
        <v>-310808</v>
      </c>
      <c r="S16" s="32">
        <v>-328843</v>
      </c>
      <c r="T16" s="32">
        <v>-366507</v>
      </c>
      <c r="U16" s="32">
        <v>-333770</v>
      </c>
      <c r="V16" s="32">
        <v>-354705</v>
      </c>
      <c r="W16" s="32">
        <v>-369899</v>
      </c>
      <c r="X16" s="32">
        <v>-354644</v>
      </c>
      <c r="Y16" s="32"/>
      <c r="Z16" s="32">
        <f t="shared" si="1"/>
        <v>-991449</v>
      </c>
      <c r="AA16" s="32">
        <f t="shared" si="2"/>
        <v>-1042119</v>
      </c>
      <c r="AB16" s="32">
        <f t="shared" si="3"/>
        <v>-1091871</v>
      </c>
      <c r="AC16" s="32">
        <f t="shared" ref="AC16:AC23" si="4">SUM(Q16:T16)</f>
        <v>-1296166</v>
      </c>
      <c r="AD16" s="32">
        <f t="shared" ref="AD16:AD23" si="5">SUM(U16:X16)</f>
        <v>-1413018</v>
      </c>
      <c r="AE16" s="79"/>
      <c r="AF16" s="79"/>
      <c r="AG16" s="79"/>
      <c r="AH16" s="79"/>
      <c r="AI16" s="79"/>
    </row>
    <row r="17" spans="1:35" ht="12" customHeight="1">
      <c r="A17" s="4"/>
      <c r="B17" s="4" t="s">
        <v>170</v>
      </c>
      <c r="C17" s="4" t="s">
        <v>35</v>
      </c>
      <c r="D17" s="20" t="str">
        <f>IF('Índice IFRS 16 | Index IFRS 16'!$K$6="Português",$C17,$B17)</f>
        <v>Aircraft and other rent</v>
      </c>
      <c r="E17" s="32">
        <v>-159598</v>
      </c>
      <c r="F17" s="32">
        <v>-161165</v>
      </c>
      <c r="G17" s="32">
        <v>-164574</v>
      </c>
      <c r="H17" s="32">
        <v>-203718</v>
      </c>
      <c r="I17" s="32">
        <v>-239804</v>
      </c>
      <c r="J17" s="32">
        <v>-273767.59999999998</v>
      </c>
      <c r="K17" s="32">
        <v>-313859</v>
      </c>
      <c r="L17" s="32">
        <v>-343894.4</v>
      </c>
      <c r="M17" s="32">
        <v>-338154</v>
      </c>
      <c r="N17" s="32">
        <v>-259353</v>
      </c>
      <c r="O17" s="32">
        <v>-281542</v>
      </c>
      <c r="P17" s="32">
        <v>-281863</v>
      </c>
      <c r="Q17" s="32">
        <v>-280429</v>
      </c>
      <c r="R17" s="32">
        <v>-290628</v>
      </c>
      <c r="S17" s="32">
        <v>-295348</v>
      </c>
      <c r="T17" s="32">
        <v>-315326</v>
      </c>
      <c r="U17" s="32">
        <v>-327080</v>
      </c>
      <c r="V17" s="32">
        <v>-361043</v>
      </c>
      <c r="W17" s="32">
        <v>-413694</v>
      </c>
      <c r="X17" s="32">
        <v>-408130</v>
      </c>
      <c r="Y17" s="32"/>
      <c r="Z17" s="32">
        <f t="shared" si="1"/>
        <v>-689055</v>
      </c>
      <c r="AA17" s="32">
        <f t="shared" si="2"/>
        <v>-1171325</v>
      </c>
      <c r="AB17" s="32">
        <f t="shared" si="3"/>
        <v>-1160912</v>
      </c>
      <c r="AC17" s="32">
        <f t="shared" si="4"/>
        <v>-1181731</v>
      </c>
      <c r="AD17" s="32">
        <f t="shared" si="5"/>
        <v>-1509947</v>
      </c>
      <c r="AE17" s="79"/>
      <c r="AF17" s="79"/>
      <c r="AG17" s="79"/>
      <c r="AH17" s="79"/>
      <c r="AI17" s="79"/>
    </row>
    <row r="18" spans="1:35" ht="12" customHeight="1">
      <c r="A18" s="4"/>
      <c r="B18" s="4" t="s">
        <v>171</v>
      </c>
      <c r="C18" s="4" t="s">
        <v>2</v>
      </c>
      <c r="D18" s="20" t="str">
        <f>IF('Índice IFRS 16 | Index IFRS 16'!$K$6="Português",$C18,$B18)</f>
        <v>Landing fees</v>
      </c>
      <c r="E18" s="32">
        <v>-76860</v>
      </c>
      <c r="F18" s="32">
        <v>-75692</v>
      </c>
      <c r="G18" s="32">
        <v>-80379</v>
      </c>
      <c r="H18" s="32">
        <v>-81471</v>
      </c>
      <c r="I18" s="32">
        <v>-94759</v>
      </c>
      <c r="J18" s="32">
        <v>-89429</v>
      </c>
      <c r="K18" s="32">
        <v>-86504</v>
      </c>
      <c r="L18" s="32">
        <v>-111918</v>
      </c>
      <c r="M18" s="32">
        <v>-120164</v>
      </c>
      <c r="N18" s="32">
        <v>-102301</v>
      </c>
      <c r="O18" s="32">
        <v>-112531</v>
      </c>
      <c r="P18" s="32">
        <v>-107696</v>
      </c>
      <c r="Q18" s="32">
        <v>-114975</v>
      </c>
      <c r="R18" s="32">
        <v>-116320</v>
      </c>
      <c r="S18" s="32">
        <v>-130001</v>
      </c>
      <c r="T18" s="32">
        <v>-129273</v>
      </c>
      <c r="U18" s="32">
        <v>-144914</v>
      </c>
      <c r="V18" s="32">
        <v>-141084</v>
      </c>
      <c r="W18" s="32">
        <v>-157201</v>
      </c>
      <c r="X18" s="32">
        <v>-148901</v>
      </c>
      <c r="Y18" s="32"/>
      <c r="Z18" s="32">
        <f t="shared" si="1"/>
        <v>-314402</v>
      </c>
      <c r="AA18" s="32">
        <f t="shared" si="2"/>
        <v>-382610</v>
      </c>
      <c r="AB18" s="32">
        <f t="shared" si="3"/>
        <v>-442692</v>
      </c>
      <c r="AC18" s="32">
        <f t="shared" si="4"/>
        <v>-490569</v>
      </c>
      <c r="AD18" s="32">
        <f t="shared" si="5"/>
        <v>-592100</v>
      </c>
      <c r="AE18" s="79"/>
      <c r="AF18" s="79"/>
      <c r="AG18" s="79"/>
      <c r="AH18" s="79"/>
      <c r="AI18" s="79"/>
    </row>
    <row r="19" spans="1:35" ht="12" customHeight="1">
      <c r="A19" s="4"/>
      <c r="B19" s="4" t="s">
        <v>172</v>
      </c>
      <c r="C19" s="4" t="s">
        <v>36</v>
      </c>
      <c r="D19" s="20" t="str">
        <f>IF('Índice IFRS 16 | Index IFRS 16'!$K$6="Português",$C19,$B19)</f>
        <v>Traffic and customer servicing</v>
      </c>
      <c r="E19" s="32">
        <v>-54235</v>
      </c>
      <c r="F19" s="32">
        <v>-57248</v>
      </c>
      <c r="G19" s="32">
        <v>-59907</v>
      </c>
      <c r="H19" s="32">
        <v>-69393</v>
      </c>
      <c r="I19" s="32">
        <v>-76568</v>
      </c>
      <c r="J19" s="32">
        <v>-75102.600000000006</v>
      </c>
      <c r="K19" s="32">
        <v>-76548</v>
      </c>
      <c r="L19" s="32">
        <v>-79707</v>
      </c>
      <c r="M19" s="32">
        <v>-84278</v>
      </c>
      <c r="N19" s="32">
        <v>-74510</v>
      </c>
      <c r="O19" s="32">
        <v>-82143</v>
      </c>
      <c r="P19" s="32">
        <v>-86358</v>
      </c>
      <c r="Q19" s="32">
        <v>-84160</v>
      </c>
      <c r="R19" s="32">
        <v>-83367</v>
      </c>
      <c r="S19" s="32">
        <v>-92891</v>
      </c>
      <c r="T19" s="32">
        <v>-97423</v>
      </c>
      <c r="U19" s="32">
        <v>-98092</v>
      </c>
      <c r="V19" s="32">
        <v>-92682</v>
      </c>
      <c r="W19" s="32">
        <v>-104809</v>
      </c>
      <c r="X19" s="32">
        <v>-99811</v>
      </c>
      <c r="Y19" s="32"/>
      <c r="Z19" s="32">
        <f t="shared" si="1"/>
        <v>-240783</v>
      </c>
      <c r="AA19" s="32">
        <f t="shared" si="2"/>
        <v>-307925.59999999998</v>
      </c>
      <c r="AB19" s="32">
        <f t="shared" si="3"/>
        <v>-327289</v>
      </c>
      <c r="AC19" s="32">
        <f t="shared" si="4"/>
        <v>-357841</v>
      </c>
      <c r="AD19" s="32">
        <f t="shared" si="5"/>
        <v>-395394</v>
      </c>
      <c r="AE19" s="79"/>
      <c r="AF19" s="79"/>
      <c r="AG19" s="79"/>
      <c r="AH19" s="79"/>
      <c r="AI19" s="79"/>
    </row>
    <row r="20" spans="1:35" ht="12" customHeight="1">
      <c r="A20" s="4"/>
      <c r="B20" s="4" t="s">
        <v>173</v>
      </c>
      <c r="C20" s="4" t="s">
        <v>3</v>
      </c>
      <c r="D20" s="20" t="str">
        <f>IF('Índice IFRS 16 | Index IFRS 16'!$K$6="Português",$C20,$B20)</f>
        <v>Sales and marketing</v>
      </c>
      <c r="E20" s="32">
        <v>-56178</v>
      </c>
      <c r="F20" s="32">
        <v>-60236</v>
      </c>
      <c r="G20" s="32">
        <v>-58983</v>
      </c>
      <c r="H20" s="32">
        <v>-63962</v>
      </c>
      <c r="I20" s="32">
        <v>-62114</v>
      </c>
      <c r="J20" s="32">
        <v>-57407</v>
      </c>
      <c r="K20" s="32">
        <v>-66939</v>
      </c>
      <c r="L20" s="32">
        <v>-71754</v>
      </c>
      <c r="M20" s="32">
        <v>-59798</v>
      </c>
      <c r="N20" s="32">
        <v>-71639</v>
      </c>
      <c r="O20" s="32">
        <v>-66774</v>
      </c>
      <c r="P20" s="32">
        <v>-77992</v>
      </c>
      <c r="Q20" s="32">
        <v>-69686</v>
      </c>
      <c r="R20" s="32">
        <v>-68627</v>
      </c>
      <c r="S20" s="32">
        <v>-81722</v>
      </c>
      <c r="T20" s="32">
        <v>-89505</v>
      </c>
      <c r="U20" s="32">
        <v>-84384</v>
      </c>
      <c r="V20" s="32">
        <v>-77562</v>
      </c>
      <c r="W20" s="32">
        <v>-100126</v>
      </c>
      <c r="X20" s="32">
        <v>-106591</v>
      </c>
      <c r="Y20" s="32"/>
      <c r="Z20" s="32">
        <f t="shared" si="1"/>
        <v>-239359</v>
      </c>
      <c r="AA20" s="32">
        <f t="shared" si="2"/>
        <v>-258214</v>
      </c>
      <c r="AB20" s="32">
        <f t="shared" si="3"/>
        <v>-276203</v>
      </c>
      <c r="AC20" s="32">
        <f t="shared" si="4"/>
        <v>-309540</v>
      </c>
      <c r="AD20" s="32">
        <f t="shared" si="5"/>
        <v>-368663</v>
      </c>
      <c r="AE20" s="79"/>
      <c r="AF20" s="79"/>
      <c r="AG20" s="79"/>
      <c r="AH20" s="79"/>
      <c r="AI20" s="79"/>
    </row>
    <row r="21" spans="1:35" ht="12" customHeight="1">
      <c r="A21" s="4"/>
      <c r="B21" s="4" t="s">
        <v>175</v>
      </c>
      <c r="C21" s="4" t="s">
        <v>4</v>
      </c>
      <c r="D21" s="20" t="str">
        <f>IF('Índice IFRS 16 | Index IFRS 16'!$K$6="Português",$C21,$B21)</f>
        <v>Maintenance materials and repairs</v>
      </c>
      <c r="E21" s="32">
        <v>-98692</v>
      </c>
      <c r="F21" s="32">
        <v>-78088</v>
      </c>
      <c r="G21" s="32">
        <v>-93002</v>
      </c>
      <c r="H21" s="32">
        <v>-83557</v>
      </c>
      <c r="I21" s="32">
        <v>-123388</v>
      </c>
      <c r="J21" s="32">
        <v>-131173</v>
      </c>
      <c r="K21" s="32">
        <v>-194283</v>
      </c>
      <c r="L21" s="32">
        <v>-195053.4</v>
      </c>
      <c r="M21" s="32">
        <v>-189797</v>
      </c>
      <c r="N21" s="32">
        <v>-155930</v>
      </c>
      <c r="O21" s="32">
        <v>-181331</v>
      </c>
      <c r="P21" s="32">
        <v>-181681</v>
      </c>
      <c r="Q21" s="32">
        <v>-146030</v>
      </c>
      <c r="R21" s="32">
        <v>-129293</v>
      </c>
      <c r="S21" s="32">
        <v>-158801</v>
      </c>
      <c r="T21" s="32">
        <v>-134020</v>
      </c>
      <c r="U21" s="32">
        <v>-123303</v>
      </c>
      <c r="V21" s="32">
        <v>-146499</v>
      </c>
      <c r="W21" s="32">
        <v>-173153</v>
      </c>
      <c r="X21" s="32">
        <v>-61522</v>
      </c>
      <c r="Y21" s="32"/>
      <c r="Z21" s="32">
        <f t="shared" si="1"/>
        <v>-353339</v>
      </c>
      <c r="AA21" s="32">
        <f t="shared" si="2"/>
        <v>-643897.4</v>
      </c>
      <c r="AB21" s="32">
        <f t="shared" si="3"/>
        <v>-708739</v>
      </c>
      <c r="AC21" s="32">
        <f t="shared" si="4"/>
        <v>-568144</v>
      </c>
      <c r="AD21" s="32">
        <f t="shared" si="5"/>
        <v>-504477</v>
      </c>
      <c r="AE21" s="79"/>
      <c r="AF21" s="79"/>
      <c r="AG21" s="79"/>
      <c r="AH21" s="79"/>
      <c r="AI21" s="79"/>
    </row>
    <row r="22" spans="1:35" ht="12" customHeight="1">
      <c r="A22" s="4"/>
      <c r="B22" s="4" t="s">
        <v>176</v>
      </c>
      <c r="C22" s="4" t="s">
        <v>5</v>
      </c>
      <c r="D22" s="20" t="str">
        <f>IF('Índice IFRS 16 | Index IFRS 16'!$K$6="Português",$C22,$B22)</f>
        <v>Depreciation and amortization</v>
      </c>
      <c r="E22" s="32">
        <v>-51412</v>
      </c>
      <c r="F22" s="32">
        <v>-50358</v>
      </c>
      <c r="G22" s="32">
        <v>-49442</v>
      </c>
      <c r="H22" s="32">
        <v>-46543</v>
      </c>
      <c r="I22" s="32">
        <v>-49385</v>
      </c>
      <c r="J22" s="32">
        <v>-51615</v>
      </c>
      <c r="K22" s="32">
        <v>-57241</v>
      </c>
      <c r="L22" s="32">
        <v>-59742</v>
      </c>
      <c r="M22" s="32">
        <v>-68811</v>
      </c>
      <c r="N22" s="32">
        <v>-76611</v>
      </c>
      <c r="O22" s="32">
        <v>-80465</v>
      </c>
      <c r="P22" s="32">
        <v>-75314</v>
      </c>
      <c r="Q22" s="32">
        <v>-76593</v>
      </c>
      <c r="R22" s="32">
        <v>-80576</v>
      </c>
      <c r="S22" s="32">
        <v>-89383</v>
      </c>
      <c r="T22" s="32">
        <v>-53241</v>
      </c>
      <c r="U22" s="32">
        <v>-81168</v>
      </c>
      <c r="V22" s="32">
        <v>-84543</v>
      </c>
      <c r="W22" s="32">
        <v>-87566</v>
      </c>
      <c r="X22" s="32">
        <v>-71624</v>
      </c>
      <c r="Y22" s="32"/>
      <c r="Z22" s="32">
        <f t="shared" si="1"/>
        <v>-197755</v>
      </c>
      <c r="AA22" s="32">
        <f t="shared" si="2"/>
        <v>-217983</v>
      </c>
      <c r="AB22" s="32">
        <f t="shared" si="3"/>
        <v>-301201</v>
      </c>
      <c r="AC22" s="32">
        <f t="shared" si="4"/>
        <v>-299793</v>
      </c>
      <c r="AD22" s="32">
        <f t="shared" si="5"/>
        <v>-324901</v>
      </c>
      <c r="AE22" s="79"/>
      <c r="AF22" s="79"/>
      <c r="AG22" s="79"/>
      <c r="AH22" s="79"/>
      <c r="AI22" s="79"/>
    </row>
    <row r="23" spans="1:35" ht="12" customHeight="1">
      <c r="A23" s="4"/>
      <c r="B23" s="4" t="s">
        <v>177</v>
      </c>
      <c r="C23" s="4" t="s">
        <v>37</v>
      </c>
      <c r="D23" s="20" t="str">
        <f>IF('Índice IFRS 16 | Index IFRS 16'!$K$6="Português",$C23,$B23)</f>
        <v>Other operating expenses</v>
      </c>
      <c r="E23" s="32">
        <v>-107170</v>
      </c>
      <c r="F23" s="32">
        <v>-107403</v>
      </c>
      <c r="G23" s="32">
        <v>-113084</v>
      </c>
      <c r="H23" s="32">
        <v>-93292</v>
      </c>
      <c r="I23" s="32">
        <v>-126717</v>
      </c>
      <c r="J23" s="32">
        <v>-54468</v>
      </c>
      <c r="K23" s="32">
        <v>-143934</v>
      </c>
      <c r="L23" s="32">
        <v>-158654</v>
      </c>
      <c r="M23" s="32">
        <v>-125678</v>
      </c>
      <c r="N23" s="32">
        <v>-106975</v>
      </c>
      <c r="O23" s="32">
        <v>-94106</v>
      </c>
      <c r="P23" s="32">
        <v>-129716</v>
      </c>
      <c r="Q23" s="32">
        <v>-141518</v>
      </c>
      <c r="R23" s="32">
        <v>-122822</v>
      </c>
      <c r="S23" s="32">
        <v>-129255</v>
      </c>
      <c r="T23" s="32">
        <v>-179532</v>
      </c>
      <c r="U23" s="32">
        <v>-167523</v>
      </c>
      <c r="V23" s="32">
        <v>-172180.4894841616</v>
      </c>
      <c r="W23" s="32">
        <v>-123869</v>
      </c>
      <c r="X23" s="32">
        <v>-179482</v>
      </c>
      <c r="Y23" s="32"/>
      <c r="Z23" s="32">
        <f t="shared" si="1"/>
        <v>-420949</v>
      </c>
      <c r="AA23" s="32">
        <f t="shared" si="2"/>
        <v>-483773</v>
      </c>
      <c r="AB23" s="32">
        <f t="shared" si="3"/>
        <v>-456475</v>
      </c>
      <c r="AC23" s="32">
        <f t="shared" si="4"/>
        <v>-573127</v>
      </c>
      <c r="AD23" s="32">
        <f t="shared" si="5"/>
        <v>-643054.4894841616</v>
      </c>
      <c r="AE23" s="79"/>
      <c r="AF23" s="79"/>
      <c r="AG23" s="79"/>
      <c r="AH23" s="79"/>
      <c r="AI23" s="79"/>
    </row>
    <row r="24" spans="1:35" ht="12" customHeight="1">
      <c r="A24" s="4"/>
      <c r="B24" s="4" t="s">
        <v>178</v>
      </c>
      <c r="C24" s="4" t="s">
        <v>38</v>
      </c>
      <c r="D24" s="57" t="str">
        <f>IF('Índice IFRS 16 | Index IFRS 16'!$K$6="Português",$C24,$B24)</f>
        <v>Total Operating expenses</v>
      </c>
      <c r="E24" s="34">
        <f t="shared" ref="E24:X24" si="6">SUM(E15:E23)</f>
        <v>-1361688</v>
      </c>
      <c r="F24" s="34">
        <f t="shared" si="6"/>
        <v>-1280502</v>
      </c>
      <c r="G24" s="34">
        <f t="shared" si="6"/>
        <v>-1346815</v>
      </c>
      <c r="H24" s="34">
        <f t="shared" si="6"/>
        <v>-1413122</v>
      </c>
      <c r="I24" s="34">
        <f t="shared" si="6"/>
        <v>-1536366</v>
      </c>
      <c r="J24" s="34">
        <f>SUM(J15:J23)</f>
        <v>-1434426.2000000002</v>
      </c>
      <c r="K24" s="34">
        <f t="shared" si="6"/>
        <v>-1659461</v>
      </c>
      <c r="L24" s="34">
        <f t="shared" si="6"/>
        <v>-1795199.7999999998</v>
      </c>
      <c r="M24" s="34">
        <f t="shared" si="6"/>
        <v>-1661571</v>
      </c>
      <c r="N24" s="34">
        <f t="shared" si="6"/>
        <v>-1442632</v>
      </c>
      <c r="O24" s="34">
        <f t="shared" si="6"/>
        <v>-1570779</v>
      </c>
      <c r="P24" s="34">
        <f t="shared" si="6"/>
        <v>-1650623</v>
      </c>
      <c r="Q24" s="34">
        <f t="shared" si="6"/>
        <v>-1669124</v>
      </c>
      <c r="R24" s="34">
        <f t="shared" si="6"/>
        <v>-1618357</v>
      </c>
      <c r="S24" s="34">
        <f t="shared" si="6"/>
        <v>-1748934</v>
      </c>
      <c r="T24" s="34">
        <f t="shared" si="6"/>
        <v>-1888691</v>
      </c>
      <c r="U24" s="34">
        <f t="shared" si="6"/>
        <v>-1937474</v>
      </c>
      <c r="V24" s="34">
        <f t="shared" si="6"/>
        <v>-1993301.4894841616</v>
      </c>
      <c r="W24" s="34">
        <f t="shared" si="6"/>
        <v>-2267544</v>
      </c>
      <c r="X24" s="34">
        <f t="shared" si="6"/>
        <v>-2197496</v>
      </c>
      <c r="Y24" s="45"/>
      <c r="Z24" s="34">
        <f>SUM(Z15:Z23)</f>
        <v>-5402127</v>
      </c>
      <c r="AA24" s="34">
        <f>SUM(AA15:AA23)</f>
        <v>-6425453</v>
      </c>
      <c r="AB24" s="34">
        <f>SUM(AB15:AB23)</f>
        <v>-6325605</v>
      </c>
      <c r="AC24" s="34">
        <f>SUM(AC15:AC23)</f>
        <v>-6925106</v>
      </c>
      <c r="AD24" s="34">
        <f>SUM(AD15:AD23)</f>
        <v>-8395815.4894841611</v>
      </c>
      <c r="AE24" s="79"/>
      <c r="AF24" s="79"/>
      <c r="AG24" s="79"/>
      <c r="AH24" s="79"/>
      <c r="AI24" s="79"/>
    </row>
    <row r="25" spans="1:35" ht="10.5" customHeight="1">
      <c r="A25" s="4"/>
      <c r="B25" s="4"/>
      <c r="C25" s="4"/>
      <c r="D25" s="22"/>
      <c r="AC25" s="2"/>
      <c r="AD25" s="2"/>
      <c r="AE25" s="79"/>
      <c r="AF25" s="79"/>
      <c r="AG25" s="79"/>
      <c r="AH25" s="79"/>
      <c r="AI25" s="79"/>
    </row>
    <row r="26" spans="1:35" ht="12" customHeight="1">
      <c r="A26" s="4"/>
      <c r="B26" s="4" t="s">
        <v>179</v>
      </c>
      <c r="C26" s="4" t="s">
        <v>41</v>
      </c>
      <c r="D26" s="18" t="str">
        <f>IF('Índice IFRS 16 | Index IFRS 16'!$K$6="Português",$C26,$B26)</f>
        <v>Income (loss) for the period</v>
      </c>
      <c r="E26" s="1">
        <f t="shared" ref="E26:P26" si="7">E12+E24</f>
        <v>38236</v>
      </c>
      <c r="F26" s="1">
        <f t="shared" si="7"/>
        <v>93541</v>
      </c>
      <c r="G26" s="1">
        <f t="shared" si="7"/>
        <v>123102</v>
      </c>
      <c r="H26" s="1">
        <f t="shared" si="7"/>
        <v>146047</v>
      </c>
      <c r="I26" s="1">
        <f t="shared" si="7"/>
        <v>20090</v>
      </c>
      <c r="J26" s="1">
        <f t="shared" si="7"/>
        <v>-36749.200000000186</v>
      </c>
      <c r="K26" s="1">
        <f t="shared" si="7"/>
        <v>-27890</v>
      </c>
      <c r="L26" s="1">
        <f t="shared" si="7"/>
        <v>-123037.79999999981</v>
      </c>
      <c r="M26" s="1">
        <f t="shared" si="7"/>
        <v>6957</v>
      </c>
      <c r="N26" s="1">
        <f t="shared" si="7"/>
        <v>1317</v>
      </c>
      <c r="O26" s="1">
        <f t="shared" si="7"/>
        <v>166042</v>
      </c>
      <c r="P26" s="1">
        <f t="shared" si="7"/>
        <v>169970</v>
      </c>
      <c r="Q26" s="1">
        <f t="shared" ref="Q26:X26" si="8">Q12+Q24</f>
        <v>209226</v>
      </c>
      <c r="R26" s="1">
        <f t="shared" si="8"/>
        <v>98767</v>
      </c>
      <c r="S26" s="1">
        <f t="shared" si="8"/>
        <v>242960</v>
      </c>
      <c r="T26" s="1">
        <f t="shared" si="8"/>
        <v>297414.56680132635</v>
      </c>
      <c r="U26" s="1">
        <f t="shared" si="8"/>
        <v>275926</v>
      </c>
      <c r="V26" s="1">
        <f t="shared" si="8"/>
        <v>75774.510515838396</v>
      </c>
      <c r="W26" s="1">
        <f t="shared" si="8"/>
        <v>174107</v>
      </c>
      <c r="X26" s="1">
        <f t="shared" si="8"/>
        <v>282934</v>
      </c>
      <c r="Y26" s="1"/>
      <c r="Z26" s="1">
        <f>Z12+Z24</f>
        <v>400926</v>
      </c>
      <c r="AA26" s="1">
        <f>AA12+AA24</f>
        <v>-167587</v>
      </c>
      <c r="AB26" s="1">
        <f>AB12+AB24</f>
        <v>344286</v>
      </c>
      <c r="AC26" s="1">
        <f>AC12+AC24</f>
        <v>848367.56680132542</v>
      </c>
      <c r="AD26" s="1">
        <f>AD12+AD24</f>
        <v>808741.51051583886</v>
      </c>
      <c r="AE26" s="79"/>
      <c r="AF26" s="79"/>
      <c r="AG26" s="79"/>
      <c r="AH26" s="79"/>
      <c r="AI26" s="79"/>
    </row>
    <row r="27" spans="1:35" ht="12" customHeight="1">
      <c r="A27" s="4"/>
      <c r="B27" s="4" t="s">
        <v>180</v>
      </c>
      <c r="C27" s="4" t="s">
        <v>7</v>
      </c>
      <c r="D27" s="10" t="str">
        <f>IF('Índice IFRS 16 | Index IFRS 16'!$K$6="Português",$C27,$B27)</f>
        <v xml:space="preserve">EBIT Margin </v>
      </c>
      <c r="E27" s="78">
        <f t="shared" ref="E27:Z27" si="9">E26/E12</f>
        <v>2.7312911272326212E-2</v>
      </c>
      <c r="F27" s="78">
        <f t="shared" si="9"/>
        <v>6.8077199912957603E-2</v>
      </c>
      <c r="G27" s="78">
        <f t="shared" si="9"/>
        <v>8.3747585748038839E-2</v>
      </c>
      <c r="H27" s="78">
        <f t="shared" si="9"/>
        <v>9.3669768960260247E-2</v>
      </c>
      <c r="I27" s="78">
        <f t="shared" si="9"/>
        <v>1.2907528384997712E-2</v>
      </c>
      <c r="J27" s="78">
        <f t="shared" si="9"/>
        <v>-2.6293056264072592E-2</v>
      </c>
      <c r="K27" s="78">
        <f t="shared" si="9"/>
        <v>-1.7093954231841582E-2</v>
      </c>
      <c r="L27" s="78">
        <f t="shared" si="9"/>
        <v>-7.3580071787302789E-2</v>
      </c>
      <c r="M27" s="78">
        <f t="shared" si="9"/>
        <v>4.1695434538707174E-3</v>
      </c>
      <c r="N27" s="78">
        <f t="shared" si="9"/>
        <v>9.1208207492092866E-4</v>
      </c>
      <c r="O27" s="78">
        <f t="shared" si="9"/>
        <v>9.5601101092167823E-2</v>
      </c>
      <c r="P27" s="78">
        <f t="shared" si="9"/>
        <v>9.3359691045719714E-2</v>
      </c>
      <c r="Q27" s="78">
        <f t="shared" ref="Q27:X27" si="10">Q26/Q12</f>
        <v>0.1113881864402268</v>
      </c>
      <c r="R27" s="78">
        <f t="shared" si="10"/>
        <v>5.7518851288549923E-2</v>
      </c>
      <c r="S27" s="78">
        <f t="shared" si="10"/>
        <v>0.12197436208954894</v>
      </c>
      <c r="T27" s="78">
        <f t="shared" si="10"/>
        <v>0.13604766911439617</v>
      </c>
      <c r="U27" s="78">
        <f t="shared" si="10"/>
        <v>0.12466160657811512</v>
      </c>
      <c r="V27" s="78">
        <f t="shared" si="10"/>
        <v>3.6622391113636424E-2</v>
      </c>
      <c r="W27" s="78">
        <f t="shared" si="10"/>
        <v>7.1307078693883766E-2</v>
      </c>
      <c r="X27" s="78">
        <f t="shared" si="10"/>
        <v>0.11406651266111117</v>
      </c>
      <c r="Y27" s="46"/>
      <c r="Z27" s="78">
        <f t="shared" si="9"/>
        <v>6.9088805496003575E-2</v>
      </c>
      <c r="AA27" s="78">
        <f>AA26/AA12</f>
        <v>-2.6780215491990399E-2</v>
      </c>
      <c r="AB27" s="78">
        <f>AB26/AB12</f>
        <v>5.1617934985744143E-2</v>
      </c>
      <c r="AC27" s="78">
        <f>AC26/AC12</f>
        <v>0.10913622584689854</v>
      </c>
      <c r="AD27" s="78">
        <f>AD26/AD12</f>
        <v>8.7863165007923669E-2</v>
      </c>
      <c r="AE27" s="79"/>
      <c r="AF27" s="79"/>
      <c r="AG27" s="79"/>
      <c r="AH27" s="79"/>
      <c r="AI27" s="79"/>
    </row>
    <row r="28" spans="1:35" ht="8.25" customHeight="1">
      <c r="A28" s="16"/>
      <c r="B28" s="16"/>
      <c r="C28" s="16"/>
      <c r="D28" s="23"/>
      <c r="E28" s="24"/>
      <c r="F28" s="24"/>
      <c r="G28" s="24"/>
      <c r="H28" s="24"/>
      <c r="I28" s="24"/>
      <c r="J28" s="24"/>
      <c r="K28" s="24"/>
      <c r="L28" s="24"/>
      <c r="M28" s="24"/>
      <c r="N28" s="24"/>
      <c r="O28" s="24"/>
      <c r="P28" s="24"/>
      <c r="Q28" s="24"/>
      <c r="R28" s="24"/>
      <c r="S28" s="24"/>
      <c r="T28" s="24"/>
      <c r="U28" s="24"/>
      <c r="V28" s="24"/>
      <c r="W28" s="24"/>
      <c r="X28" s="24"/>
      <c r="Y28" s="37"/>
      <c r="Z28" s="24"/>
      <c r="AA28" s="24"/>
      <c r="AB28" s="24"/>
      <c r="AC28" s="24"/>
      <c r="AD28" s="24"/>
      <c r="AE28" s="79"/>
      <c r="AF28" s="79"/>
      <c r="AG28" s="79"/>
      <c r="AH28" s="79"/>
      <c r="AI28" s="79"/>
    </row>
    <row r="29" spans="1:35" ht="12" customHeight="1">
      <c r="A29" s="4"/>
      <c r="B29" s="4" t="s">
        <v>181</v>
      </c>
      <c r="C29" s="4" t="s">
        <v>8</v>
      </c>
      <c r="D29" s="18" t="str">
        <f>IF('Índice IFRS 16 | Index IFRS 16'!$K$6="Português",$C29,$B29)</f>
        <v xml:space="preserve">Financial result </v>
      </c>
      <c r="W29" s="81"/>
      <c r="X29" s="1"/>
      <c r="AC29" s="2"/>
      <c r="AD29" s="1"/>
      <c r="AE29" s="79"/>
      <c r="AF29" s="79"/>
      <c r="AG29" s="79"/>
      <c r="AH29" s="79"/>
      <c r="AI29" s="79"/>
    </row>
    <row r="30" spans="1:35" ht="12" customHeight="1">
      <c r="A30" s="4"/>
      <c r="B30" s="4" t="s">
        <v>182</v>
      </c>
      <c r="C30" s="4" t="s">
        <v>9</v>
      </c>
      <c r="D30" s="20" t="str">
        <f>IF('Índice IFRS 16 | Index IFRS 16'!$K$6="Português",$C30,$B30)</f>
        <v xml:space="preserve">Financial income </v>
      </c>
      <c r="E30" s="32">
        <v>8353</v>
      </c>
      <c r="F30" s="32">
        <v>9804</v>
      </c>
      <c r="G30" s="32">
        <v>9508</v>
      </c>
      <c r="H30" s="32">
        <v>13853</v>
      </c>
      <c r="I30" s="32">
        <v>11922</v>
      </c>
      <c r="J30" s="32">
        <v>8565</v>
      </c>
      <c r="K30" s="32">
        <v>14375</v>
      </c>
      <c r="L30" s="32">
        <v>8316.4</v>
      </c>
      <c r="M30" s="32">
        <v>7604</v>
      </c>
      <c r="N30" s="32">
        <v>7229</v>
      </c>
      <c r="O30" s="32">
        <v>18829</v>
      </c>
      <c r="P30" s="32">
        <v>17405</v>
      </c>
      <c r="Q30" s="32">
        <v>8067</v>
      </c>
      <c r="R30" s="32">
        <v>26194</v>
      </c>
      <c r="S30" s="32">
        <v>34970</v>
      </c>
      <c r="T30" s="32">
        <v>25574</v>
      </c>
      <c r="U30" s="32">
        <v>12447</v>
      </c>
      <c r="V30" s="32">
        <v>11376</v>
      </c>
      <c r="W30" s="82">
        <v>9748</v>
      </c>
      <c r="X30" s="11">
        <v>7822</v>
      </c>
      <c r="Y30" s="11"/>
      <c r="Z30" s="32">
        <f>SUM(E30:H30)</f>
        <v>41518</v>
      </c>
      <c r="AA30" s="32">
        <f>SUM(I30:L30)</f>
        <v>43178.400000000001</v>
      </c>
      <c r="AB30" s="32">
        <f>SUM(M30:P30)</f>
        <v>51067</v>
      </c>
      <c r="AC30" s="32">
        <v>94805</v>
      </c>
      <c r="AD30" s="11">
        <v>41393</v>
      </c>
      <c r="AE30" s="79"/>
      <c r="AF30" s="79"/>
      <c r="AG30" s="79"/>
      <c r="AH30" s="79"/>
      <c r="AI30" s="79"/>
    </row>
    <row r="31" spans="1:35" ht="12" customHeight="1">
      <c r="A31" s="4"/>
      <c r="B31" s="4" t="s">
        <v>183</v>
      </c>
      <c r="C31" s="4" t="s">
        <v>10</v>
      </c>
      <c r="D31" s="20" t="str">
        <f>IF('Índice IFRS 16 | Index IFRS 16'!$K$6="Português",$C31,$B31)</f>
        <v xml:space="preserve">Financial expense </v>
      </c>
      <c r="E31" s="32">
        <v>-102757</v>
      </c>
      <c r="F31" s="32">
        <v>-96247</v>
      </c>
      <c r="G31" s="32">
        <v>-121256</v>
      </c>
      <c r="H31" s="32">
        <v>-139789</v>
      </c>
      <c r="I31" s="32">
        <v>-116795</v>
      </c>
      <c r="J31" s="32">
        <v>-181815</v>
      </c>
      <c r="K31" s="32">
        <v>-199468</v>
      </c>
      <c r="L31" s="32">
        <v>-187841</v>
      </c>
      <c r="M31" s="32">
        <v>-215312</v>
      </c>
      <c r="N31" s="32">
        <v>-176004</v>
      </c>
      <c r="O31" s="32">
        <v>-200513</v>
      </c>
      <c r="P31" s="32">
        <v>-139371</v>
      </c>
      <c r="Q31" s="32">
        <v>-139347</v>
      </c>
      <c r="R31" s="32">
        <v>-137974</v>
      </c>
      <c r="S31" s="32">
        <v>-141150</v>
      </c>
      <c r="T31" s="32">
        <v>-105562</v>
      </c>
      <c r="U31" s="32">
        <v>-89436</v>
      </c>
      <c r="V31" s="32">
        <v>-93141</v>
      </c>
      <c r="W31" s="32">
        <v>-105978</v>
      </c>
      <c r="X31" s="32">
        <v>-121652</v>
      </c>
      <c r="Y31" s="40"/>
      <c r="Z31" s="32">
        <f>SUM(E31:H31)</f>
        <v>-460049</v>
      </c>
      <c r="AA31" s="32">
        <f>SUM(I31:L31)</f>
        <v>-685919</v>
      </c>
      <c r="AB31" s="32">
        <f>SUM(M31:P31)</f>
        <v>-731200</v>
      </c>
      <c r="AC31" s="32">
        <v>-524033</v>
      </c>
      <c r="AD31" s="32">
        <v>-410207</v>
      </c>
      <c r="AE31" s="79"/>
      <c r="AF31" s="79"/>
      <c r="AG31" s="79"/>
      <c r="AH31" s="79"/>
      <c r="AI31" s="79"/>
    </row>
    <row r="32" spans="1:35" ht="12" customHeight="1">
      <c r="A32" s="4"/>
      <c r="B32" s="4" t="s">
        <v>184</v>
      </c>
      <c r="C32" s="4" t="s">
        <v>11</v>
      </c>
      <c r="D32" s="20" t="str">
        <f>IF('Índice IFRS 16 | Index IFRS 16'!$K$6="Português",$C32,$B32)</f>
        <v xml:space="preserve">Derivative financial instruments </v>
      </c>
      <c r="E32" s="32">
        <v>-23569</v>
      </c>
      <c r="F32" s="32">
        <v>-8008</v>
      </c>
      <c r="G32" s="32">
        <v>30335</v>
      </c>
      <c r="H32" s="32">
        <v>5487</v>
      </c>
      <c r="I32" s="32">
        <v>74645</v>
      </c>
      <c r="J32" s="32">
        <v>-65705.5</v>
      </c>
      <c r="K32" s="32">
        <v>119772</v>
      </c>
      <c r="L32" s="32">
        <v>-211503.9</v>
      </c>
      <c r="M32" s="32">
        <v>-2799</v>
      </c>
      <c r="N32" s="32">
        <v>7100</v>
      </c>
      <c r="O32" s="32">
        <v>4133</v>
      </c>
      <c r="P32" s="32">
        <v>2366</v>
      </c>
      <c r="Q32" s="32">
        <v>-52195</v>
      </c>
      <c r="R32" s="32">
        <v>-53267</v>
      </c>
      <c r="S32" s="32">
        <v>16873</v>
      </c>
      <c r="T32" s="32">
        <v>-1582</v>
      </c>
      <c r="U32" s="32">
        <v>13498</v>
      </c>
      <c r="V32" s="32">
        <v>300087</v>
      </c>
      <c r="W32" s="82">
        <v>36883</v>
      </c>
      <c r="X32" s="32">
        <v>-52374</v>
      </c>
      <c r="Y32" s="11"/>
      <c r="Z32" s="32">
        <f>SUM(E32:H32)</f>
        <v>4245</v>
      </c>
      <c r="AA32" s="32">
        <f>SUM(I32:L32)</f>
        <v>-82792.399999999994</v>
      </c>
      <c r="AB32" s="32">
        <f>SUM(M32:P32)</f>
        <v>10800</v>
      </c>
      <c r="AC32" s="32">
        <v>-90171</v>
      </c>
      <c r="AD32" s="11">
        <v>298094</v>
      </c>
      <c r="AE32" s="79"/>
      <c r="AF32" s="79"/>
      <c r="AG32" s="79"/>
      <c r="AH32" s="79"/>
      <c r="AI32" s="79"/>
    </row>
    <row r="33" spans="1:35" ht="12" customHeight="1">
      <c r="A33" s="4"/>
      <c r="B33" s="4" t="s">
        <v>185</v>
      </c>
      <c r="C33" s="4" t="s">
        <v>302</v>
      </c>
      <c r="D33" s="20" t="str">
        <f>IF('Índice IFRS 16 | Index IFRS 16'!$K$6="Português",$C33,$B33)</f>
        <v xml:space="preserve">Foreign currency exchange, net </v>
      </c>
      <c r="E33" s="32">
        <v>20475</v>
      </c>
      <c r="F33" s="32">
        <v>19150</v>
      </c>
      <c r="G33" s="32">
        <v>-68210</v>
      </c>
      <c r="H33" s="32">
        <v>-45519</v>
      </c>
      <c r="I33" s="32">
        <v>-81762</v>
      </c>
      <c r="J33" s="32">
        <v>8096</v>
      </c>
      <c r="K33" s="32">
        <v>-157687</v>
      </c>
      <c r="L33" s="32">
        <v>47048.4</v>
      </c>
      <c r="M33" s="32">
        <v>135511</v>
      </c>
      <c r="N33" s="32">
        <v>85656</v>
      </c>
      <c r="O33" s="32">
        <v>-11393</v>
      </c>
      <c r="P33" s="32">
        <v>-30106</v>
      </c>
      <c r="Q33" s="32">
        <v>27010</v>
      </c>
      <c r="R33" s="32">
        <v>6756</v>
      </c>
      <c r="S33" s="32">
        <v>19902</v>
      </c>
      <c r="T33" s="32">
        <v>4203</v>
      </c>
      <c r="U33" s="32">
        <v>-215</v>
      </c>
      <c r="V33" s="32">
        <v>-152664</v>
      </c>
      <c r="W33" s="32">
        <v>-35018</v>
      </c>
      <c r="X33" s="32">
        <v>-6809</v>
      </c>
      <c r="Y33" s="11"/>
      <c r="Z33" s="32">
        <f>SUM(E33:H33)</f>
        <v>-74104</v>
      </c>
      <c r="AA33" s="32">
        <f>SUM(I33:L33)</f>
        <v>-184304.6</v>
      </c>
      <c r="AB33" s="32">
        <f>SUM(M33:P33)</f>
        <v>179668</v>
      </c>
      <c r="AC33" s="32">
        <v>57871</v>
      </c>
      <c r="AD33" s="32">
        <v>-194706</v>
      </c>
      <c r="AE33" s="79"/>
      <c r="AF33" s="79"/>
      <c r="AG33" s="79"/>
      <c r="AH33" s="79"/>
      <c r="AI33" s="79"/>
    </row>
    <row r="34" spans="1:35" ht="12" customHeight="1">
      <c r="A34" s="4"/>
      <c r="B34" s="4"/>
      <c r="C34" s="4"/>
      <c r="D34" s="23"/>
      <c r="E34" s="21">
        <f>SUM(E30:E33)</f>
        <v>-97498</v>
      </c>
      <c r="F34" s="21">
        <f>SUM(F30:F33)</f>
        <v>-75301</v>
      </c>
      <c r="G34" s="21">
        <f t="shared" ref="G34:X34" si="11">SUM(G30:G33)</f>
        <v>-149623</v>
      </c>
      <c r="H34" s="21">
        <f t="shared" si="11"/>
        <v>-165968</v>
      </c>
      <c r="I34" s="21">
        <f t="shared" si="11"/>
        <v>-111990</v>
      </c>
      <c r="J34" s="21">
        <f t="shared" si="11"/>
        <v>-230859.5</v>
      </c>
      <c r="K34" s="21">
        <f t="shared" si="11"/>
        <v>-223008</v>
      </c>
      <c r="L34" s="21">
        <f t="shared" si="11"/>
        <v>-343980.1</v>
      </c>
      <c r="M34" s="21">
        <f t="shared" si="11"/>
        <v>-74996</v>
      </c>
      <c r="N34" s="21">
        <f t="shared" si="11"/>
        <v>-76019</v>
      </c>
      <c r="O34" s="21">
        <f t="shared" si="11"/>
        <v>-188944</v>
      </c>
      <c r="P34" s="21">
        <f t="shared" si="11"/>
        <v>-149706</v>
      </c>
      <c r="Q34" s="21">
        <f t="shared" si="11"/>
        <v>-156465</v>
      </c>
      <c r="R34" s="21">
        <f t="shared" si="11"/>
        <v>-158291</v>
      </c>
      <c r="S34" s="21">
        <f t="shared" si="11"/>
        <v>-69405</v>
      </c>
      <c r="T34" s="21">
        <f t="shared" si="11"/>
        <v>-77367</v>
      </c>
      <c r="U34" s="21">
        <f t="shared" si="11"/>
        <v>-63706</v>
      </c>
      <c r="V34" s="21">
        <f t="shared" si="11"/>
        <v>65658</v>
      </c>
      <c r="W34" s="21">
        <f t="shared" si="11"/>
        <v>-94365</v>
      </c>
      <c r="X34" s="21">
        <f t="shared" si="11"/>
        <v>-173013</v>
      </c>
      <c r="Y34" s="11"/>
      <c r="Z34" s="21">
        <f>SUM(Z30:Z33)</f>
        <v>-488390</v>
      </c>
      <c r="AA34" s="21">
        <f>SUM(AA30:AA33)</f>
        <v>-909837.6</v>
      </c>
      <c r="AB34" s="21">
        <f>SUM(AB30:AB33)</f>
        <v>-489665</v>
      </c>
      <c r="AC34" s="21">
        <f>SUM(AC30:AC33)</f>
        <v>-461528</v>
      </c>
      <c r="AD34" s="21">
        <f>SUM(AD30:AD33)</f>
        <v>-265426</v>
      </c>
      <c r="AE34" s="79"/>
      <c r="AF34" s="79"/>
      <c r="AG34" s="79"/>
      <c r="AH34" s="79"/>
      <c r="AI34" s="79"/>
    </row>
    <row r="35" spans="1:35" ht="12" customHeight="1">
      <c r="A35" s="4"/>
      <c r="B35" s="4" t="s">
        <v>186</v>
      </c>
      <c r="C35" s="4" t="s">
        <v>28</v>
      </c>
      <c r="D35" s="22" t="str">
        <f>IF('Índice IFRS 16 | Index IFRS 16'!$K$6="Português",$C35,$B35)</f>
        <v>Related parties result</v>
      </c>
      <c r="E35" s="40">
        <v>0</v>
      </c>
      <c r="F35" s="40">
        <v>0</v>
      </c>
      <c r="G35" s="40">
        <v>0</v>
      </c>
      <c r="H35" s="40">
        <v>0</v>
      </c>
      <c r="I35" s="40">
        <v>0</v>
      </c>
      <c r="J35" s="40">
        <v>0</v>
      </c>
      <c r="K35" s="40">
        <v>0</v>
      </c>
      <c r="L35" s="40">
        <v>0</v>
      </c>
      <c r="M35" s="40">
        <v>570</v>
      </c>
      <c r="N35" s="40">
        <v>32618</v>
      </c>
      <c r="O35" s="40">
        <v>37834</v>
      </c>
      <c r="P35" s="40">
        <v>92023</v>
      </c>
      <c r="Q35" s="40">
        <v>11751</v>
      </c>
      <c r="R35" s="40">
        <v>8880</v>
      </c>
      <c r="S35" s="40">
        <v>23994</v>
      </c>
      <c r="T35" s="40">
        <v>149726</v>
      </c>
      <c r="U35" s="40">
        <v>57865</v>
      </c>
      <c r="V35" s="40">
        <v>122780</v>
      </c>
      <c r="W35" s="11">
        <v>95843</v>
      </c>
      <c r="X35" s="11">
        <v>65595</v>
      </c>
      <c r="Y35" s="11"/>
      <c r="Z35" s="40">
        <f>SUM(E35:H35)</f>
        <v>0</v>
      </c>
      <c r="AA35" s="40">
        <f>SUM(I35:L35)</f>
        <v>0</v>
      </c>
      <c r="AB35" s="40">
        <f>SUM(M35:P35)</f>
        <v>163045</v>
      </c>
      <c r="AC35" s="40">
        <v>194351</v>
      </c>
      <c r="AD35" s="11">
        <v>342083</v>
      </c>
      <c r="AE35" s="79"/>
      <c r="AF35" s="79"/>
      <c r="AG35" s="79"/>
      <c r="AH35" s="79"/>
      <c r="AI35" s="79"/>
    </row>
    <row r="36" spans="1:35" ht="12" customHeight="1">
      <c r="A36" s="4"/>
      <c r="B36" s="4"/>
      <c r="C36" s="4"/>
      <c r="D36" s="20"/>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79"/>
      <c r="AF36" s="79"/>
      <c r="AG36" s="79"/>
      <c r="AH36" s="79"/>
      <c r="AI36" s="79"/>
    </row>
    <row r="37" spans="1:35" ht="12" customHeight="1">
      <c r="A37" s="4"/>
      <c r="B37" s="4" t="s">
        <v>187</v>
      </c>
      <c r="C37" s="4" t="s">
        <v>40</v>
      </c>
      <c r="D37" s="58" t="str">
        <f>IF('Índice IFRS 16 | Index IFRS 16'!$K$6="Português",$C37,$B37)</f>
        <v>Loss before income tax</v>
      </c>
      <c r="E37" s="21">
        <f t="shared" ref="E37:X37" si="12">E26+E30+E31+E32+E33+E35</f>
        <v>-59262</v>
      </c>
      <c r="F37" s="21">
        <f t="shared" si="12"/>
        <v>18240</v>
      </c>
      <c r="G37" s="21">
        <f t="shared" si="12"/>
        <v>-26521</v>
      </c>
      <c r="H37" s="21">
        <f t="shared" si="12"/>
        <v>-19921</v>
      </c>
      <c r="I37" s="21">
        <f t="shared" si="12"/>
        <v>-91900</v>
      </c>
      <c r="J37" s="21">
        <f t="shared" si="12"/>
        <v>-267608.70000000019</v>
      </c>
      <c r="K37" s="21">
        <f t="shared" si="12"/>
        <v>-250898</v>
      </c>
      <c r="L37" s="21">
        <f>L26+L30+L31+L32+L33+L35</f>
        <v>-467017.89999999979</v>
      </c>
      <c r="M37" s="21">
        <f t="shared" si="12"/>
        <v>-67469</v>
      </c>
      <c r="N37" s="21">
        <f t="shared" si="12"/>
        <v>-42084</v>
      </c>
      <c r="O37" s="21">
        <f t="shared" si="12"/>
        <v>14932</v>
      </c>
      <c r="P37" s="21">
        <f t="shared" si="12"/>
        <v>112287</v>
      </c>
      <c r="Q37" s="21">
        <f t="shared" si="12"/>
        <v>64512</v>
      </c>
      <c r="R37" s="21">
        <f t="shared" si="12"/>
        <v>-50644</v>
      </c>
      <c r="S37" s="21">
        <f t="shared" si="12"/>
        <v>197549</v>
      </c>
      <c r="T37" s="21">
        <f t="shared" si="12"/>
        <v>369773.56680132635</v>
      </c>
      <c r="U37" s="21">
        <f t="shared" si="12"/>
        <v>270085</v>
      </c>
      <c r="V37" s="21">
        <f t="shared" si="12"/>
        <v>264212.5105158384</v>
      </c>
      <c r="W37" s="21">
        <f t="shared" si="12"/>
        <v>175585</v>
      </c>
      <c r="X37" s="21">
        <f t="shared" si="12"/>
        <v>175516</v>
      </c>
      <c r="Y37" s="1"/>
      <c r="Z37" s="21">
        <f>Z26+Z30+Z31+Z32+Z33+Z35</f>
        <v>-87464</v>
      </c>
      <c r="AA37" s="21">
        <f>AA26+AA30+AA31+AA32+AA33+AA35</f>
        <v>-1077424.6000000001</v>
      </c>
      <c r="AB37" s="21">
        <f>AB26+AB30+AB31+AB32+AB33+AB35</f>
        <v>17666</v>
      </c>
      <c r="AC37" s="21">
        <f>AC26+AC30+AC31+AC32+AC33+AC35</f>
        <v>581190.56680132542</v>
      </c>
      <c r="AD37" s="21">
        <f>AD26+AD30+AD31+AD32+AD33+AD35</f>
        <v>885398.51051583886</v>
      </c>
      <c r="AE37" s="79"/>
      <c r="AF37" s="79"/>
      <c r="AG37" s="79"/>
      <c r="AH37" s="79"/>
      <c r="AI37" s="79"/>
    </row>
    <row r="38" spans="1:35" ht="12" customHeight="1">
      <c r="A38" s="4"/>
      <c r="B38" s="4" t="s">
        <v>188</v>
      </c>
      <c r="C38" s="4" t="s">
        <v>13</v>
      </c>
      <c r="D38" s="20" t="str">
        <f>IF('Índice IFRS 16 | Index IFRS 16'!$K$6="Português",$C38,$B38)</f>
        <v>Income tax and social contribution</v>
      </c>
      <c r="E38" s="32">
        <v>-213</v>
      </c>
      <c r="F38" s="32">
        <v>213</v>
      </c>
      <c r="G38" s="32">
        <v>0</v>
      </c>
      <c r="H38" s="32">
        <v>-4368</v>
      </c>
      <c r="I38" s="32">
        <v>0</v>
      </c>
      <c r="J38" s="32">
        <v>0</v>
      </c>
      <c r="K38" s="32">
        <v>0</v>
      </c>
      <c r="L38" s="32">
        <v>-1366</v>
      </c>
      <c r="M38" s="32">
        <v>-61</v>
      </c>
      <c r="N38" s="32">
        <v>0</v>
      </c>
      <c r="O38" s="32">
        <v>-257</v>
      </c>
      <c r="P38" s="32">
        <v>9049</v>
      </c>
      <c r="Q38" s="32">
        <v>8466</v>
      </c>
      <c r="R38" s="32">
        <v>-173</v>
      </c>
      <c r="S38" s="32">
        <v>-1824</v>
      </c>
      <c r="T38" s="32">
        <v>-3594</v>
      </c>
      <c r="U38" s="32">
        <v>-1324</v>
      </c>
      <c r="V38" s="32">
        <v>292</v>
      </c>
      <c r="W38" s="32">
        <v>-1503</v>
      </c>
      <c r="X38" s="32">
        <v>-8689</v>
      </c>
      <c r="Y38" s="32"/>
      <c r="Z38" s="32">
        <f>SUM(E38:H38)</f>
        <v>-4368</v>
      </c>
      <c r="AA38" s="32">
        <f>SUM(I38:L38)</f>
        <v>-1366</v>
      </c>
      <c r="AB38" s="32">
        <f>SUM(M38:P38)</f>
        <v>8731</v>
      </c>
      <c r="AC38" s="32">
        <v>2875</v>
      </c>
      <c r="AD38" s="32">
        <v>-11224</v>
      </c>
      <c r="AE38" s="79"/>
      <c r="AF38" s="79"/>
      <c r="AG38" s="79"/>
      <c r="AH38" s="79"/>
      <c r="AI38" s="79"/>
    </row>
    <row r="39" spans="1:35" ht="12" customHeight="1">
      <c r="A39" s="4"/>
      <c r="B39" s="4" t="s">
        <v>189</v>
      </c>
      <c r="C39" s="4" t="s">
        <v>14</v>
      </c>
      <c r="D39" s="20" t="str">
        <f>IF('Índice IFRS 16 | Index IFRS 16'!$K$6="Português",$C39,$B39)</f>
        <v>Deferred income tax and social contribution</v>
      </c>
      <c r="E39" s="32">
        <v>1488</v>
      </c>
      <c r="F39" s="32">
        <v>1467</v>
      </c>
      <c r="G39" s="32">
        <v>1420</v>
      </c>
      <c r="H39" s="32">
        <v>22417</v>
      </c>
      <c r="I39" s="32">
        <v>708</v>
      </c>
      <c r="J39" s="32">
        <v>1964</v>
      </c>
      <c r="K39" s="32">
        <v>606</v>
      </c>
      <c r="L39" s="32">
        <v>608</v>
      </c>
      <c r="M39" s="32">
        <v>607</v>
      </c>
      <c r="N39" s="32">
        <v>-78051</v>
      </c>
      <c r="O39" s="32">
        <v>-5229</v>
      </c>
      <c r="P39" s="32">
        <v>-70038</v>
      </c>
      <c r="Q39" s="32">
        <v>-14622.376062596955</v>
      </c>
      <c r="R39" s="32">
        <v>12176</v>
      </c>
      <c r="S39" s="32">
        <v>3488</v>
      </c>
      <c r="T39" s="32">
        <v>-68757.535802127808</v>
      </c>
      <c r="U39" s="32">
        <v>-58216</v>
      </c>
      <c r="V39" s="32">
        <v>-26217</v>
      </c>
      <c r="W39" s="32">
        <v>-57513</v>
      </c>
      <c r="X39" s="32">
        <v>-28658</v>
      </c>
      <c r="Y39" s="32"/>
      <c r="Z39" s="32">
        <f>SUM(E39:H39)</f>
        <v>26792</v>
      </c>
      <c r="AA39" s="32">
        <f>SUM(I39:L39)</f>
        <v>3886</v>
      </c>
      <c r="AB39" s="32">
        <f>SUM(M39:P39)</f>
        <v>-152711</v>
      </c>
      <c r="AC39" s="32">
        <v>-67715.911864724767</v>
      </c>
      <c r="AD39" s="32">
        <v>-170604</v>
      </c>
      <c r="AE39" s="79"/>
      <c r="AF39" s="79"/>
      <c r="AG39" s="79"/>
      <c r="AH39" s="79"/>
      <c r="AI39" s="79"/>
    </row>
    <row r="40" spans="1:35" ht="6" customHeight="1">
      <c r="A40" s="4"/>
      <c r="B40" s="4"/>
      <c r="C40" s="4"/>
      <c r="D40" s="20"/>
      <c r="AC40" s="2"/>
      <c r="AD40" s="2"/>
      <c r="AE40" s="79"/>
      <c r="AF40" s="79"/>
      <c r="AG40" s="79"/>
      <c r="AH40" s="79"/>
      <c r="AI40" s="79"/>
    </row>
    <row r="41" spans="1:35" ht="12" customHeight="1">
      <c r="A41" s="4"/>
      <c r="B41" s="4" t="s">
        <v>179</v>
      </c>
      <c r="C41" s="4" t="s">
        <v>39</v>
      </c>
      <c r="D41" s="15" t="str">
        <f>IF('Índice IFRS 16 | Index IFRS 16'!$K$6="Português",$C41,$B41)</f>
        <v>Income (loss) for the period</v>
      </c>
      <c r="E41" s="21">
        <f t="shared" ref="E41:P41" si="13">E37+E38+E39</f>
        <v>-57987</v>
      </c>
      <c r="F41" s="21">
        <f t="shared" si="13"/>
        <v>19920</v>
      </c>
      <c r="G41" s="21">
        <f t="shared" si="13"/>
        <v>-25101</v>
      </c>
      <c r="H41" s="21">
        <f t="shared" si="13"/>
        <v>-1872</v>
      </c>
      <c r="I41" s="21">
        <f t="shared" si="13"/>
        <v>-91192</v>
      </c>
      <c r="J41" s="21">
        <f t="shared" si="13"/>
        <v>-265644.70000000019</v>
      </c>
      <c r="K41" s="21">
        <f t="shared" si="13"/>
        <v>-250292</v>
      </c>
      <c r="L41" s="21">
        <f t="shared" si="13"/>
        <v>-467775.89999999979</v>
      </c>
      <c r="M41" s="21">
        <f t="shared" si="13"/>
        <v>-66923</v>
      </c>
      <c r="N41" s="21">
        <f t="shared" si="13"/>
        <v>-120135</v>
      </c>
      <c r="O41" s="21">
        <f t="shared" si="13"/>
        <v>9446</v>
      </c>
      <c r="P41" s="21">
        <f t="shared" si="13"/>
        <v>51298</v>
      </c>
      <c r="Q41" s="21">
        <f t="shared" ref="Q41:X41" si="14">Q37+Q38+Q39</f>
        <v>58355.623937403041</v>
      </c>
      <c r="R41" s="21">
        <f t="shared" si="14"/>
        <v>-38641</v>
      </c>
      <c r="S41" s="21">
        <f t="shared" si="14"/>
        <v>199213</v>
      </c>
      <c r="T41" s="21">
        <f t="shared" si="14"/>
        <v>297422.03099919856</v>
      </c>
      <c r="U41" s="21">
        <f t="shared" si="14"/>
        <v>210545</v>
      </c>
      <c r="V41" s="21">
        <f t="shared" si="14"/>
        <v>238287.5105158384</v>
      </c>
      <c r="W41" s="21">
        <f t="shared" si="14"/>
        <v>116569</v>
      </c>
      <c r="X41" s="21">
        <f t="shared" si="14"/>
        <v>138169</v>
      </c>
      <c r="Y41" s="1"/>
      <c r="Z41" s="21">
        <f>Z37+Z38+Z39</f>
        <v>-65040</v>
      </c>
      <c r="AA41" s="21">
        <f>AA37+AA38+AA39</f>
        <v>-1074904.6000000001</v>
      </c>
      <c r="AB41" s="21">
        <f>AB37+AB38+AB39</f>
        <v>-126314</v>
      </c>
      <c r="AC41" s="21">
        <f>AC37+AC38+AC39</f>
        <v>516349.65493660065</v>
      </c>
      <c r="AD41" s="21">
        <f>AD37+AD38+AD39</f>
        <v>703570.51051583886</v>
      </c>
      <c r="AE41" s="79"/>
      <c r="AF41" s="79"/>
      <c r="AG41" s="79"/>
      <c r="AH41" s="79"/>
      <c r="AI41" s="79"/>
    </row>
    <row r="42" spans="1:35" ht="12" customHeight="1">
      <c r="A42" s="4"/>
      <c r="B42" s="4" t="s">
        <v>190</v>
      </c>
      <c r="C42" s="4" t="s">
        <v>15</v>
      </c>
      <c r="D42" s="10" t="str">
        <f>IF('Índice IFRS 16 | Index IFRS 16'!$K$6="Português",$C42,$B42)</f>
        <v>Net Margin</v>
      </c>
      <c r="E42" s="33">
        <f t="shared" ref="E42:P42" si="15">E41/E12</f>
        <v>-4.1421534311862643E-2</v>
      </c>
      <c r="F42" s="33">
        <f t="shared" si="15"/>
        <v>1.4497362891845451E-2</v>
      </c>
      <c r="G42" s="33">
        <f t="shared" si="15"/>
        <v>-1.707647438596873E-2</v>
      </c>
      <c r="H42" s="33">
        <f t="shared" si="15"/>
        <v>-1.2006395714640298E-3</v>
      </c>
      <c r="I42" s="33">
        <f t="shared" si="15"/>
        <v>-5.8589513612977172E-2</v>
      </c>
      <c r="J42" s="33">
        <f t="shared" si="15"/>
        <v>-0.19006158075148993</v>
      </c>
      <c r="K42" s="33">
        <f t="shared" si="15"/>
        <v>-0.1534055214268947</v>
      </c>
      <c r="L42" s="33">
        <f t="shared" si="15"/>
        <v>-0.27974317081718147</v>
      </c>
      <c r="M42" s="33">
        <f t="shared" si="15"/>
        <v>-4.0109006261806815E-2</v>
      </c>
      <c r="N42" s="33">
        <f t="shared" si="15"/>
        <v>-8.3198921845577645E-2</v>
      </c>
      <c r="O42" s="33">
        <f t="shared" si="15"/>
        <v>5.4386721487130795E-3</v>
      </c>
      <c r="P42" s="33">
        <f t="shared" si="15"/>
        <v>2.8176533689847211E-2</v>
      </c>
      <c r="Q42" s="33">
        <f t="shared" ref="Q42:X42" si="16">Q41/Q12</f>
        <v>3.1067492180585642E-2</v>
      </c>
      <c r="R42" s="33">
        <f t="shared" si="16"/>
        <v>-2.2503325327699105E-2</v>
      </c>
      <c r="S42" s="33">
        <f t="shared" si="16"/>
        <v>0.10001184802002516</v>
      </c>
      <c r="T42" s="33">
        <f t="shared" si="16"/>
        <v>0.13605108349565276</v>
      </c>
      <c r="U42" s="33">
        <f t="shared" si="16"/>
        <v>9.5122887864823355E-2</v>
      </c>
      <c r="V42" s="33">
        <f t="shared" si="16"/>
        <v>0.11516614687707866</v>
      </c>
      <c r="W42" s="33">
        <f t="shared" si="16"/>
        <v>4.7741876295998076E-2</v>
      </c>
      <c r="X42" s="33">
        <f t="shared" si="16"/>
        <v>5.5703648157779097E-2</v>
      </c>
      <c r="Y42" s="41"/>
      <c r="Z42" s="33">
        <f>Z41/Z12</f>
        <v>-1.1207893500197224E-2</v>
      </c>
      <c r="AA42" s="33">
        <f>AA41/AA12</f>
        <v>-0.17176855496746016</v>
      </c>
      <c r="AB42" s="33">
        <f>AB41/AB12</f>
        <v>-1.8937940664997373E-2</v>
      </c>
      <c r="AC42" s="33">
        <f>AC41/AC12</f>
        <v>6.6424572039687435E-2</v>
      </c>
      <c r="AD42" s="33">
        <f>AD41/AD12</f>
        <v>7.6437194154573534E-2</v>
      </c>
      <c r="AE42" s="79"/>
      <c r="AF42" s="79"/>
      <c r="AG42" s="85"/>
      <c r="AH42" s="79"/>
      <c r="AI42" s="79"/>
    </row>
    <row r="43" spans="1:35" ht="19.5" customHeight="1">
      <c r="A43" s="16"/>
      <c r="B43" s="16"/>
      <c r="C43" s="16"/>
      <c r="D43" s="23"/>
      <c r="E43" s="24"/>
      <c r="F43" s="24"/>
      <c r="G43" s="24"/>
      <c r="H43" s="24"/>
      <c r="I43" s="24"/>
      <c r="J43" s="24"/>
      <c r="K43" s="24"/>
      <c r="L43" s="24"/>
      <c r="M43" s="24"/>
      <c r="N43" s="24"/>
      <c r="O43" s="24"/>
      <c r="P43" s="24"/>
      <c r="Q43" s="24"/>
      <c r="R43" s="24"/>
      <c r="S43" s="24"/>
      <c r="T43" s="24"/>
      <c r="U43" s="24"/>
      <c r="V43" s="24"/>
      <c r="W43" s="24"/>
      <c r="X43" s="24"/>
      <c r="Y43" s="37"/>
      <c r="Z43" s="24"/>
      <c r="AA43" s="24"/>
      <c r="AB43" s="24"/>
      <c r="AC43" s="24"/>
      <c r="AD43" s="24"/>
      <c r="AE43" s="79"/>
      <c r="AF43" s="79"/>
      <c r="AG43" s="79"/>
      <c r="AH43" s="79"/>
      <c r="AI43" s="79"/>
    </row>
    <row r="44" spans="1:35" ht="12" customHeight="1">
      <c r="A44" s="4"/>
      <c r="B44" s="4" t="s">
        <v>24</v>
      </c>
      <c r="C44" s="4" t="s">
        <v>24</v>
      </c>
      <c r="D44" s="15" t="str">
        <f>IF('Índice IFRS 16 | Index IFRS 16'!$K$6="Português",$C44,$B44)</f>
        <v>EBITDAR</v>
      </c>
      <c r="E44" s="21">
        <f t="shared" ref="E44:P44" si="17">E26-E22-E17</f>
        <v>249246</v>
      </c>
      <c r="F44" s="21">
        <f t="shared" si="17"/>
        <v>305064</v>
      </c>
      <c r="G44" s="21">
        <f t="shared" si="17"/>
        <v>337118</v>
      </c>
      <c r="H44" s="21">
        <f t="shared" si="17"/>
        <v>396308</v>
      </c>
      <c r="I44" s="21">
        <f t="shared" si="17"/>
        <v>309279</v>
      </c>
      <c r="J44" s="21">
        <f t="shared" si="17"/>
        <v>288633.39999999979</v>
      </c>
      <c r="K44" s="21">
        <f t="shared" si="17"/>
        <v>343210</v>
      </c>
      <c r="L44" s="21">
        <f t="shared" si="17"/>
        <v>280598.60000000021</v>
      </c>
      <c r="M44" s="21">
        <f t="shared" si="17"/>
        <v>413922</v>
      </c>
      <c r="N44" s="21">
        <f t="shared" si="17"/>
        <v>337281</v>
      </c>
      <c r="O44" s="21">
        <f t="shared" si="17"/>
        <v>528049</v>
      </c>
      <c r="P44" s="21">
        <f t="shared" si="17"/>
        <v>527147</v>
      </c>
      <c r="Q44" s="21">
        <f t="shared" ref="Q44:X44" si="18">Q26-Q22-Q17</f>
        <v>566248</v>
      </c>
      <c r="R44" s="21">
        <f t="shared" si="18"/>
        <v>469971</v>
      </c>
      <c r="S44" s="21">
        <f t="shared" si="18"/>
        <v>627691</v>
      </c>
      <c r="T44" s="21">
        <f t="shared" si="18"/>
        <v>665981.56680132635</v>
      </c>
      <c r="U44" s="21">
        <f t="shared" si="18"/>
        <v>684174</v>
      </c>
      <c r="V44" s="21">
        <f t="shared" si="18"/>
        <v>521360.5105158384</v>
      </c>
      <c r="W44" s="21">
        <f t="shared" si="18"/>
        <v>675367</v>
      </c>
      <c r="X44" s="21">
        <f t="shared" si="18"/>
        <v>762688</v>
      </c>
      <c r="Y44" s="1"/>
      <c r="Z44" s="21">
        <f>Z26-Z22-Z17</f>
        <v>1287736</v>
      </c>
      <c r="AA44" s="21">
        <f>AA26-AA22-AA17</f>
        <v>1221721</v>
      </c>
      <c r="AB44" s="21">
        <f>AB26-AB22-AB17</f>
        <v>1806399</v>
      </c>
      <c r="AC44" s="21">
        <f>AC26-AC22-AC17</f>
        <v>2329891.5668013254</v>
      </c>
      <c r="AD44" s="21">
        <f>AD26-AD22-AD17</f>
        <v>2643589.5105158389</v>
      </c>
      <c r="AE44" s="79"/>
      <c r="AF44" s="79"/>
      <c r="AG44" s="79"/>
      <c r="AH44" s="79"/>
      <c r="AI44" s="79"/>
    </row>
    <row r="45" spans="1:35" ht="12" customHeight="1">
      <c r="A45" s="4"/>
      <c r="B45" s="4" t="s">
        <v>304</v>
      </c>
      <c r="C45" s="4" t="s">
        <v>26</v>
      </c>
      <c r="D45" s="10" t="str">
        <f>IF('Índice IFRS 16 | Index IFRS 16'!$K$6="Português",$C45,$B45)</f>
        <v>EBITDAR Margin</v>
      </c>
      <c r="E45" s="33">
        <f t="shared" ref="E45:P45" si="19">E44/E12</f>
        <v>0.17804252230835388</v>
      </c>
      <c r="F45" s="33">
        <f t="shared" si="19"/>
        <v>0.2220192526725874</v>
      </c>
      <c r="G45" s="33">
        <f t="shared" si="19"/>
        <v>0.22934492219628727</v>
      </c>
      <c r="H45" s="33">
        <f t="shared" si="19"/>
        <v>0.25417898893577284</v>
      </c>
      <c r="I45" s="33">
        <f t="shared" si="19"/>
        <v>0.19870719120874603</v>
      </c>
      <c r="J45" s="33">
        <f t="shared" si="19"/>
        <v>0.20650937233709921</v>
      </c>
      <c r="K45" s="33">
        <f t="shared" si="19"/>
        <v>0.21035554076408566</v>
      </c>
      <c r="L45" s="33">
        <f t="shared" si="19"/>
        <v>0.1678058704838408</v>
      </c>
      <c r="M45" s="33">
        <f t="shared" si="19"/>
        <v>0.24807614855729121</v>
      </c>
      <c r="N45" s="33">
        <f t="shared" si="19"/>
        <v>0.23358234951511445</v>
      </c>
      <c r="O45" s="33">
        <f t="shared" si="19"/>
        <v>0.30403190656953133</v>
      </c>
      <c r="P45" s="33">
        <f t="shared" si="19"/>
        <v>0.28954686742176861</v>
      </c>
      <c r="Q45" s="33">
        <f t="shared" ref="Q45:X45" si="20">Q44/Q12</f>
        <v>0.30146032422072566</v>
      </c>
      <c r="R45" s="33">
        <f t="shared" si="20"/>
        <v>0.27369659966315768</v>
      </c>
      <c r="S45" s="33">
        <f t="shared" si="20"/>
        <v>0.31512269227177753</v>
      </c>
      <c r="T45" s="33">
        <f t="shared" si="20"/>
        <v>0.30464291245357361</v>
      </c>
      <c r="U45" s="33">
        <f t="shared" si="20"/>
        <v>0.30910544863106532</v>
      </c>
      <c r="V45" s="33">
        <f t="shared" si="20"/>
        <v>0.25197745781974096</v>
      </c>
      <c r="W45" s="33">
        <f t="shared" si="20"/>
        <v>0.27660259390060249</v>
      </c>
      <c r="X45" s="33">
        <f t="shared" si="20"/>
        <v>0.30748217043012704</v>
      </c>
      <c r="Y45" s="41"/>
      <c r="Z45" s="33">
        <f>Z44/Z12</f>
        <v>0.22190664121110043</v>
      </c>
      <c r="AA45" s="33">
        <f>AA44/AA12</f>
        <v>0.19522965176946902</v>
      </c>
      <c r="AB45" s="33">
        <f>AB44/AB12</f>
        <v>0.27082886362011016</v>
      </c>
      <c r="AC45" s="33">
        <f>AC44/AC12</f>
        <v>0.29972335363070424</v>
      </c>
      <c r="AD45" s="33">
        <f>AD44/AD12</f>
        <v>0.2872044260811073</v>
      </c>
      <c r="AE45" s="79"/>
      <c r="AF45" s="79"/>
      <c r="AG45" s="85"/>
      <c r="AH45" s="79"/>
      <c r="AI45" s="79"/>
    </row>
    <row r="47" spans="1:35">
      <c r="B47" s="5" t="s">
        <v>305</v>
      </c>
      <c r="C47" s="5" t="s">
        <v>99</v>
      </c>
      <c r="D47" s="77" t="str">
        <f>IF('Índice IFRS 16 | Index IFRS 16'!$K$6="Português",$C47,$B47)</f>
        <v>¹ Adjusted for new accounting standards, including the new revenue recognition standard, IFRS 15.</v>
      </c>
    </row>
    <row r="48" spans="1:35">
      <c r="B48" s="5" t="s">
        <v>306</v>
      </c>
      <c r="C48" s="5" t="s">
        <v>303</v>
      </c>
      <c r="D48" s="77" t="str">
        <f>IF('Índice IFRS 16 | Index IFRS 16'!$K$6="Português",$C48,$B48)</f>
        <v>2 Adjusted for non-recurring items totalling R$283.3 million. For more information, please refer to Azul's 2Q18 earnings release.</v>
      </c>
    </row>
    <row r="49" spans="4:4">
      <c r="D49" s="77"/>
    </row>
  </sheetData>
  <pageMargins left="0.511811024" right="0.511811024" top="0.78740157499999996" bottom="0.78740157499999996" header="0.31496062000000002" footer="0.31496062000000002"/>
  <pageSetup paperSize="9" orientation="portrait" r:id="rId1"/>
  <ignoredErrors>
    <ignoredError sqref="Z34:AB34" formula="1"/>
    <ignoredError sqref="Z7:AB7" numberStoredAsText="1"/>
    <ignoredError sqref="Z11 AA11 AB11 Z15:Z23 AA15:AA17 AB15:AB18 AA19:AB19 AA20:AA22 AA18 AA23:AB23 Z30:Z32 Z33:AB33 AA30:AA31 AB21:AB22 AB20 AA32:AB32 AB30:AB31 Z35:AB35 Z38:Z39 AA38:AA39 AB38:AB39 Z10:AB10 AC10:AC11 AC15:AD23 AD10:AD11"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9">
    <tabColor theme="0" tint="-0.499984740745262"/>
  </sheetPr>
  <dimension ref="A1:Z61"/>
  <sheetViews>
    <sheetView showGridLines="0" zoomScaleNormal="100" workbookViewId="0">
      <pane xSplit="4" ySplit="8" topLeftCell="N9" activePane="bottomRight" state="frozen"/>
      <selection activeCell="F2" sqref="F2"/>
      <selection pane="topRight" activeCell="F2" sqref="F2"/>
      <selection pane="bottomLeft" activeCell="F2" sqref="F2"/>
      <selection pane="bottomRight"/>
    </sheetView>
  </sheetViews>
  <sheetFormatPr defaultColWidth="9.140625" defaultRowHeight="12.75"/>
  <cols>
    <col min="1" max="1" width="4.140625" style="5" customWidth="1"/>
    <col min="2" max="3" width="4.140625" style="5" hidden="1" customWidth="1"/>
    <col min="4" max="4" width="42.5703125" style="2" customWidth="1"/>
    <col min="5" max="17" width="12" style="2" customWidth="1"/>
    <col min="18" max="19" width="10.5703125" style="2" bestFit="1" customWidth="1"/>
    <col min="20" max="20" width="10.7109375" style="2" bestFit="1" customWidth="1"/>
    <col min="21" max="21" width="10.7109375" style="2" customWidth="1"/>
    <col min="22" max="23" width="10.7109375" style="2" bestFit="1" customWidth="1"/>
    <col min="24" max="24" width="10.7109375" style="2" customWidth="1"/>
    <col min="25" max="16384" width="9.140625" style="2"/>
  </cols>
  <sheetData>
    <row r="1" spans="1:26" s="171" customFormat="1">
      <c r="A1" s="139"/>
      <c r="B1" s="139"/>
      <c r="C1" s="139"/>
      <c r="E1" s="172" t="s">
        <v>42</v>
      </c>
      <c r="F1" s="172" t="s">
        <v>43</v>
      </c>
      <c r="G1" s="172" t="s">
        <v>340</v>
      </c>
      <c r="H1" s="172" t="s">
        <v>341</v>
      </c>
      <c r="I1" s="172" t="s">
        <v>342</v>
      </c>
      <c r="J1" s="172" t="s">
        <v>343</v>
      </c>
      <c r="K1" s="172" t="s">
        <v>344</v>
      </c>
      <c r="L1" s="172" t="s">
        <v>345</v>
      </c>
      <c r="M1" s="172" t="s">
        <v>346</v>
      </c>
      <c r="N1" s="172" t="s">
        <v>347</v>
      </c>
      <c r="O1" s="172" t="s">
        <v>348</v>
      </c>
      <c r="P1" s="137" t="s">
        <v>349</v>
      </c>
      <c r="Q1" s="137" t="s">
        <v>350</v>
      </c>
      <c r="R1" s="137" t="s">
        <v>351</v>
      </c>
      <c r="S1" s="137" t="s">
        <v>352</v>
      </c>
      <c r="T1" s="137" t="s">
        <v>353</v>
      </c>
      <c r="U1" s="137" t="s">
        <v>98</v>
      </c>
      <c r="V1" s="137" t="s">
        <v>101</v>
      </c>
      <c r="W1" s="137" t="s">
        <v>104</v>
      </c>
      <c r="X1" s="137" t="s">
        <v>105</v>
      </c>
    </row>
    <row r="2" spans="1:26" ht="15">
      <c r="Y2" s="163"/>
    </row>
    <row r="4" spans="1:26">
      <c r="D4" s="166" t="str">
        <f>IF('Índice IFRS 16 | Index IFRS 16'!$K$6="Português","Menu","Home")</f>
        <v>Home</v>
      </c>
    </row>
    <row r="6" spans="1:26">
      <c r="B6" s="5" t="s">
        <v>307</v>
      </c>
      <c r="C6" s="5" t="s">
        <v>55</v>
      </c>
      <c r="D6" s="56" t="str">
        <f>IF('Índice IFRS 16 | Index IFRS 16'!$K$6="Português",$C6,$B6)</f>
        <v>Balance sheet</v>
      </c>
      <c r="E6" s="9"/>
      <c r="F6" s="9"/>
      <c r="G6" s="9"/>
      <c r="H6" s="9"/>
      <c r="I6" s="9"/>
      <c r="J6" s="9"/>
      <c r="K6" s="9"/>
      <c r="L6" s="9"/>
      <c r="M6" s="9"/>
      <c r="N6" s="9"/>
      <c r="O6" s="9"/>
      <c r="P6" s="9"/>
      <c r="Q6" s="9"/>
    </row>
    <row r="7" spans="1:26" ht="13.5" thickBot="1">
      <c r="A7" s="4"/>
      <c r="B7" s="4" t="s">
        <v>96</v>
      </c>
      <c r="C7" s="4" t="s">
        <v>0</v>
      </c>
      <c r="D7" s="17" t="str">
        <f>IF('Índice IFRS 16 | Index IFRS 16'!$K$6="Português",$C7,$B7)</f>
        <v xml:space="preserve"> (R$000)</v>
      </c>
      <c r="E7" s="25" t="str">
        <f>IF('Índice IFRS 16 | Index IFRS 16'!$K$6="Português",E$1,SUBSTITUTE(E$1,"T","Q"))</f>
        <v>1Q14</v>
      </c>
      <c r="F7" s="25" t="str">
        <f>IF('Índice IFRS 16 | Index IFRS 16'!$K$6="Português",F$1,SUBSTITUTE(F$1,"T","Q"))</f>
        <v>2Q14</v>
      </c>
      <c r="G7" s="25" t="str">
        <f>IF('Índice IFRS 16 | Index IFRS 16'!$K$6="Português",G$1,SUBSTITUTE(G$1,"T","Q"))</f>
        <v>3Q14</v>
      </c>
      <c r="H7" s="25" t="str">
        <f>IF('Índice IFRS 16 | Index IFRS 16'!$K$6="Português",H$1,SUBSTITUTE(H$1,"T","Q"))</f>
        <v>4Q14</v>
      </c>
      <c r="I7" s="25" t="str">
        <f>IF('Índice IFRS 16 | Index IFRS 16'!$K$6="Português",I$1,SUBSTITUTE(I$1,"T","Q"))</f>
        <v>1Q15</v>
      </c>
      <c r="J7" s="25" t="str">
        <f>IF('Índice IFRS 16 | Index IFRS 16'!$K$6="Português",J$1,SUBSTITUTE(J$1,"T","Q"))</f>
        <v>2Q15</v>
      </c>
      <c r="K7" s="25" t="str">
        <f>IF('Índice IFRS 16 | Index IFRS 16'!$K$6="Português",K$1,SUBSTITUTE(K$1,"T","Q"))</f>
        <v>3Q15</v>
      </c>
      <c r="L7" s="25" t="str">
        <f>IF('Índice IFRS 16 | Index IFRS 16'!$K$6="Português",L$1,SUBSTITUTE(L$1,"T","Q"))</f>
        <v>4Q15</v>
      </c>
      <c r="M7" s="25" t="str">
        <f>IF('Índice IFRS 16 | Index IFRS 16'!$K$6="Português",M$1,SUBSTITUTE(M$1,"T","Q"))</f>
        <v>1Q16</v>
      </c>
      <c r="N7" s="25" t="str">
        <f>IF('Índice IFRS 16 | Index IFRS 16'!$K$6="Português",N$1,SUBSTITUTE(N$1,"T","Q"))</f>
        <v>2Q16</v>
      </c>
      <c r="O7" s="25" t="str">
        <f>IF('Índice IFRS 16 | Index IFRS 16'!$K$6="Português",O$1,SUBSTITUTE(O$1,"T","Q"))</f>
        <v>3Q16</v>
      </c>
      <c r="P7" s="42" t="str">
        <f>IF('Índice IFRS 16 | Index IFRS 16'!$K$6="Português",P$1,SUBSTITUTE(P$1,"T","Q"))</f>
        <v>4Q16</v>
      </c>
      <c r="Q7" s="42" t="str">
        <f>IF('Índice IFRS 16 | Index IFRS 16'!$K$6="Português",Q$1,SUBSTITUTE(Q$1,"T","Q"))</f>
        <v>1Q17¹</v>
      </c>
      <c r="R7" s="42" t="str">
        <f>IF('Índice IFRS 16 | Index IFRS 16'!$K$6="Português",R$1,SUBSTITUTE(R$1,"T","Q"))</f>
        <v>2Q17¹</v>
      </c>
      <c r="S7" s="42" t="str">
        <f>IF('Índice IFRS 16 | Index IFRS 16'!$K$6="Português",S$1,SUBSTITUTE(S$1,"T","Q"))</f>
        <v>3Q17¹</v>
      </c>
      <c r="T7" s="42" t="str">
        <f>IF('Índice IFRS 16 | Index IFRS 16'!$K$6="Português",T$1,SUBSTITUTE(T$1,"T","Q"))</f>
        <v>4Q17¹</v>
      </c>
      <c r="U7" s="42" t="s">
        <v>98</v>
      </c>
      <c r="V7" s="42" t="s">
        <v>101</v>
      </c>
      <c r="W7" s="42" t="s">
        <v>104</v>
      </c>
      <c r="X7" s="42" t="s">
        <v>105</v>
      </c>
    </row>
    <row r="8" spans="1:26" ht="3.75" customHeight="1">
      <c r="A8" s="4"/>
      <c r="B8" s="4"/>
      <c r="C8" s="4"/>
      <c r="D8" s="18"/>
      <c r="E8" s="19"/>
      <c r="F8" s="19"/>
      <c r="G8" s="19"/>
      <c r="H8" s="19"/>
      <c r="I8" s="19"/>
      <c r="J8" s="19"/>
      <c r="K8" s="19"/>
      <c r="L8" s="19"/>
      <c r="M8" s="19"/>
      <c r="N8" s="19"/>
      <c r="O8" s="19"/>
      <c r="P8" s="19"/>
      <c r="Q8" s="19"/>
      <c r="R8" s="19"/>
      <c r="S8" s="19"/>
      <c r="T8" s="19"/>
      <c r="U8" s="19"/>
    </row>
    <row r="9" spans="1:26" ht="12" customHeight="1">
      <c r="A9" s="4"/>
      <c r="B9" s="4" t="s">
        <v>209</v>
      </c>
      <c r="C9" s="4" t="s">
        <v>56</v>
      </c>
      <c r="D9" s="18" t="str">
        <f>IF('Índice IFRS 16 | Index IFRS 16'!$K$6="Português",$C9,$B9)</f>
        <v>Assets</v>
      </c>
      <c r="E9" s="64">
        <v>5630194</v>
      </c>
      <c r="F9" s="64">
        <v>5706808</v>
      </c>
      <c r="G9" s="64">
        <v>6181613</v>
      </c>
      <c r="H9" s="64">
        <v>6239199</v>
      </c>
      <c r="I9" s="64">
        <v>6418036.92184</v>
      </c>
      <c r="J9" s="64">
        <v>6873257</v>
      </c>
      <c r="K9" s="64">
        <v>7068956</v>
      </c>
      <c r="L9" s="64">
        <v>7839164</v>
      </c>
      <c r="M9" s="64">
        <v>7664795</v>
      </c>
      <c r="N9" s="64">
        <v>7801471</v>
      </c>
      <c r="O9" s="64">
        <v>8020092</v>
      </c>
      <c r="P9" s="64">
        <v>8400409</v>
      </c>
      <c r="Q9" s="64">
        <v>8068978</v>
      </c>
      <c r="R9" s="64">
        <v>9183723</v>
      </c>
      <c r="S9" s="64">
        <v>9009236</v>
      </c>
      <c r="T9" s="64">
        <v>10315984.619622601</v>
      </c>
      <c r="U9" s="64">
        <v>10401318</v>
      </c>
      <c r="V9" s="64">
        <v>10963490</v>
      </c>
      <c r="W9" s="64">
        <v>11448015</v>
      </c>
      <c r="X9" s="64">
        <v>11793206</v>
      </c>
      <c r="Y9" s="79"/>
      <c r="Z9" s="79"/>
    </row>
    <row r="10" spans="1:26" ht="12" customHeight="1">
      <c r="A10" s="4"/>
      <c r="B10" s="4" t="s">
        <v>210</v>
      </c>
      <c r="C10" s="4" t="s">
        <v>57</v>
      </c>
      <c r="D10" s="22" t="str">
        <f>IF('Índice IFRS 16 | Index IFRS 16'!$K$6="Português",$C10,$B10)</f>
        <v>Current assets</v>
      </c>
      <c r="E10" s="44">
        <v>1266843</v>
      </c>
      <c r="F10" s="44">
        <v>1173517</v>
      </c>
      <c r="G10" s="44">
        <v>1618291</v>
      </c>
      <c r="H10" s="44">
        <v>1824947</v>
      </c>
      <c r="I10" s="44">
        <v>1631229.92184</v>
      </c>
      <c r="J10" s="44">
        <v>1987884</v>
      </c>
      <c r="K10" s="44">
        <v>1889529</v>
      </c>
      <c r="L10" s="44">
        <v>1855104</v>
      </c>
      <c r="M10" s="44">
        <v>1717233</v>
      </c>
      <c r="N10" s="44">
        <v>1408302</v>
      </c>
      <c r="O10" s="44">
        <v>1666707</v>
      </c>
      <c r="P10" s="44">
        <v>1910326</v>
      </c>
      <c r="Q10" s="44">
        <v>1695002</v>
      </c>
      <c r="R10" s="44">
        <v>2639169</v>
      </c>
      <c r="S10" s="44">
        <v>2662406</v>
      </c>
      <c r="T10" s="44">
        <v>3303709.5514294072</v>
      </c>
      <c r="U10" s="44">
        <v>3103513</v>
      </c>
      <c r="V10" s="44">
        <v>3423944</v>
      </c>
      <c r="W10" s="44">
        <v>3623930</v>
      </c>
      <c r="X10" s="44">
        <v>3521798</v>
      </c>
      <c r="Y10" s="79"/>
      <c r="Z10" s="79"/>
    </row>
    <row r="11" spans="1:26" ht="12" customHeight="1">
      <c r="A11" s="4"/>
      <c r="B11" s="4" t="s">
        <v>211</v>
      </c>
      <c r="C11" s="4" t="s">
        <v>58</v>
      </c>
      <c r="D11" s="65" t="str">
        <f>IF('Índice IFRS 16 | Index IFRS 16'!$K$6="Português",$C11,$B11)</f>
        <v xml:space="preserve">  Cash and cash equivalents </v>
      </c>
      <c r="E11" s="38">
        <v>374873</v>
      </c>
      <c r="F11" s="38">
        <v>242936</v>
      </c>
      <c r="G11" s="38">
        <v>348022</v>
      </c>
      <c r="H11" s="38">
        <v>388959</v>
      </c>
      <c r="I11" s="38">
        <v>290484</v>
      </c>
      <c r="J11" s="38">
        <v>551926</v>
      </c>
      <c r="K11" s="38">
        <v>545451</v>
      </c>
      <c r="L11" s="38">
        <v>636505</v>
      </c>
      <c r="M11" s="38">
        <v>267355</v>
      </c>
      <c r="N11" s="38">
        <v>157589</v>
      </c>
      <c r="O11" s="38">
        <v>429871</v>
      </c>
      <c r="P11" s="38">
        <v>549164</v>
      </c>
      <c r="Q11" s="38">
        <v>434970</v>
      </c>
      <c r="R11" s="38">
        <v>500914</v>
      </c>
      <c r="S11" s="38">
        <v>485864</v>
      </c>
      <c r="T11" s="38">
        <v>762319</v>
      </c>
      <c r="U11" s="38">
        <v>738940</v>
      </c>
      <c r="V11" s="38">
        <v>848961</v>
      </c>
      <c r="W11" s="38">
        <v>893676</v>
      </c>
      <c r="X11" s="38">
        <v>1169136</v>
      </c>
      <c r="Y11" s="79"/>
      <c r="Z11" s="79"/>
    </row>
    <row r="12" spans="1:26" ht="12" customHeight="1">
      <c r="A12" s="4"/>
      <c r="B12" s="4" t="s">
        <v>212</v>
      </c>
      <c r="C12" s="4" t="s">
        <v>59</v>
      </c>
      <c r="D12" s="65" t="str">
        <f>IF('Índice IFRS 16 | Index IFRS 16'!$K$6="Português",$C12,$B12)</f>
        <v xml:space="preserve">  Short-term investments </v>
      </c>
      <c r="E12" s="38">
        <v>11350</v>
      </c>
      <c r="F12" s="38">
        <v>170552</v>
      </c>
      <c r="G12" s="38">
        <v>403355</v>
      </c>
      <c r="H12" s="38">
        <v>499831</v>
      </c>
      <c r="I12" s="38">
        <v>114156</v>
      </c>
      <c r="J12" s="38">
        <v>319051</v>
      </c>
      <c r="K12" s="38">
        <v>114162</v>
      </c>
      <c r="L12" s="38">
        <v>29853</v>
      </c>
      <c r="M12" s="38">
        <v>68356</v>
      </c>
      <c r="N12" s="38">
        <v>23600</v>
      </c>
      <c r="O12" s="38">
        <v>58362</v>
      </c>
      <c r="P12" s="38">
        <v>331210</v>
      </c>
      <c r="Q12" s="38">
        <v>204686</v>
      </c>
      <c r="R12" s="38">
        <v>887030</v>
      </c>
      <c r="S12" s="38">
        <v>932896</v>
      </c>
      <c r="T12" s="38">
        <v>1036148</v>
      </c>
      <c r="U12" s="38">
        <v>627683</v>
      </c>
      <c r="V12" s="38">
        <v>725287</v>
      </c>
      <c r="W12" s="38">
        <v>667620</v>
      </c>
      <c r="X12" s="38">
        <v>517423</v>
      </c>
      <c r="Y12" s="79"/>
      <c r="Z12" s="79"/>
    </row>
    <row r="13" spans="1:26" ht="12" customHeight="1">
      <c r="A13" s="4"/>
      <c r="B13" s="4" t="s">
        <v>213</v>
      </c>
      <c r="C13" s="4" t="s">
        <v>60</v>
      </c>
      <c r="D13" s="65" t="str">
        <f>IF('Índice IFRS 16 | Index IFRS 16'!$K$6="Português",$C13,$B13)</f>
        <v xml:space="preserve">  Restricted investments </v>
      </c>
      <c r="E13" s="38">
        <v>221796</v>
      </c>
      <c r="F13" s="38">
        <v>81304</v>
      </c>
      <c r="G13" s="38">
        <v>94802</v>
      </c>
      <c r="H13" s="38">
        <v>16727</v>
      </c>
      <c r="I13" s="38">
        <v>219072</v>
      </c>
      <c r="J13" s="38">
        <v>126938</v>
      </c>
      <c r="K13" s="38">
        <v>113105</v>
      </c>
      <c r="L13" s="38">
        <v>80714</v>
      </c>
      <c r="M13" s="38">
        <v>131335</v>
      </c>
      <c r="N13" s="38">
        <v>235359</v>
      </c>
      <c r="O13" s="38">
        <v>151712</v>
      </c>
      <c r="P13" s="38">
        <v>53406</v>
      </c>
      <c r="Q13" s="38">
        <v>79999</v>
      </c>
      <c r="R13" s="38">
        <v>86213</v>
      </c>
      <c r="S13" s="38">
        <v>38759</v>
      </c>
      <c r="T13" s="38">
        <v>8808</v>
      </c>
      <c r="U13" s="38">
        <v>3937</v>
      </c>
      <c r="V13" s="38">
        <v>548</v>
      </c>
      <c r="W13" s="38">
        <v>0</v>
      </c>
      <c r="X13" s="38">
        <v>0</v>
      </c>
      <c r="Y13" s="79"/>
      <c r="Z13" s="79"/>
    </row>
    <row r="14" spans="1:26" ht="12" customHeight="1">
      <c r="A14" s="4"/>
      <c r="B14" s="4" t="s">
        <v>214</v>
      </c>
      <c r="C14" s="4" t="s">
        <v>61</v>
      </c>
      <c r="D14" s="65" t="str">
        <f>IF('Índice IFRS 16 | Index IFRS 16'!$K$6="Português",$C14,$B14)</f>
        <v xml:space="preserve">  Trade and other receivables </v>
      </c>
      <c r="E14" s="38">
        <v>479881</v>
      </c>
      <c r="F14" s="38">
        <v>479330</v>
      </c>
      <c r="G14" s="38">
        <v>570515</v>
      </c>
      <c r="H14" s="38">
        <v>654086</v>
      </c>
      <c r="I14" s="38">
        <v>680283</v>
      </c>
      <c r="J14" s="38">
        <v>662015</v>
      </c>
      <c r="K14" s="38">
        <v>671167</v>
      </c>
      <c r="L14" s="38">
        <v>650408</v>
      </c>
      <c r="M14" s="38">
        <v>811181</v>
      </c>
      <c r="N14" s="38">
        <v>655941</v>
      </c>
      <c r="O14" s="38">
        <v>731044</v>
      </c>
      <c r="P14" s="38">
        <v>673275</v>
      </c>
      <c r="Q14" s="38">
        <v>621926</v>
      </c>
      <c r="R14" s="38">
        <v>778059</v>
      </c>
      <c r="S14" s="38">
        <v>809430</v>
      </c>
      <c r="T14" s="38">
        <v>913797</v>
      </c>
      <c r="U14" s="38">
        <v>1166112</v>
      </c>
      <c r="V14" s="38">
        <v>1175690</v>
      </c>
      <c r="W14" s="38">
        <v>1340772</v>
      </c>
      <c r="X14" s="38">
        <v>1069056</v>
      </c>
      <c r="Y14" s="79"/>
      <c r="Z14" s="79"/>
    </row>
    <row r="15" spans="1:26" ht="12" customHeight="1">
      <c r="A15" s="4"/>
      <c r="B15" s="4" t="s">
        <v>216</v>
      </c>
      <c r="C15" s="4" t="s">
        <v>62</v>
      </c>
      <c r="D15" s="65" t="str">
        <f>IF('Índice IFRS 16 | Index IFRS 16'!$K$6="Português",$C15,$B15)</f>
        <v xml:space="preserve">  Inventories </v>
      </c>
      <c r="E15" s="38">
        <v>94733</v>
      </c>
      <c r="F15" s="38">
        <v>78856</v>
      </c>
      <c r="G15" s="38">
        <v>79735</v>
      </c>
      <c r="H15" s="38">
        <v>88097</v>
      </c>
      <c r="I15" s="38">
        <v>87946</v>
      </c>
      <c r="J15" s="38">
        <v>91108</v>
      </c>
      <c r="K15" s="38">
        <v>90313</v>
      </c>
      <c r="L15" s="38">
        <v>92446</v>
      </c>
      <c r="M15" s="38">
        <v>97734</v>
      </c>
      <c r="N15" s="38">
        <v>100784</v>
      </c>
      <c r="O15" s="38">
        <v>109516</v>
      </c>
      <c r="P15" s="38">
        <v>107102</v>
      </c>
      <c r="Q15" s="38">
        <v>114835</v>
      </c>
      <c r="R15" s="38">
        <v>129615</v>
      </c>
      <c r="S15" s="38">
        <v>134433</v>
      </c>
      <c r="T15" s="38">
        <v>150393</v>
      </c>
      <c r="U15" s="38">
        <v>175138</v>
      </c>
      <c r="V15" s="38">
        <v>171465</v>
      </c>
      <c r="W15" s="38">
        <v>198369</v>
      </c>
      <c r="X15" s="38">
        <v>200145</v>
      </c>
      <c r="Y15" s="79"/>
      <c r="Z15" s="79"/>
    </row>
    <row r="16" spans="1:26" ht="12" customHeight="1">
      <c r="A16" s="4"/>
      <c r="B16" s="4" t="s">
        <v>218</v>
      </c>
      <c r="C16" s="4" t="s">
        <v>102</v>
      </c>
      <c r="D16" s="65" t="str">
        <f>IF('Índice IFRS 16 | Index IFRS 16'!$K$6="Português",$C16,$B16)</f>
        <v xml:space="preserve">  Assets held for sale</v>
      </c>
      <c r="E16" s="38"/>
      <c r="F16" s="38"/>
      <c r="G16" s="38"/>
      <c r="H16" s="38"/>
      <c r="I16" s="38"/>
      <c r="J16" s="38"/>
      <c r="K16" s="38"/>
      <c r="L16" s="38"/>
      <c r="M16" s="38"/>
      <c r="N16" s="38"/>
      <c r="O16" s="38"/>
      <c r="P16" s="38"/>
      <c r="Q16" s="38">
        <v>0</v>
      </c>
      <c r="R16" s="38">
        <v>0</v>
      </c>
      <c r="S16" s="38">
        <v>0</v>
      </c>
      <c r="T16" s="38">
        <v>0</v>
      </c>
      <c r="U16" s="38">
        <v>0</v>
      </c>
      <c r="V16" s="38">
        <v>96600</v>
      </c>
      <c r="W16" s="38">
        <v>0</v>
      </c>
      <c r="X16" s="38">
        <v>0</v>
      </c>
      <c r="Y16" s="79"/>
      <c r="Z16" s="79"/>
    </row>
    <row r="17" spans="1:26" ht="12" customHeight="1">
      <c r="A17" s="4"/>
      <c r="B17" s="4" t="s">
        <v>219</v>
      </c>
      <c r="C17" s="4" t="s">
        <v>63</v>
      </c>
      <c r="D17" s="65" t="str">
        <f>IF('Índice IFRS 16 | Index IFRS 16'!$K$6="Português",$C17,$B17)</f>
        <v xml:space="preserve">  Taxes recoverable</v>
      </c>
      <c r="E17" s="38">
        <v>8736</v>
      </c>
      <c r="F17" s="38">
        <v>21992</v>
      </c>
      <c r="G17" s="38">
        <v>25946</v>
      </c>
      <c r="H17" s="38">
        <v>32489</v>
      </c>
      <c r="I17" s="38">
        <v>39197.921840000003</v>
      </c>
      <c r="J17" s="38">
        <v>33815</v>
      </c>
      <c r="K17" s="38">
        <v>44294</v>
      </c>
      <c r="L17" s="38">
        <v>42591</v>
      </c>
      <c r="M17" s="38">
        <v>40380</v>
      </c>
      <c r="N17" s="38">
        <v>32091</v>
      </c>
      <c r="O17" s="38">
        <v>46924</v>
      </c>
      <c r="P17" s="38">
        <v>44488</v>
      </c>
      <c r="Q17" s="38">
        <v>54723</v>
      </c>
      <c r="R17" s="38">
        <v>87298</v>
      </c>
      <c r="S17" s="38">
        <v>102417</v>
      </c>
      <c r="T17" s="38">
        <v>112891</v>
      </c>
      <c r="U17" s="38">
        <v>108542</v>
      </c>
      <c r="V17" s="38">
        <v>176974</v>
      </c>
      <c r="W17" s="38">
        <v>257661</v>
      </c>
      <c r="X17" s="38">
        <v>283841</v>
      </c>
      <c r="Y17" s="79"/>
      <c r="Z17" s="79"/>
    </row>
    <row r="18" spans="1:26" ht="12" customHeight="1">
      <c r="A18" s="4"/>
      <c r="B18" s="4" t="s">
        <v>220</v>
      </c>
      <c r="C18" s="4" t="s">
        <v>64</v>
      </c>
      <c r="D18" s="65" t="str">
        <f>IF('Índice IFRS 16 | Index IFRS 16'!$K$6="Português",$C18,$B18)</f>
        <v xml:space="preserve">  Derivative financial instruments</v>
      </c>
      <c r="E18" s="38">
        <v>0</v>
      </c>
      <c r="F18" s="38">
        <v>22135</v>
      </c>
      <c r="G18" s="38">
        <v>20062</v>
      </c>
      <c r="H18" s="38">
        <v>32231</v>
      </c>
      <c r="I18" s="38">
        <v>69495</v>
      </c>
      <c r="J18" s="38">
        <v>87203</v>
      </c>
      <c r="K18" s="38">
        <v>56146</v>
      </c>
      <c r="L18" s="38">
        <v>41039</v>
      </c>
      <c r="M18" s="38">
        <v>29767</v>
      </c>
      <c r="N18" s="38">
        <v>22832</v>
      </c>
      <c r="O18" s="38">
        <v>19810</v>
      </c>
      <c r="P18" s="38">
        <v>17638</v>
      </c>
      <c r="Q18" s="38">
        <v>17835</v>
      </c>
      <c r="R18" s="38">
        <v>6777</v>
      </c>
      <c r="S18" s="38">
        <v>6047</v>
      </c>
      <c r="T18" s="38">
        <v>10344.551429407042</v>
      </c>
      <c r="U18" s="38">
        <v>12474</v>
      </c>
      <c r="V18" s="38">
        <v>29652</v>
      </c>
      <c r="W18" s="38">
        <v>41632</v>
      </c>
      <c r="X18" s="38">
        <v>6654</v>
      </c>
      <c r="Y18" s="79"/>
      <c r="Z18" s="79"/>
    </row>
    <row r="19" spans="1:26" ht="12" customHeight="1">
      <c r="A19" s="4"/>
      <c r="B19" s="4" t="s">
        <v>221</v>
      </c>
      <c r="C19" s="4" t="s">
        <v>65</v>
      </c>
      <c r="D19" s="65" t="str">
        <f>IF('Índice IFRS 16 | Index IFRS 16'!$K$6="Português",$C19,$B19)</f>
        <v xml:space="preserve">  Prepaid expenses</v>
      </c>
      <c r="E19" s="38">
        <v>55821</v>
      </c>
      <c r="F19" s="38">
        <v>51968</v>
      </c>
      <c r="G19" s="38">
        <v>55121</v>
      </c>
      <c r="H19" s="38">
        <v>84172</v>
      </c>
      <c r="I19" s="38">
        <v>98347</v>
      </c>
      <c r="J19" s="38">
        <v>77460</v>
      </c>
      <c r="K19" s="38">
        <v>71168</v>
      </c>
      <c r="L19" s="38">
        <v>107271</v>
      </c>
      <c r="M19" s="38">
        <v>98012</v>
      </c>
      <c r="N19" s="38">
        <v>100593</v>
      </c>
      <c r="O19" s="38">
        <v>73979</v>
      </c>
      <c r="P19" s="38">
        <v>97501</v>
      </c>
      <c r="Q19" s="38">
        <v>110186</v>
      </c>
      <c r="R19" s="38">
        <v>91038</v>
      </c>
      <c r="S19" s="38">
        <v>88455</v>
      </c>
      <c r="T19" s="38">
        <v>109784</v>
      </c>
      <c r="U19" s="38">
        <v>104650</v>
      </c>
      <c r="V19" s="38">
        <v>103279</v>
      </c>
      <c r="W19" s="38">
        <v>127651</v>
      </c>
      <c r="X19" s="38">
        <v>163829</v>
      </c>
      <c r="Y19" s="79"/>
      <c r="Z19" s="79"/>
    </row>
    <row r="20" spans="1:26" ht="12" customHeight="1">
      <c r="A20" s="4"/>
      <c r="B20" s="4" t="s">
        <v>308</v>
      </c>
      <c r="C20" s="4" t="s">
        <v>95</v>
      </c>
      <c r="D20" s="65" t="str">
        <f>IF('Índice IFRS 16 | Index IFRS 16'!$K$6="Português",$C20,$B20)</f>
        <v xml:space="preserve">  Related Parties</v>
      </c>
      <c r="E20" s="38"/>
      <c r="F20" s="38"/>
      <c r="G20" s="38"/>
      <c r="H20" s="38"/>
      <c r="I20" s="38"/>
      <c r="J20" s="38"/>
      <c r="K20" s="38"/>
      <c r="L20" s="38"/>
      <c r="M20" s="38"/>
      <c r="N20" s="38"/>
      <c r="O20" s="38"/>
      <c r="P20" s="38"/>
      <c r="Q20" s="38">
        <v>0</v>
      </c>
      <c r="R20" s="38">
        <v>0</v>
      </c>
      <c r="S20" s="38">
        <v>0</v>
      </c>
      <c r="T20" s="38">
        <v>73241</v>
      </c>
      <c r="U20" s="38">
        <v>75882</v>
      </c>
      <c r="V20" s="38">
        <v>0</v>
      </c>
      <c r="W20" s="38">
        <v>0</v>
      </c>
      <c r="X20" s="38">
        <v>0</v>
      </c>
      <c r="Y20" s="79"/>
      <c r="Z20" s="79"/>
    </row>
    <row r="21" spans="1:26" ht="12" customHeight="1">
      <c r="A21" s="4"/>
      <c r="B21" s="4" t="s">
        <v>222</v>
      </c>
      <c r="C21" s="4" t="s">
        <v>66</v>
      </c>
      <c r="D21" s="66" t="str">
        <f>IF('Índice IFRS 16 | Index IFRS 16'!$K$6="Português",$C21,$B21)</f>
        <v xml:space="preserve">  Other current assets</v>
      </c>
      <c r="E21" s="67">
        <v>19653</v>
      </c>
      <c r="F21" s="67">
        <v>24444</v>
      </c>
      <c r="G21" s="67">
        <v>20733</v>
      </c>
      <c r="H21" s="67">
        <v>28355</v>
      </c>
      <c r="I21" s="67">
        <v>32249</v>
      </c>
      <c r="J21" s="67">
        <v>38368</v>
      </c>
      <c r="K21" s="67">
        <v>183723</v>
      </c>
      <c r="L21" s="67">
        <v>174277</v>
      </c>
      <c r="M21" s="67">
        <v>173113</v>
      </c>
      <c r="N21" s="67">
        <v>79513</v>
      </c>
      <c r="O21" s="67">
        <v>45489</v>
      </c>
      <c r="P21" s="67">
        <v>36542</v>
      </c>
      <c r="Q21" s="67">
        <v>55842</v>
      </c>
      <c r="R21" s="67">
        <v>72225</v>
      </c>
      <c r="S21" s="67">
        <v>64105</v>
      </c>
      <c r="T21" s="67">
        <v>125984</v>
      </c>
      <c r="U21" s="67">
        <v>90155</v>
      </c>
      <c r="V21" s="67">
        <v>95488</v>
      </c>
      <c r="W21" s="67">
        <v>96549</v>
      </c>
      <c r="X21" s="38">
        <v>111714</v>
      </c>
      <c r="Y21" s="79"/>
      <c r="Z21" s="79"/>
    </row>
    <row r="22" spans="1:26" ht="12" customHeight="1">
      <c r="A22" s="4"/>
      <c r="B22" s="4" t="s">
        <v>223</v>
      </c>
      <c r="C22" s="4" t="s">
        <v>67</v>
      </c>
      <c r="D22" s="22" t="str">
        <f>IF('Índice IFRS 16 | Index IFRS 16'!$K$6="Português",$C22,$B22)</f>
        <v>Non-current assets</v>
      </c>
      <c r="E22" s="68">
        <v>4363351</v>
      </c>
      <c r="F22" s="68">
        <v>4533291</v>
      </c>
      <c r="G22" s="68">
        <v>4563322</v>
      </c>
      <c r="H22" s="68">
        <v>4414252</v>
      </c>
      <c r="I22" s="68">
        <v>4786807</v>
      </c>
      <c r="J22" s="68">
        <v>4885373</v>
      </c>
      <c r="K22" s="68">
        <v>5179427</v>
      </c>
      <c r="L22" s="68">
        <v>5984060</v>
      </c>
      <c r="M22" s="68">
        <v>5947562</v>
      </c>
      <c r="N22" s="68">
        <v>6393169</v>
      </c>
      <c r="O22" s="68">
        <v>6353385</v>
      </c>
      <c r="P22" s="68">
        <v>6490083</v>
      </c>
      <c r="Q22" s="68">
        <v>6373976</v>
      </c>
      <c r="R22" s="68">
        <v>6544554</v>
      </c>
      <c r="S22" s="68">
        <v>6346830</v>
      </c>
      <c r="T22" s="68">
        <v>7012275.0681931935</v>
      </c>
      <c r="U22" s="68">
        <v>7297805</v>
      </c>
      <c r="V22" s="68">
        <v>7539546</v>
      </c>
      <c r="W22" s="68">
        <v>7824085</v>
      </c>
      <c r="X22" s="68">
        <v>8271408</v>
      </c>
      <c r="Y22" s="79"/>
      <c r="Z22" s="79"/>
    </row>
    <row r="23" spans="1:26" ht="12" customHeight="1">
      <c r="A23" s="4"/>
      <c r="B23" s="4" t="s">
        <v>309</v>
      </c>
      <c r="C23" s="4" t="s">
        <v>68</v>
      </c>
      <c r="D23" s="65" t="str">
        <f>IF('Índice IFRS 16 | Index IFRS 16'!$K$6="Português",$C23,$B23)</f>
        <v xml:space="preserve">  Related parties</v>
      </c>
      <c r="E23" s="38">
        <v>0</v>
      </c>
      <c r="F23" s="38">
        <v>0</v>
      </c>
      <c r="G23" s="38">
        <v>0</v>
      </c>
      <c r="H23" s="38">
        <v>0</v>
      </c>
      <c r="I23" s="38">
        <v>0</v>
      </c>
      <c r="J23" s="38">
        <v>0</v>
      </c>
      <c r="K23" s="38">
        <v>0</v>
      </c>
      <c r="L23" s="38">
        <v>0</v>
      </c>
      <c r="M23" s="38">
        <v>0</v>
      </c>
      <c r="N23" s="38">
        <v>0</v>
      </c>
      <c r="O23" s="38">
        <v>9079</v>
      </c>
      <c r="P23" s="38">
        <v>9180</v>
      </c>
      <c r="Q23" s="38">
        <v>9010</v>
      </c>
      <c r="R23" s="38">
        <v>9508</v>
      </c>
      <c r="S23" s="38">
        <v>9179</v>
      </c>
      <c r="T23" s="38">
        <v>9711</v>
      </c>
      <c r="U23" s="38">
        <v>9894</v>
      </c>
      <c r="V23" s="38">
        <v>11658</v>
      </c>
      <c r="W23" s="38">
        <v>12325</v>
      </c>
      <c r="X23" s="38">
        <v>0</v>
      </c>
      <c r="Y23" s="79"/>
      <c r="Z23" s="79"/>
    </row>
    <row r="24" spans="1:26" ht="12" customHeight="1">
      <c r="A24" s="4"/>
      <c r="B24" s="4" t="s">
        <v>224</v>
      </c>
      <c r="C24" s="4" t="s">
        <v>69</v>
      </c>
      <c r="D24" s="65" t="str">
        <f>IF('Índice IFRS 16 | Index IFRS 16'!$K$6="Português",$C24,$B24)</f>
        <v xml:space="preserve">  Long-term investments</v>
      </c>
      <c r="E24" s="38">
        <v>0</v>
      </c>
      <c r="F24" s="38">
        <v>0</v>
      </c>
      <c r="G24" s="38">
        <v>0</v>
      </c>
      <c r="H24" s="38">
        <v>0</v>
      </c>
      <c r="I24" s="38">
        <v>0</v>
      </c>
      <c r="J24" s="38">
        <v>0</v>
      </c>
      <c r="K24" s="38">
        <v>0</v>
      </c>
      <c r="L24" s="38">
        <v>0</v>
      </c>
      <c r="M24" s="38">
        <v>365421</v>
      </c>
      <c r="N24" s="38">
        <v>559563</v>
      </c>
      <c r="O24" s="38">
        <v>623144</v>
      </c>
      <c r="P24" s="38">
        <v>753200</v>
      </c>
      <c r="Q24" s="38">
        <v>751184</v>
      </c>
      <c r="R24" s="38">
        <v>773069</v>
      </c>
      <c r="S24" s="38">
        <v>807753</v>
      </c>
      <c r="T24" s="38">
        <v>835957</v>
      </c>
      <c r="U24" s="38">
        <v>906395</v>
      </c>
      <c r="V24" s="38">
        <v>1090710</v>
      </c>
      <c r="W24" s="38">
        <v>1215720</v>
      </c>
      <c r="X24" s="38">
        <v>1287781</v>
      </c>
      <c r="Y24" s="79"/>
      <c r="Z24" s="79"/>
    </row>
    <row r="25" spans="1:26" ht="12" customHeight="1">
      <c r="A25" s="4"/>
      <c r="B25" s="4" t="s">
        <v>213</v>
      </c>
      <c r="C25" s="4" t="s">
        <v>60</v>
      </c>
      <c r="D25" s="65" t="str">
        <f>IF('Índice IFRS 16 | Index IFRS 16'!$K$6="Português",$C25,$B25)</f>
        <v xml:space="preserve">  Restricted investments </v>
      </c>
      <c r="E25" s="38">
        <v>66298</v>
      </c>
      <c r="F25" s="38">
        <v>123545</v>
      </c>
      <c r="G25" s="38">
        <v>67490</v>
      </c>
      <c r="H25" s="38">
        <v>50736</v>
      </c>
      <c r="I25" s="38">
        <v>71816</v>
      </c>
      <c r="J25" s="38">
        <v>37080</v>
      </c>
      <c r="K25" s="38">
        <v>26965</v>
      </c>
      <c r="L25" s="38">
        <v>10739</v>
      </c>
      <c r="M25" s="38">
        <v>21580</v>
      </c>
      <c r="N25" s="38">
        <v>0</v>
      </c>
      <c r="O25" s="38">
        <v>81595</v>
      </c>
      <c r="P25" s="38">
        <v>108630</v>
      </c>
      <c r="Q25" s="38">
        <v>46456</v>
      </c>
      <c r="R25" s="38">
        <v>0</v>
      </c>
      <c r="S25" s="38">
        <v>0</v>
      </c>
      <c r="T25" s="38">
        <v>0</v>
      </c>
      <c r="U25" s="38">
        <v>0</v>
      </c>
      <c r="V25" s="38">
        <v>0</v>
      </c>
      <c r="W25" s="38">
        <v>0</v>
      </c>
      <c r="X25" s="38">
        <v>0</v>
      </c>
      <c r="Y25" s="79"/>
      <c r="Z25" s="79"/>
    </row>
    <row r="26" spans="1:26" ht="12" customHeight="1">
      <c r="A26" s="4"/>
      <c r="B26" s="4" t="s">
        <v>225</v>
      </c>
      <c r="C26" s="4" t="s">
        <v>70</v>
      </c>
      <c r="D26" s="65" t="str">
        <f>IF('Índice IFRS 16 | Index IFRS 16'!$K$6="Português",$C26,$B26)</f>
        <v xml:space="preserve">  Security deposits and maintenance reserves </v>
      </c>
      <c r="E26" s="38">
        <v>530406</v>
      </c>
      <c r="F26" s="38">
        <v>586329</v>
      </c>
      <c r="G26" s="38">
        <v>647276</v>
      </c>
      <c r="H26" s="38">
        <v>774387</v>
      </c>
      <c r="I26" s="38">
        <v>975769</v>
      </c>
      <c r="J26" s="38">
        <v>956589</v>
      </c>
      <c r="K26" s="38">
        <v>1221018</v>
      </c>
      <c r="L26" s="38">
        <v>1215709</v>
      </c>
      <c r="M26" s="38">
        <v>1073006</v>
      </c>
      <c r="N26" s="38">
        <v>1039477</v>
      </c>
      <c r="O26" s="38">
        <v>1094764</v>
      </c>
      <c r="P26" s="38">
        <v>1078005</v>
      </c>
      <c r="Q26" s="38">
        <v>1091820</v>
      </c>
      <c r="R26" s="38">
        <v>1184804</v>
      </c>
      <c r="S26" s="38">
        <v>1164197</v>
      </c>
      <c r="T26" s="38">
        <v>1259127</v>
      </c>
      <c r="U26" s="38">
        <v>1329699</v>
      </c>
      <c r="V26" s="38">
        <v>1569381</v>
      </c>
      <c r="W26" s="38">
        <v>1597896</v>
      </c>
      <c r="X26" s="38">
        <v>1546720</v>
      </c>
      <c r="Y26" s="79"/>
      <c r="Z26" s="79"/>
    </row>
    <row r="27" spans="1:26" ht="12" customHeight="1">
      <c r="A27" s="4"/>
      <c r="B27" s="4" t="s">
        <v>220</v>
      </c>
      <c r="C27" s="4" t="s">
        <v>64</v>
      </c>
      <c r="D27" s="65" t="str">
        <f>IF('Índice IFRS 16 | Index IFRS 16'!$K$6="Português",$C27,$B27)</f>
        <v xml:space="preserve">  Derivative financial instruments</v>
      </c>
      <c r="E27" s="38">
        <v>0</v>
      </c>
      <c r="F27" s="38">
        <v>0</v>
      </c>
      <c r="G27" s="38">
        <v>0</v>
      </c>
      <c r="H27" s="38">
        <v>0</v>
      </c>
      <c r="I27" s="38">
        <v>0</v>
      </c>
      <c r="J27" s="38">
        <v>0</v>
      </c>
      <c r="K27" s="38">
        <v>0</v>
      </c>
      <c r="L27" s="38">
        <v>0</v>
      </c>
      <c r="M27" s="38">
        <v>0</v>
      </c>
      <c r="N27" s="38">
        <v>0</v>
      </c>
      <c r="O27" s="38">
        <v>3862</v>
      </c>
      <c r="P27" s="38">
        <v>4132</v>
      </c>
      <c r="Q27" s="38">
        <v>2848</v>
      </c>
      <c r="R27" s="38">
        <v>0</v>
      </c>
      <c r="S27" s="38">
        <v>654</v>
      </c>
      <c r="T27" s="38">
        <v>410477.06819319318</v>
      </c>
      <c r="U27" s="38">
        <v>430347</v>
      </c>
      <c r="V27" s="38">
        <v>461664</v>
      </c>
      <c r="W27" s="38">
        <v>516301</v>
      </c>
      <c r="X27" s="38">
        <v>588726</v>
      </c>
      <c r="Y27" s="79"/>
      <c r="Z27" s="79"/>
    </row>
    <row r="28" spans="1:26" ht="12" customHeight="1">
      <c r="A28" s="4"/>
      <c r="B28" s="4" t="s">
        <v>226</v>
      </c>
      <c r="C28" s="4" t="s">
        <v>65</v>
      </c>
      <c r="D28" s="65" t="str">
        <f>IF('Índice IFRS 16 | Index IFRS 16'!$K$6="Português",$C28,$B28)</f>
        <v xml:space="preserve">  Prepaid expenses </v>
      </c>
      <c r="E28" s="38">
        <v>51762</v>
      </c>
      <c r="F28" s="38">
        <v>42194</v>
      </c>
      <c r="G28" s="38">
        <v>52324</v>
      </c>
      <c r="H28" s="38">
        <v>66197</v>
      </c>
      <c r="I28" s="38">
        <v>84219</v>
      </c>
      <c r="J28" s="38">
        <v>85480</v>
      </c>
      <c r="K28" s="38">
        <v>111368</v>
      </c>
      <c r="L28" s="38">
        <v>113128</v>
      </c>
      <c r="M28" s="38">
        <v>105739</v>
      </c>
      <c r="N28" s="38">
        <v>12363</v>
      </c>
      <c r="O28" s="38">
        <v>8566</v>
      </c>
      <c r="P28" s="38">
        <v>6907</v>
      </c>
      <c r="Q28" s="38">
        <v>7204</v>
      </c>
      <c r="R28" s="38">
        <v>6865</v>
      </c>
      <c r="S28" s="38">
        <v>0</v>
      </c>
      <c r="T28" s="38">
        <v>4472</v>
      </c>
      <c r="U28" s="38">
        <v>9263</v>
      </c>
      <c r="V28" s="38">
        <v>16631</v>
      </c>
      <c r="W28" s="38">
        <v>19950</v>
      </c>
      <c r="X28" s="38">
        <v>21683</v>
      </c>
      <c r="Y28" s="79"/>
      <c r="Z28" s="79"/>
    </row>
    <row r="29" spans="1:26" ht="12" customHeight="1">
      <c r="A29" s="4"/>
      <c r="B29" s="4" t="s">
        <v>228</v>
      </c>
      <c r="C29" s="4" t="s">
        <v>66</v>
      </c>
      <c r="D29" s="65" t="str">
        <f>IF('Índice IFRS 16 | Index IFRS 16'!$K$6="Português",$C29,$B29)</f>
        <v xml:space="preserve">  Other non-current assets</v>
      </c>
      <c r="E29" s="38">
        <v>140662</v>
      </c>
      <c r="F29" s="38">
        <v>141928</v>
      </c>
      <c r="G29" s="38">
        <v>133224</v>
      </c>
      <c r="H29" s="38">
        <v>134680</v>
      </c>
      <c r="I29" s="38">
        <v>134851</v>
      </c>
      <c r="J29" s="38">
        <v>137036</v>
      </c>
      <c r="K29" s="38">
        <v>152745</v>
      </c>
      <c r="L29" s="38">
        <v>168188</v>
      </c>
      <c r="M29" s="38">
        <v>179166</v>
      </c>
      <c r="N29" s="38">
        <v>178297</v>
      </c>
      <c r="O29" s="38">
        <v>161391</v>
      </c>
      <c r="P29" s="38">
        <v>147433</v>
      </c>
      <c r="Q29" s="38">
        <v>134520</v>
      </c>
      <c r="R29" s="38">
        <v>134510</v>
      </c>
      <c r="S29" s="38">
        <v>160296</v>
      </c>
      <c r="T29" s="38">
        <v>205996</v>
      </c>
      <c r="U29" s="38">
        <v>216699</v>
      </c>
      <c r="V29" s="38">
        <v>272827</v>
      </c>
      <c r="W29" s="38">
        <v>321575</v>
      </c>
      <c r="X29" s="38">
        <v>520723</v>
      </c>
      <c r="Y29" s="79"/>
      <c r="Z29" s="79"/>
    </row>
    <row r="30" spans="1:26" ht="12" customHeight="1">
      <c r="A30" s="4"/>
      <c r="B30" s="4" t="s">
        <v>231</v>
      </c>
      <c r="C30" s="4" t="s">
        <v>71</v>
      </c>
      <c r="D30" s="65" t="str">
        <f>IF('Índice IFRS 16 | Index IFRS 16'!$K$6="Português",$C30,$B30)</f>
        <v xml:space="preserve">  Property and equipment </v>
      </c>
      <c r="E30" s="38">
        <v>2691199</v>
      </c>
      <c r="F30" s="38">
        <v>2757122</v>
      </c>
      <c r="G30" s="38">
        <v>2773538</v>
      </c>
      <c r="H30" s="38">
        <v>2497613</v>
      </c>
      <c r="I30" s="38">
        <v>2626638</v>
      </c>
      <c r="J30" s="38">
        <v>2768967</v>
      </c>
      <c r="K30" s="38">
        <v>2760763</v>
      </c>
      <c r="L30" s="38">
        <v>3552994</v>
      </c>
      <c r="M30" s="38">
        <v>3274702</v>
      </c>
      <c r="N30" s="38">
        <v>3670285</v>
      </c>
      <c r="O30" s="38">
        <v>3426517</v>
      </c>
      <c r="P30" s="38">
        <v>3439980</v>
      </c>
      <c r="Q30" s="38">
        <v>3388265</v>
      </c>
      <c r="R30" s="38">
        <v>3483709</v>
      </c>
      <c r="S30" s="38">
        <v>3254406</v>
      </c>
      <c r="T30" s="38">
        <v>3325535</v>
      </c>
      <c r="U30" s="38">
        <v>3434839</v>
      </c>
      <c r="V30" s="38">
        <v>3144578</v>
      </c>
      <c r="W30" s="38">
        <v>3142283</v>
      </c>
      <c r="X30" s="38">
        <v>3289219</v>
      </c>
      <c r="Y30" s="79"/>
      <c r="Z30" s="79"/>
    </row>
    <row r="31" spans="1:26" ht="12" customHeight="1" thickBot="1">
      <c r="A31" s="4"/>
      <c r="B31" s="4" t="s">
        <v>232</v>
      </c>
      <c r="C31" s="4" t="s">
        <v>72</v>
      </c>
      <c r="D31" s="69" t="str">
        <f>IF('Índice IFRS 16 | Index IFRS 16'!$K$6="Português",$C31,$B31)</f>
        <v xml:space="preserve">  Intangible assets </v>
      </c>
      <c r="E31" s="70">
        <v>883024</v>
      </c>
      <c r="F31" s="70">
        <v>882173</v>
      </c>
      <c r="G31" s="70">
        <v>889470</v>
      </c>
      <c r="H31" s="70">
        <v>890639</v>
      </c>
      <c r="I31" s="70">
        <v>893514</v>
      </c>
      <c r="J31" s="70">
        <v>900221</v>
      </c>
      <c r="K31" s="70">
        <v>906568</v>
      </c>
      <c r="L31" s="70">
        <v>923302</v>
      </c>
      <c r="M31" s="70">
        <v>927948</v>
      </c>
      <c r="N31" s="70">
        <v>933184</v>
      </c>
      <c r="O31" s="70">
        <v>944467</v>
      </c>
      <c r="P31" s="70">
        <v>942616</v>
      </c>
      <c r="Q31" s="70">
        <v>942669</v>
      </c>
      <c r="R31" s="70">
        <v>952089</v>
      </c>
      <c r="S31" s="70">
        <v>950345</v>
      </c>
      <c r="T31" s="70">
        <v>961000</v>
      </c>
      <c r="U31" s="70">
        <v>960669</v>
      </c>
      <c r="V31" s="70">
        <v>972097</v>
      </c>
      <c r="W31" s="70">
        <v>998035</v>
      </c>
      <c r="X31" s="70">
        <v>1016556</v>
      </c>
      <c r="Y31" s="79"/>
      <c r="Z31" s="79"/>
    </row>
    <row r="32" spans="1:26" ht="12" customHeight="1">
      <c r="A32" s="4"/>
      <c r="B32" s="4" t="s">
        <v>233</v>
      </c>
      <c r="C32" s="4" t="s">
        <v>73</v>
      </c>
      <c r="D32" s="18" t="str">
        <f>IF('Índice IFRS 16 | Index IFRS 16'!$K$6="Português",$C32,$B32)</f>
        <v>Liabilities and equity</v>
      </c>
      <c r="E32" s="44">
        <v>5630194</v>
      </c>
      <c r="F32" s="44">
        <v>5706808</v>
      </c>
      <c r="G32" s="44">
        <v>6181613</v>
      </c>
      <c r="H32" s="44">
        <v>6239199</v>
      </c>
      <c r="I32" s="44">
        <v>6418037</v>
      </c>
      <c r="J32" s="44">
        <v>6873257.4215000002</v>
      </c>
      <c r="K32" s="44">
        <v>7068956</v>
      </c>
      <c r="L32" s="44">
        <v>7839164</v>
      </c>
      <c r="M32" s="44">
        <v>7664795</v>
      </c>
      <c r="N32" s="44">
        <v>7801471</v>
      </c>
      <c r="O32" s="44">
        <v>8020092</v>
      </c>
      <c r="P32" s="44">
        <v>8400409</v>
      </c>
      <c r="Q32" s="44">
        <v>8068978</v>
      </c>
      <c r="R32" s="44">
        <v>9183723</v>
      </c>
      <c r="S32" s="44">
        <v>9009236</v>
      </c>
      <c r="T32" s="44">
        <v>10315984.812590621</v>
      </c>
      <c r="U32" s="44">
        <v>10401318</v>
      </c>
      <c r="V32" s="44">
        <v>10963490</v>
      </c>
      <c r="W32" s="44">
        <v>11448015</v>
      </c>
      <c r="X32" s="44">
        <v>11793206</v>
      </c>
      <c r="Y32" s="79"/>
      <c r="Z32" s="79"/>
    </row>
    <row r="33" spans="1:26" ht="12" customHeight="1">
      <c r="A33" s="4"/>
      <c r="B33" s="4" t="s">
        <v>234</v>
      </c>
      <c r="C33" s="4" t="s">
        <v>74</v>
      </c>
      <c r="D33" s="22" t="str">
        <f>IF('Índice IFRS 16 | Index IFRS 16'!$K$6="Português",$C33,$B33)</f>
        <v>Current liabilities</v>
      </c>
      <c r="E33" s="71">
        <v>2589279</v>
      </c>
      <c r="F33" s="71">
        <v>2815969</v>
      </c>
      <c r="G33" s="71">
        <v>2565349</v>
      </c>
      <c r="H33" s="71">
        <v>2853493</v>
      </c>
      <c r="I33" s="71">
        <v>2886859</v>
      </c>
      <c r="J33" s="71">
        <v>3224982.4215000002</v>
      </c>
      <c r="K33" s="71">
        <v>3459752</v>
      </c>
      <c r="L33" s="71">
        <v>4059825</v>
      </c>
      <c r="M33" s="71">
        <v>4241198</v>
      </c>
      <c r="N33" s="71">
        <v>4127123</v>
      </c>
      <c r="O33" s="71">
        <v>3448298</v>
      </c>
      <c r="P33" s="71">
        <v>3617643</v>
      </c>
      <c r="Q33" s="71">
        <v>3626187</v>
      </c>
      <c r="R33" s="71">
        <v>3673932</v>
      </c>
      <c r="S33" s="71">
        <v>3861275</v>
      </c>
      <c r="T33" s="71">
        <v>3396958</v>
      </c>
      <c r="U33" s="71">
        <v>3316582</v>
      </c>
      <c r="V33" s="71">
        <v>3620933</v>
      </c>
      <c r="W33" s="71">
        <v>3866516</v>
      </c>
      <c r="X33" s="71">
        <v>4056794</v>
      </c>
      <c r="Y33" s="79"/>
      <c r="Z33" s="79"/>
    </row>
    <row r="34" spans="1:26" ht="12" customHeight="1">
      <c r="A34" s="4"/>
      <c r="B34" s="4" t="s">
        <v>235</v>
      </c>
      <c r="C34" s="4" t="s">
        <v>75</v>
      </c>
      <c r="D34" s="65" t="str">
        <f>IF('Índice IFRS 16 | Index IFRS 16'!$K$6="Português",$C34,$B34)</f>
        <v xml:space="preserve">  Loans and financing</v>
      </c>
      <c r="E34" s="38">
        <v>745040</v>
      </c>
      <c r="F34" s="38">
        <v>950498</v>
      </c>
      <c r="G34" s="38">
        <v>512575</v>
      </c>
      <c r="H34" s="38">
        <v>567607</v>
      </c>
      <c r="I34" s="38">
        <v>671272</v>
      </c>
      <c r="J34" s="38">
        <v>817100</v>
      </c>
      <c r="K34" s="38">
        <v>859638</v>
      </c>
      <c r="L34" s="38">
        <v>1249303</v>
      </c>
      <c r="M34" s="38">
        <v>1044424</v>
      </c>
      <c r="N34" s="38">
        <v>964818</v>
      </c>
      <c r="O34" s="38">
        <v>980819</v>
      </c>
      <c r="P34" s="38">
        <v>985238</v>
      </c>
      <c r="Q34" s="38">
        <v>1019474</v>
      </c>
      <c r="R34" s="38">
        <v>1101160</v>
      </c>
      <c r="S34" s="38">
        <v>1011119</v>
      </c>
      <c r="T34" s="38">
        <v>568234</v>
      </c>
      <c r="U34" s="38">
        <v>581566</v>
      </c>
      <c r="V34" s="38">
        <v>542304</v>
      </c>
      <c r="W34" s="38">
        <v>435751</v>
      </c>
      <c r="X34" s="38">
        <v>335051</v>
      </c>
      <c r="Y34" s="79"/>
      <c r="Z34" s="79"/>
    </row>
    <row r="35" spans="1:26" ht="12" customHeight="1">
      <c r="A35" s="4"/>
      <c r="B35" s="4" t="s">
        <v>236</v>
      </c>
      <c r="C35" s="4" t="s">
        <v>76</v>
      </c>
      <c r="D35" s="65" t="str">
        <f>IF('Índice IFRS 16 | Index IFRS 16'!$K$6="Português",$C35,$B35)</f>
        <v xml:space="preserve">  Accounts payable</v>
      </c>
      <c r="E35" s="38">
        <v>694176</v>
      </c>
      <c r="F35" s="38">
        <v>774657</v>
      </c>
      <c r="G35" s="38">
        <v>707569</v>
      </c>
      <c r="H35" s="38">
        <v>881809</v>
      </c>
      <c r="I35" s="38">
        <v>868896</v>
      </c>
      <c r="J35" s="38">
        <v>977684</v>
      </c>
      <c r="K35" s="38">
        <v>1017169</v>
      </c>
      <c r="L35" s="38">
        <v>1052121</v>
      </c>
      <c r="M35" s="38">
        <v>1261425</v>
      </c>
      <c r="N35" s="38">
        <v>1179047</v>
      </c>
      <c r="O35" s="38">
        <v>1069339</v>
      </c>
      <c r="P35" s="38">
        <v>1034317</v>
      </c>
      <c r="Q35" s="38">
        <v>1033925</v>
      </c>
      <c r="R35" s="38">
        <v>897103</v>
      </c>
      <c r="S35" s="38">
        <v>874285</v>
      </c>
      <c r="T35" s="38">
        <v>953534</v>
      </c>
      <c r="U35" s="38">
        <v>947704</v>
      </c>
      <c r="V35" s="38">
        <v>1097869</v>
      </c>
      <c r="W35" s="38">
        <v>1197591</v>
      </c>
      <c r="X35" s="38">
        <v>1166291</v>
      </c>
      <c r="Y35" s="79"/>
      <c r="Z35" s="79"/>
    </row>
    <row r="36" spans="1:26" ht="12" customHeight="1">
      <c r="A36" s="4"/>
      <c r="B36" s="4" t="s">
        <v>310</v>
      </c>
      <c r="C36" s="4" t="s">
        <v>106</v>
      </c>
      <c r="D36" s="65" t="str">
        <f>IF('Índice IFRS 16 | Index IFRS 16'!$K$6="Português",$C36,$B36)</f>
        <v xml:space="preserve">  Accounts payable - forfaiting</v>
      </c>
      <c r="E36" s="38"/>
      <c r="F36" s="38"/>
      <c r="G36" s="38"/>
      <c r="H36" s="38"/>
      <c r="I36" s="38"/>
      <c r="J36" s="38"/>
      <c r="K36" s="38"/>
      <c r="L36" s="38"/>
      <c r="M36" s="38"/>
      <c r="N36" s="38"/>
      <c r="O36" s="38"/>
      <c r="P36" s="38"/>
      <c r="Q36" s="38">
        <v>0</v>
      </c>
      <c r="R36" s="38">
        <v>0</v>
      </c>
      <c r="S36" s="38">
        <v>0</v>
      </c>
      <c r="T36" s="38">
        <v>0</v>
      </c>
      <c r="U36" s="38">
        <v>0</v>
      </c>
      <c r="V36" s="38">
        <v>0</v>
      </c>
      <c r="W36" s="38">
        <v>0</v>
      </c>
      <c r="X36" s="38">
        <v>162778</v>
      </c>
      <c r="Y36" s="79"/>
      <c r="Z36" s="79"/>
    </row>
    <row r="37" spans="1:26" ht="12" customHeight="1">
      <c r="A37" s="4"/>
      <c r="B37" s="4" t="s">
        <v>308</v>
      </c>
      <c r="C37" s="4" t="s">
        <v>95</v>
      </c>
      <c r="D37" s="65" t="str">
        <f>IF('Índice IFRS 16 | Index IFRS 16'!$K$6="Português",$C37,$B37)</f>
        <v xml:space="preserve">  Related Parties</v>
      </c>
      <c r="E37" s="38"/>
      <c r="F37" s="38"/>
      <c r="G37" s="38"/>
      <c r="H37" s="38"/>
      <c r="I37" s="38"/>
      <c r="J37" s="38"/>
      <c r="K37" s="38"/>
      <c r="L37" s="38"/>
      <c r="M37" s="38"/>
      <c r="N37" s="38"/>
      <c r="O37" s="38"/>
      <c r="P37" s="38"/>
      <c r="Q37" s="38">
        <v>0</v>
      </c>
      <c r="R37" s="38">
        <v>26007</v>
      </c>
      <c r="S37" s="38">
        <v>0</v>
      </c>
      <c r="T37" s="38">
        <v>0</v>
      </c>
      <c r="U37" s="38">
        <v>0</v>
      </c>
      <c r="V37" s="38">
        <v>0</v>
      </c>
      <c r="W37" s="38">
        <v>0</v>
      </c>
      <c r="X37" s="38">
        <v>0</v>
      </c>
      <c r="Y37" s="79"/>
      <c r="Z37" s="79"/>
    </row>
    <row r="38" spans="1:26" ht="12" customHeight="1">
      <c r="A38" s="4"/>
      <c r="B38" s="4" t="s">
        <v>237</v>
      </c>
      <c r="C38" s="4" t="s">
        <v>77</v>
      </c>
      <c r="D38" s="65" t="str">
        <f>IF('Índice IFRS 16 | Index IFRS 16'!$K$6="Português",$C38,$B38)</f>
        <v xml:space="preserve">  Air traffic liability </v>
      </c>
      <c r="E38" s="38">
        <v>587206</v>
      </c>
      <c r="F38" s="38">
        <v>556848</v>
      </c>
      <c r="G38" s="38">
        <v>766968</v>
      </c>
      <c r="H38" s="38">
        <v>831679</v>
      </c>
      <c r="I38" s="38">
        <v>759343</v>
      </c>
      <c r="J38" s="38">
        <v>817417</v>
      </c>
      <c r="K38" s="38">
        <v>837640</v>
      </c>
      <c r="L38" s="38">
        <v>877850</v>
      </c>
      <c r="M38" s="38">
        <v>752888</v>
      </c>
      <c r="N38" s="38">
        <v>867771</v>
      </c>
      <c r="O38" s="38">
        <v>883293</v>
      </c>
      <c r="P38" s="38">
        <v>949360</v>
      </c>
      <c r="Q38" s="38">
        <v>953657</v>
      </c>
      <c r="R38" s="38">
        <v>1026986</v>
      </c>
      <c r="S38" s="38">
        <v>1354599</v>
      </c>
      <c r="T38" s="38">
        <v>1350035</v>
      </c>
      <c r="U38" s="38">
        <v>1271456</v>
      </c>
      <c r="V38" s="38">
        <v>1469092</v>
      </c>
      <c r="W38" s="38">
        <v>1646686</v>
      </c>
      <c r="X38" s="38">
        <v>1672452</v>
      </c>
      <c r="Y38" s="79"/>
      <c r="Z38" s="79"/>
    </row>
    <row r="39" spans="1:26" ht="12" customHeight="1">
      <c r="A39" s="4"/>
      <c r="B39" s="4" t="s">
        <v>238</v>
      </c>
      <c r="C39" s="4" t="s">
        <v>78</v>
      </c>
      <c r="D39" s="65" t="str">
        <f>IF('Índice IFRS 16 | Index IFRS 16'!$K$6="Português",$C39,$B39)</f>
        <v xml:space="preserve">  Salaries, wages and benefits </v>
      </c>
      <c r="E39" s="38">
        <v>188051</v>
      </c>
      <c r="F39" s="38">
        <v>183530</v>
      </c>
      <c r="G39" s="38">
        <v>199968</v>
      </c>
      <c r="H39" s="38">
        <v>170606</v>
      </c>
      <c r="I39" s="38">
        <v>187252</v>
      </c>
      <c r="J39" s="38">
        <v>192705</v>
      </c>
      <c r="K39" s="38">
        <v>209854</v>
      </c>
      <c r="L39" s="38">
        <v>158087</v>
      </c>
      <c r="M39" s="38">
        <v>168744</v>
      </c>
      <c r="N39" s="38">
        <v>191138</v>
      </c>
      <c r="O39" s="38">
        <v>209115</v>
      </c>
      <c r="P39" s="38">
        <v>186474</v>
      </c>
      <c r="Q39" s="38">
        <v>201484</v>
      </c>
      <c r="R39" s="38">
        <v>222525</v>
      </c>
      <c r="S39" s="38">
        <v>245512</v>
      </c>
      <c r="T39" s="38">
        <v>246336</v>
      </c>
      <c r="U39" s="38">
        <v>250417</v>
      </c>
      <c r="V39" s="38">
        <v>253793</v>
      </c>
      <c r="W39" s="38">
        <v>301150</v>
      </c>
      <c r="X39" s="38">
        <v>244008</v>
      </c>
      <c r="Y39" s="79"/>
      <c r="Z39" s="79"/>
    </row>
    <row r="40" spans="1:26" ht="12" customHeight="1">
      <c r="A40" s="4"/>
      <c r="B40" s="4" t="s">
        <v>239</v>
      </c>
      <c r="C40" s="4" t="s">
        <v>79</v>
      </c>
      <c r="D40" s="65" t="str">
        <f>IF('Índice IFRS 16 | Index IFRS 16'!$K$6="Português",$C40,$B40)</f>
        <v xml:space="preserve">  Insurance premiums payable</v>
      </c>
      <c r="E40" s="38">
        <v>11368</v>
      </c>
      <c r="F40" s="38">
        <v>5473</v>
      </c>
      <c r="G40" s="38">
        <v>160</v>
      </c>
      <c r="H40" s="38">
        <v>27805</v>
      </c>
      <c r="I40" s="38">
        <v>16804</v>
      </c>
      <c r="J40" s="38">
        <v>625</v>
      </c>
      <c r="K40" s="38">
        <v>644</v>
      </c>
      <c r="L40" s="38">
        <v>32033</v>
      </c>
      <c r="M40" s="38">
        <v>21318</v>
      </c>
      <c r="N40" s="38">
        <v>12974</v>
      </c>
      <c r="O40" s="38">
        <v>3565</v>
      </c>
      <c r="P40" s="38">
        <v>24264</v>
      </c>
      <c r="Q40" s="38">
        <v>16783</v>
      </c>
      <c r="R40" s="38">
        <v>6171</v>
      </c>
      <c r="S40" s="38">
        <v>340</v>
      </c>
      <c r="T40" s="38">
        <v>24411</v>
      </c>
      <c r="U40" s="38">
        <v>19501</v>
      </c>
      <c r="V40" s="38">
        <v>7672</v>
      </c>
      <c r="W40" s="38">
        <v>123</v>
      </c>
      <c r="X40" s="38">
        <v>34999</v>
      </c>
      <c r="Y40" s="79"/>
      <c r="Z40" s="79"/>
    </row>
    <row r="41" spans="1:26" ht="12" customHeight="1">
      <c r="A41" s="4"/>
      <c r="B41" s="4" t="s">
        <v>240</v>
      </c>
      <c r="C41" s="4" t="s">
        <v>80</v>
      </c>
      <c r="D41" s="65" t="str">
        <f>IF('Índice IFRS 16 | Index IFRS 16'!$K$6="Português",$C41,$B41)</f>
        <v xml:space="preserve">  Taxes payable</v>
      </c>
      <c r="E41" s="38">
        <v>75530</v>
      </c>
      <c r="F41" s="38">
        <v>71144</v>
      </c>
      <c r="G41" s="38">
        <v>79926</v>
      </c>
      <c r="H41" s="38">
        <v>83446</v>
      </c>
      <c r="I41" s="38">
        <v>72909</v>
      </c>
      <c r="J41" s="38">
        <v>72692.421499999997</v>
      </c>
      <c r="K41" s="38">
        <v>84293</v>
      </c>
      <c r="L41" s="38">
        <v>95936</v>
      </c>
      <c r="M41" s="38">
        <v>77318</v>
      </c>
      <c r="N41" s="38">
        <v>64255</v>
      </c>
      <c r="O41" s="38">
        <v>72397</v>
      </c>
      <c r="P41" s="38">
        <v>64830</v>
      </c>
      <c r="Q41" s="38">
        <v>34014</v>
      </c>
      <c r="R41" s="38">
        <v>32501</v>
      </c>
      <c r="S41" s="38">
        <v>31430</v>
      </c>
      <c r="T41" s="38">
        <v>44418</v>
      </c>
      <c r="U41" s="38">
        <v>29945</v>
      </c>
      <c r="V41" s="38">
        <v>29749</v>
      </c>
      <c r="W41" s="38">
        <v>33545</v>
      </c>
      <c r="X41" s="38">
        <v>56999</v>
      </c>
      <c r="Y41" s="79"/>
      <c r="Z41" s="79"/>
    </row>
    <row r="42" spans="1:26" ht="12" customHeight="1">
      <c r="A42" s="4"/>
      <c r="B42" s="4" t="s">
        <v>241</v>
      </c>
      <c r="C42" s="4" t="s">
        <v>81</v>
      </c>
      <c r="D42" s="65" t="str">
        <f>IF('Índice IFRS 16 | Index IFRS 16'!$K$6="Português",$C42,$B42)</f>
        <v xml:space="preserve">  Federal tax installment payment program</v>
      </c>
      <c r="E42" s="38">
        <v>0</v>
      </c>
      <c r="F42" s="38">
        <v>0</v>
      </c>
      <c r="G42" s="38">
        <v>26118</v>
      </c>
      <c r="H42" s="38">
        <v>8316</v>
      </c>
      <c r="I42" s="38">
        <v>7864</v>
      </c>
      <c r="J42" s="38">
        <v>7343</v>
      </c>
      <c r="K42" s="38">
        <v>6345</v>
      </c>
      <c r="L42" s="38">
        <v>6362</v>
      </c>
      <c r="M42" s="38">
        <v>6468</v>
      </c>
      <c r="N42" s="38">
        <v>6468</v>
      </c>
      <c r="O42" s="38">
        <v>6468</v>
      </c>
      <c r="P42" s="38">
        <v>6468</v>
      </c>
      <c r="Q42" s="38">
        <v>6468</v>
      </c>
      <c r="R42" s="38">
        <v>6468</v>
      </c>
      <c r="S42" s="38">
        <v>32064</v>
      </c>
      <c r="T42" s="38">
        <v>9772</v>
      </c>
      <c r="U42" s="38">
        <v>9749</v>
      </c>
      <c r="V42" s="38">
        <v>9749</v>
      </c>
      <c r="W42" s="38">
        <v>9749</v>
      </c>
      <c r="X42" s="38">
        <v>9749</v>
      </c>
      <c r="Y42" s="79"/>
      <c r="Z42" s="79"/>
    </row>
    <row r="43" spans="1:26" ht="12" customHeight="1">
      <c r="A43" s="4"/>
      <c r="B43" s="4" t="s">
        <v>220</v>
      </c>
      <c r="C43" s="4" t="s">
        <v>64</v>
      </c>
      <c r="D43" s="65" t="str">
        <f>IF('Índice IFRS 16 | Index IFRS 16'!$K$6="Português",$C43,$B43)</f>
        <v xml:space="preserve">  Derivative financial instruments</v>
      </c>
      <c r="E43" s="38">
        <v>44400</v>
      </c>
      <c r="F43" s="38">
        <v>20243</v>
      </c>
      <c r="G43" s="38">
        <v>10670</v>
      </c>
      <c r="H43" s="38">
        <v>12333</v>
      </c>
      <c r="I43" s="38">
        <v>19213</v>
      </c>
      <c r="J43" s="38">
        <v>35924</v>
      </c>
      <c r="K43" s="38">
        <v>125192</v>
      </c>
      <c r="L43" s="38">
        <v>228896</v>
      </c>
      <c r="M43" s="38">
        <v>170192</v>
      </c>
      <c r="N43" s="38">
        <v>85016</v>
      </c>
      <c r="O43" s="38">
        <v>77330</v>
      </c>
      <c r="P43" s="38">
        <v>211128</v>
      </c>
      <c r="Q43" s="38">
        <v>235187</v>
      </c>
      <c r="R43" s="38">
        <v>215505</v>
      </c>
      <c r="S43" s="38">
        <v>163957</v>
      </c>
      <c r="T43" s="38">
        <v>48522</v>
      </c>
      <c r="U43" s="38">
        <v>46103</v>
      </c>
      <c r="V43" s="38">
        <v>41612</v>
      </c>
      <c r="W43" s="38">
        <v>55868</v>
      </c>
      <c r="X43" s="38">
        <v>180975</v>
      </c>
      <c r="Y43" s="79"/>
      <c r="Z43" s="79"/>
    </row>
    <row r="44" spans="1:26" ht="12" customHeight="1">
      <c r="A44" s="4"/>
      <c r="B44" s="4" t="s">
        <v>311</v>
      </c>
      <c r="C44" s="4" t="s">
        <v>82</v>
      </c>
      <c r="D44" s="65" t="str">
        <f>IF('Índice IFRS 16 | Index IFRS 16'!$K$6="Português",$C44,$B44)</f>
        <v xml:space="preserve">  Financial liabilities at fair value through profit and loss</v>
      </c>
      <c r="E44" s="67">
        <v>243508</v>
      </c>
      <c r="F44" s="67">
        <v>253576</v>
      </c>
      <c r="G44" s="67">
        <v>261395</v>
      </c>
      <c r="H44" s="67">
        <v>269892</v>
      </c>
      <c r="I44" s="67">
        <v>283306</v>
      </c>
      <c r="J44" s="67">
        <v>297291</v>
      </c>
      <c r="K44" s="67">
        <v>312776</v>
      </c>
      <c r="L44" s="67">
        <v>330901</v>
      </c>
      <c r="M44" s="67">
        <v>710102</v>
      </c>
      <c r="N44" s="67">
        <v>690579</v>
      </c>
      <c r="O44" s="67">
        <v>77096</v>
      </c>
      <c r="P44" s="67">
        <v>44655</v>
      </c>
      <c r="Q44" s="67">
        <v>0</v>
      </c>
      <c r="R44" s="67">
        <v>0</v>
      </c>
      <c r="S44" s="67">
        <v>0</v>
      </c>
      <c r="T44" s="67">
        <v>0</v>
      </c>
      <c r="U44" s="67">
        <v>0</v>
      </c>
      <c r="V44" s="67">
        <v>0</v>
      </c>
      <c r="W44" s="67">
        <v>0</v>
      </c>
      <c r="X44" s="38">
        <v>0</v>
      </c>
      <c r="Y44" s="79"/>
      <c r="Z44" s="79"/>
    </row>
    <row r="45" spans="1:26" ht="12" customHeight="1">
      <c r="A45" s="4"/>
      <c r="B45" s="4" t="s">
        <v>244</v>
      </c>
      <c r="C45" s="4" t="s">
        <v>83</v>
      </c>
      <c r="D45" s="66" t="str">
        <f>IF('Índice IFRS 16 | Index IFRS 16'!$K$6="Português",$C45,$B45)</f>
        <v xml:space="preserve">  Other current liabilities</v>
      </c>
      <c r="E45" s="67">
        <v>0</v>
      </c>
      <c r="F45" s="67">
        <v>0</v>
      </c>
      <c r="G45" s="67">
        <v>0</v>
      </c>
      <c r="H45" s="67">
        <v>0</v>
      </c>
      <c r="I45" s="67">
        <v>0</v>
      </c>
      <c r="J45" s="67">
        <v>6201</v>
      </c>
      <c r="K45" s="67">
        <v>6201</v>
      </c>
      <c r="L45" s="67">
        <v>28336</v>
      </c>
      <c r="M45" s="67">
        <v>28319</v>
      </c>
      <c r="N45" s="67">
        <v>65057</v>
      </c>
      <c r="O45" s="67">
        <v>68876</v>
      </c>
      <c r="P45" s="67">
        <v>110909</v>
      </c>
      <c r="Q45" s="67">
        <v>125195</v>
      </c>
      <c r="R45" s="67">
        <v>139506</v>
      </c>
      <c r="S45" s="67">
        <v>147969</v>
      </c>
      <c r="T45" s="67">
        <v>151696</v>
      </c>
      <c r="U45" s="67">
        <v>160141</v>
      </c>
      <c r="V45" s="67">
        <v>169093</v>
      </c>
      <c r="W45" s="67">
        <v>186053</v>
      </c>
      <c r="X45" s="38">
        <v>193492</v>
      </c>
      <c r="Y45" s="79"/>
      <c r="Z45" s="79"/>
    </row>
    <row r="46" spans="1:26" ht="12" customHeight="1">
      <c r="A46" s="4"/>
      <c r="B46" s="4" t="s">
        <v>245</v>
      </c>
      <c r="C46" s="4" t="s">
        <v>84</v>
      </c>
      <c r="D46" s="22" t="str">
        <f>IF('Índice IFRS 16 | Index IFRS 16'!$K$6="Português",$C46,$B46)</f>
        <v>Non-current liabilities</v>
      </c>
      <c r="E46" s="72">
        <v>2615477</v>
      </c>
      <c r="F46" s="72">
        <v>2450441</v>
      </c>
      <c r="G46" s="72">
        <v>3200963</v>
      </c>
      <c r="H46" s="72">
        <v>2969211</v>
      </c>
      <c r="I46" s="72">
        <v>3173193</v>
      </c>
      <c r="J46" s="72">
        <v>3174718</v>
      </c>
      <c r="K46" s="72">
        <v>3577963</v>
      </c>
      <c r="L46" s="72">
        <v>4171508</v>
      </c>
      <c r="M46" s="72">
        <v>3867652</v>
      </c>
      <c r="N46" s="72">
        <v>4038649</v>
      </c>
      <c r="O46" s="72">
        <v>3635509</v>
      </c>
      <c r="P46" s="72">
        <v>3780779</v>
      </c>
      <c r="Q46" s="72">
        <v>3409671</v>
      </c>
      <c r="R46" s="72">
        <v>3252296</v>
      </c>
      <c r="S46" s="72">
        <v>2665894</v>
      </c>
      <c r="T46" s="72">
        <v>4127149.8125906209</v>
      </c>
      <c r="U46" s="72">
        <v>4066019</v>
      </c>
      <c r="V46" s="72">
        <v>4477192</v>
      </c>
      <c r="W46" s="72">
        <v>4631748</v>
      </c>
      <c r="X46" s="72">
        <v>4572712</v>
      </c>
      <c r="Y46" s="79"/>
      <c r="Z46" s="79"/>
    </row>
    <row r="47" spans="1:26" ht="12" customHeight="1">
      <c r="A47" s="4"/>
      <c r="B47" s="4" t="s">
        <v>312</v>
      </c>
      <c r="C47" s="4" t="s">
        <v>75</v>
      </c>
      <c r="D47" s="65" t="str">
        <f>IF('Índice IFRS 16 | Index IFRS 16'!$K$6="Português",$C47,$B47)</f>
        <v xml:space="preserve"> Loans and financing</v>
      </c>
      <c r="E47" s="67">
        <v>2373747</v>
      </c>
      <c r="F47" s="67">
        <v>2205318</v>
      </c>
      <c r="G47" s="67">
        <v>2858467</v>
      </c>
      <c r="H47" s="67">
        <v>2691577</v>
      </c>
      <c r="I47" s="67">
        <v>2862964</v>
      </c>
      <c r="J47" s="67">
        <v>2846662</v>
      </c>
      <c r="K47" s="67">
        <v>3141166</v>
      </c>
      <c r="L47" s="67">
        <v>3561642</v>
      </c>
      <c r="M47" s="67">
        <v>3287286</v>
      </c>
      <c r="N47" s="67">
        <v>3287372</v>
      </c>
      <c r="O47" s="67">
        <v>2874194</v>
      </c>
      <c r="P47" s="67">
        <v>3049257</v>
      </c>
      <c r="Q47" s="67">
        <v>2696410</v>
      </c>
      <c r="R47" s="67">
        <v>2540692</v>
      </c>
      <c r="S47" s="67">
        <v>1893845</v>
      </c>
      <c r="T47" s="67">
        <v>2921653</v>
      </c>
      <c r="U47" s="67">
        <v>2806037</v>
      </c>
      <c r="V47" s="67">
        <v>3292213</v>
      </c>
      <c r="W47" s="67">
        <v>3317420</v>
      </c>
      <c r="X47" s="67">
        <v>3370971</v>
      </c>
      <c r="Y47" s="79"/>
      <c r="Z47" s="79"/>
    </row>
    <row r="48" spans="1:26" ht="12" customHeight="1">
      <c r="B48" s="5" t="s">
        <v>313</v>
      </c>
      <c r="C48" s="5" t="s">
        <v>64</v>
      </c>
      <c r="D48" s="65" t="str">
        <f>IF('Índice IFRS 16 | Index IFRS 16'!$K$6="Português",$C48,$B48)</f>
        <v xml:space="preserve"> Derivative financial instruments</v>
      </c>
      <c r="E48" s="67">
        <v>67392</v>
      </c>
      <c r="F48" s="67">
        <v>65220</v>
      </c>
      <c r="G48" s="67">
        <v>83889</v>
      </c>
      <c r="H48" s="67">
        <v>41324</v>
      </c>
      <c r="I48" s="67">
        <v>60318</v>
      </c>
      <c r="J48" s="67">
        <v>48160</v>
      </c>
      <c r="K48" s="67">
        <v>72554</v>
      </c>
      <c r="L48" s="67">
        <v>53195</v>
      </c>
      <c r="M48" s="67">
        <v>35636</v>
      </c>
      <c r="N48" s="67">
        <v>112387</v>
      </c>
      <c r="O48" s="67">
        <v>120898</v>
      </c>
      <c r="P48" s="67">
        <v>20223</v>
      </c>
      <c r="Q48" s="67">
        <v>20989</v>
      </c>
      <c r="R48" s="67">
        <v>12689</v>
      </c>
      <c r="S48" s="67">
        <v>10847</v>
      </c>
      <c r="T48" s="67">
        <v>378414.81259062112</v>
      </c>
      <c r="U48" s="67">
        <v>384436</v>
      </c>
      <c r="V48" s="67">
        <v>310331</v>
      </c>
      <c r="W48" s="67">
        <v>381940</v>
      </c>
      <c r="X48" s="67">
        <v>260019</v>
      </c>
      <c r="Y48" s="79"/>
      <c r="Z48" s="79"/>
    </row>
    <row r="49" spans="2:26" ht="12" customHeight="1">
      <c r="B49" s="5" t="s">
        <v>314</v>
      </c>
      <c r="C49" s="5" t="s">
        <v>85</v>
      </c>
      <c r="D49" s="65" t="str">
        <f>IF('Índice IFRS 16 | Index IFRS 16'!$K$6="Português",$C49,$B49)</f>
        <v xml:space="preserve"> Deferred income taxes</v>
      </c>
      <c r="E49" s="67">
        <v>75389</v>
      </c>
      <c r="F49" s="67">
        <v>73920</v>
      </c>
      <c r="G49" s="67">
        <v>72500</v>
      </c>
      <c r="H49" s="67">
        <v>50083</v>
      </c>
      <c r="I49" s="67">
        <v>49375</v>
      </c>
      <c r="J49" s="67">
        <v>47410</v>
      </c>
      <c r="K49" s="67">
        <v>46803</v>
      </c>
      <c r="L49" s="67">
        <v>46197</v>
      </c>
      <c r="M49" s="67">
        <v>45590</v>
      </c>
      <c r="N49" s="67">
        <v>96528</v>
      </c>
      <c r="O49" s="67">
        <v>105777</v>
      </c>
      <c r="P49" s="67">
        <v>181462</v>
      </c>
      <c r="Q49" s="67">
        <v>185615</v>
      </c>
      <c r="R49" s="67">
        <v>204962</v>
      </c>
      <c r="S49" s="67">
        <v>229524</v>
      </c>
      <c r="T49" s="67">
        <v>305412</v>
      </c>
      <c r="U49" s="67">
        <v>364293</v>
      </c>
      <c r="V49" s="67">
        <v>351931</v>
      </c>
      <c r="W49" s="67">
        <v>398276</v>
      </c>
      <c r="X49" s="67">
        <v>443894</v>
      </c>
      <c r="Y49" s="79"/>
      <c r="Z49" s="79"/>
    </row>
    <row r="50" spans="2:26" ht="12" customHeight="1">
      <c r="B50" s="5" t="s">
        <v>315</v>
      </c>
      <c r="C50" s="5" t="s">
        <v>81</v>
      </c>
      <c r="D50" s="65" t="str">
        <f>IF('Índice IFRS 16 | Index IFRS 16'!$K$6="Português",$C50,$B50)</f>
        <v xml:space="preserve"> Federal tax installment payment program</v>
      </c>
      <c r="E50" s="67">
        <v>0</v>
      </c>
      <c r="F50" s="67">
        <v>0</v>
      </c>
      <c r="G50" s="67">
        <v>90803</v>
      </c>
      <c r="H50" s="67">
        <v>88532</v>
      </c>
      <c r="I50" s="67">
        <v>86942</v>
      </c>
      <c r="J50" s="67">
        <v>85351</v>
      </c>
      <c r="K50" s="67">
        <v>83761</v>
      </c>
      <c r="L50" s="67">
        <v>82171</v>
      </c>
      <c r="M50" s="67">
        <v>80411</v>
      </c>
      <c r="N50" s="67">
        <v>78794</v>
      </c>
      <c r="O50" s="67">
        <v>77177</v>
      </c>
      <c r="P50" s="67">
        <v>75560</v>
      </c>
      <c r="Q50" s="67">
        <v>73943</v>
      </c>
      <c r="R50" s="67">
        <v>72326</v>
      </c>
      <c r="S50" s="67">
        <v>116581</v>
      </c>
      <c r="T50" s="67">
        <v>105431</v>
      </c>
      <c r="U50" s="67">
        <v>103017</v>
      </c>
      <c r="V50" s="67">
        <v>100580</v>
      </c>
      <c r="W50" s="67">
        <v>98142</v>
      </c>
      <c r="X50" s="67">
        <v>95705</v>
      </c>
      <c r="Y50" s="79"/>
      <c r="Z50" s="79"/>
    </row>
    <row r="51" spans="2:26" ht="12" customHeight="1">
      <c r="B51" s="5" t="s">
        <v>316</v>
      </c>
      <c r="C51" s="5" t="s">
        <v>86</v>
      </c>
      <c r="D51" s="65" t="str">
        <f>IF('Índice IFRS 16 | Index IFRS 16'!$K$6="Português",$C51,$B51)</f>
        <v xml:space="preserve"> Provision for tax, civil and labor risk</v>
      </c>
      <c r="E51" s="67">
        <v>75072</v>
      </c>
      <c r="F51" s="67">
        <v>80277</v>
      </c>
      <c r="G51" s="67">
        <v>68577</v>
      </c>
      <c r="H51" s="67">
        <v>67494</v>
      </c>
      <c r="I51" s="67">
        <v>73187</v>
      </c>
      <c r="J51" s="67">
        <v>78482</v>
      </c>
      <c r="K51" s="67">
        <v>81574</v>
      </c>
      <c r="L51" s="67">
        <v>81775</v>
      </c>
      <c r="M51" s="67">
        <v>85253</v>
      </c>
      <c r="N51" s="67">
        <v>75338</v>
      </c>
      <c r="O51" s="67">
        <v>77950</v>
      </c>
      <c r="P51" s="67">
        <v>76353</v>
      </c>
      <c r="Q51" s="67">
        <v>75655</v>
      </c>
      <c r="R51" s="67">
        <v>74228</v>
      </c>
      <c r="S51" s="67">
        <v>76131</v>
      </c>
      <c r="T51" s="67">
        <v>73198</v>
      </c>
      <c r="U51" s="67">
        <v>77318</v>
      </c>
      <c r="V51" s="67">
        <v>80539</v>
      </c>
      <c r="W51" s="67">
        <v>85904</v>
      </c>
      <c r="X51" s="67">
        <v>80984</v>
      </c>
      <c r="Y51" s="79"/>
      <c r="Z51" s="79"/>
    </row>
    <row r="52" spans="2:26" ht="12" customHeight="1">
      <c r="B52" s="5" t="s">
        <v>317</v>
      </c>
      <c r="C52" s="5" t="s">
        <v>87</v>
      </c>
      <c r="D52" s="65" t="str">
        <f>IF('Índice IFRS 16 | Index IFRS 16'!$K$6="Português",$C52,$B52)</f>
        <v xml:space="preserve"> Provision for legal claims</v>
      </c>
      <c r="E52" s="67">
        <v>23877</v>
      </c>
      <c r="F52" s="67">
        <v>25706</v>
      </c>
      <c r="G52" s="67">
        <v>26727</v>
      </c>
      <c r="H52" s="67">
        <v>30201</v>
      </c>
      <c r="I52" s="67">
        <v>40407</v>
      </c>
      <c r="J52" s="67">
        <v>41053</v>
      </c>
      <c r="K52" s="67">
        <v>55174</v>
      </c>
      <c r="L52" s="67">
        <v>57739</v>
      </c>
      <c r="M52" s="67">
        <v>56693</v>
      </c>
      <c r="N52" s="67">
        <v>0</v>
      </c>
      <c r="O52" s="67">
        <v>0</v>
      </c>
      <c r="P52" s="67">
        <v>0</v>
      </c>
      <c r="Q52" s="67">
        <v>0</v>
      </c>
      <c r="R52" s="67">
        <v>0</v>
      </c>
      <c r="S52" s="67">
        <v>0</v>
      </c>
      <c r="T52" s="67">
        <v>0</v>
      </c>
      <c r="U52" s="67">
        <v>0</v>
      </c>
      <c r="V52" s="67">
        <v>0</v>
      </c>
      <c r="W52" s="67">
        <v>0</v>
      </c>
      <c r="X52" s="67">
        <v>0</v>
      </c>
      <c r="Y52" s="79"/>
      <c r="Z52" s="79"/>
    </row>
    <row r="53" spans="2:26" ht="12" customHeight="1">
      <c r="B53" s="5" t="s">
        <v>252</v>
      </c>
      <c r="C53" s="5" t="s">
        <v>88</v>
      </c>
      <c r="D53" s="66" t="str">
        <f>IF('Índice IFRS 16 | Index IFRS 16'!$K$6="Português",$C53,$B53)</f>
        <v>Other non-current liabilities</v>
      </c>
      <c r="E53" s="67">
        <v>0</v>
      </c>
      <c r="F53" s="67">
        <v>0</v>
      </c>
      <c r="G53" s="67">
        <v>0</v>
      </c>
      <c r="H53" s="67">
        <v>0</v>
      </c>
      <c r="I53" s="67">
        <v>0</v>
      </c>
      <c r="J53" s="67">
        <v>27600</v>
      </c>
      <c r="K53" s="67">
        <v>96931</v>
      </c>
      <c r="L53" s="67">
        <v>288789</v>
      </c>
      <c r="M53" s="67">
        <v>276783</v>
      </c>
      <c r="N53" s="67">
        <v>388230</v>
      </c>
      <c r="O53" s="67">
        <v>379513</v>
      </c>
      <c r="P53" s="67">
        <v>377924</v>
      </c>
      <c r="Q53" s="67">
        <v>357059</v>
      </c>
      <c r="R53" s="67">
        <v>347399</v>
      </c>
      <c r="S53" s="67">
        <v>338966</v>
      </c>
      <c r="T53" s="67">
        <v>343041</v>
      </c>
      <c r="U53" s="67">
        <v>330918</v>
      </c>
      <c r="V53" s="67">
        <v>341598</v>
      </c>
      <c r="W53" s="67">
        <v>350066</v>
      </c>
      <c r="X53" s="67">
        <v>321139</v>
      </c>
      <c r="Y53" s="79"/>
      <c r="Z53" s="79"/>
    </row>
    <row r="54" spans="2:26" ht="12" customHeight="1">
      <c r="B54" s="5" t="s">
        <v>253</v>
      </c>
      <c r="C54" s="5" t="s">
        <v>89</v>
      </c>
      <c r="D54" s="22" t="str">
        <f>IF('Índice IFRS 16 | Index IFRS 16'!$K$6="Português",$C54,$B54)</f>
        <v>Equity</v>
      </c>
      <c r="E54" s="72">
        <v>425438</v>
      </c>
      <c r="F54" s="72">
        <v>440398</v>
      </c>
      <c r="G54" s="72">
        <v>415301</v>
      </c>
      <c r="H54" s="72">
        <v>416495</v>
      </c>
      <c r="I54" s="72">
        <v>357985</v>
      </c>
      <c r="J54" s="72">
        <v>473557</v>
      </c>
      <c r="K54" s="72">
        <v>31241</v>
      </c>
      <c r="L54" s="72">
        <v>-392169</v>
      </c>
      <c r="M54" s="72">
        <v>-444055</v>
      </c>
      <c r="N54" s="72">
        <v>-364301</v>
      </c>
      <c r="O54" s="72">
        <v>936285</v>
      </c>
      <c r="P54" s="72">
        <v>1001987</v>
      </c>
      <c r="Q54" s="72">
        <v>1033120</v>
      </c>
      <c r="R54" s="72">
        <v>2257495</v>
      </c>
      <c r="S54" s="72">
        <v>2482067</v>
      </c>
      <c r="T54" s="72">
        <v>2791877</v>
      </c>
      <c r="U54" s="72">
        <v>3018717</v>
      </c>
      <c r="V54" s="72">
        <v>2865365</v>
      </c>
      <c r="W54" s="72">
        <v>2949751</v>
      </c>
      <c r="X54" s="72">
        <v>3163700</v>
      </c>
      <c r="Y54" s="79"/>
      <c r="Z54" s="79"/>
    </row>
    <row r="55" spans="2:26" ht="12" customHeight="1">
      <c r="B55" s="5" t="s">
        <v>254</v>
      </c>
      <c r="C55" s="5" t="s">
        <v>90</v>
      </c>
      <c r="D55" s="65" t="str">
        <f>IF('Índice IFRS 16 | Index IFRS 16'!$K$6="Português",$C55,$B55)</f>
        <v xml:space="preserve"> Issued capital </v>
      </c>
      <c r="E55" s="67">
        <v>473969</v>
      </c>
      <c r="F55" s="67">
        <v>473969</v>
      </c>
      <c r="G55" s="67">
        <v>473969</v>
      </c>
      <c r="H55" s="67">
        <v>474001</v>
      </c>
      <c r="I55" s="67">
        <v>474001</v>
      </c>
      <c r="J55" s="67">
        <v>479423</v>
      </c>
      <c r="K55" s="67">
        <v>479423</v>
      </c>
      <c r="L55" s="67">
        <v>479423</v>
      </c>
      <c r="M55" s="67">
        <v>479423</v>
      </c>
      <c r="N55" s="67">
        <v>651871</v>
      </c>
      <c r="O55" s="67">
        <v>1488601</v>
      </c>
      <c r="P55" s="67">
        <v>1488601</v>
      </c>
      <c r="Q55" s="67">
        <v>1488601</v>
      </c>
      <c r="R55" s="67">
        <v>2150101</v>
      </c>
      <c r="S55" s="67">
        <v>2156290</v>
      </c>
      <c r="T55" s="67">
        <v>2163377</v>
      </c>
      <c r="U55" s="67">
        <v>2182514</v>
      </c>
      <c r="V55" s="67">
        <v>2204884</v>
      </c>
      <c r="W55" s="67">
        <v>2205162</v>
      </c>
      <c r="X55" s="67">
        <v>2209415</v>
      </c>
      <c r="Y55" s="79"/>
      <c r="Z55" s="79"/>
    </row>
    <row r="56" spans="2:26" ht="12" customHeight="1">
      <c r="B56" s="5" t="s">
        <v>256</v>
      </c>
      <c r="C56" s="5" t="s">
        <v>91</v>
      </c>
      <c r="D56" s="65" t="str">
        <f>IF('Índice IFRS 16 | Index IFRS 16'!$K$6="Português",$C56,$B56)</f>
        <v xml:space="preserve"> Capital reserve </v>
      </c>
      <c r="E56" s="67">
        <v>515201</v>
      </c>
      <c r="F56" s="67">
        <v>515427</v>
      </c>
      <c r="G56" s="67">
        <v>518356</v>
      </c>
      <c r="H56" s="67">
        <v>521255</v>
      </c>
      <c r="I56" s="67">
        <v>524028</v>
      </c>
      <c r="J56" s="67">
        <v>834364</v>
      </c>
      <c r="K56" s="67">
        <v>835744</v>
      </c>
      <c r="L56" s="67">
        <v>838658</v>
      </c>
      <c r="M56" s="67">
        <v>840779</v>
      </c>
      <c r="N56" s="67">
        <v>842899</v>
      </c>
      <c r="O56" s="67">
        <v>1289215</v>
      </c>
      <c r="P56" s="67">
        <v>1290966</v>
      </c>
      <c r="Q56" s="67">
        <v>1292159</v>
      </c>
      <c r="R56" s="67">
        <v>1874972</v>
      </c>
      <c r="S56" s="67">
        <v>1894252</v>
      </c>
      <c r="T56" s="67">
        <v>1898926</v>
      </c>
      <c r="U56" s="67">
        <v>1895385</v>
      </c>
      <c r="V56" s="67">
        <v>1901083</v>
      </c>
      <c r="W56" s="67">
        <v>1900001</v>
      </c>
      <c r="X56" s="67">
        <v>1918373</v>
      </c>
      <c r="Y56" s="79"/>
      <c r="Z56" s="79"/>
    </row>
    <row r="57" spans="2:26" ht="12" customHeight="1">
      <c r="B57" s="5" t="s">
        <v>257</v>
      </c>
      <c r="C57" s="5" t="s">
        <v>97</v>
      </c>
      <c r="D57" s="65" t="str">
        <f>IF('Índice IFRS 16 | Index IFRS 16'!$K$6="Português",$C57,$B57)</f>
        <v xml:space="preserve"> Treasury shares</v>
      </c>
      <c r="E57" s="67"/>
      <c r="F57" s="67"/>
      <c r="G57" s="67"/>
      <c r="H57" s="67"/>
      <c r="I57" s="67"/>
      <c r="J57" s="67"/>
      <c r="K57" s="67"/>
      <c r="L57" s="67"/>
      <c r="M57" s="67"/>
      <c r="N57" s="67"/>
      <c r="O57" s="67"/>
      <c r="P57" s="67"/>
      <c r="Q57" s="67">
        <v>0</v>
      </c>
      <c r="R57" s="67">
        <v>0</v>
      </c>
      <c r="S57" s="67">
        <v>-1679</v>
      </c>
      <c r="T57" s="67">
        <v>-2745</v>
      </c>
      <c r="U57" s="67">
        <v>-4075</v>
      </c>
      <c r="V57" s="67">
        <v>-13781</v>
      </c>
      <c r="W57" s="83">
        <v>-9404</v>
      </c>
      <c r="X57" s="32">
        <v>-10550</v>
      </c>
      <c r="Y57" s="79"/>
      <c r="Z57" s="79"/>
    </row>
    <row r="58" spans="2:26" ht="12" customHeight="1">
      <c r="B58" s="5" t="s">
        <v>258</v>
      </c>
      <c r="C58" s="5" t="s">
        <v>92</v>
      </c>
      <c r="D58" s="65" t="str">
        <f>IF('Índice IFRS 16 | Index IFRS 16'!$K$6="Português",$C58,$B58)</f>
        <v xml:space="preserve"> Accumulated other comprehensive income (loss) </v>
      </c>
      <c r="E58" s="32">
        <v>-28209</v>
      </c>
      <c r="F58" s="32">
        <v>-33395</v>
      </c>
      <c r="G58" s="32">
        <v>-36320</v>
      </c>
      <c r="H58" s="32">
        <v>-36185</v>
      </c>
      <c r="I58" s="32">
        <v>-6276</v>
      </c>
      <c r="J58" s="32">
        <v>59182</v>
      </c>
      <c r="K58" s="32">
        <v>-134224</v>
      </c>
      <c r="L58" s="32">
        <v>-92769</v>
      </c>
      <c r="M58" s="32">
        <v>-79853</v>
      </c>
      <c r="N58" s="32">
        <v>-54532</v>
      </c>
      <c r="O58" s="32">
        <v>-46438</v>
      </c>
      <c r="P58" s="32">
        <v>-33785</v>
      </c>
      <c r="Q58" s="32">
        <v>-33160</v>
      </c>
      <c r="R58" s="32">
        <v>-14454</v>
      </c>
      <c r="S58" s="32">
        <v>-12884</v>
      </c>
      <c r="T58" s="32">
        <v>-11192</v>
      </c>
      <c r="U58" s="32">
        <v>-9161</v>
      </c>
      <c r="V58" s="32">
        <v>-135869</v>
      </c>
      <c r="W58" s="32">
        <v>-171625</v>
      </c>
      <c r="X58" s="32">
        <v>-117324</v>
      </c>
      <c r="Y58" s="79"/>
      <c r="Z58" s="79"/>
    </row>
    <row r="59" spans="2:26" ht="12" customHeight="1" thickBot="1">
      <c r="B59" s="5" t="s">
        <v>259</v>
      </c>
      <c r="C59" s="5" t="s">
        <v>93</v>
      </c>
      <c r="D59" s="69" t="str">
        <f>IF('Índice IFRS 16 | Index IFRS 16'!$K$6="Português",$C59,$B59)</f>
        <v xml:space="preserve"> Accumulated losses</v>
      </c>
      <c r="E59" s="73">
        <v>-535523</v>
      </c>
      <c r="F59" s="73">
        <v>-515603</v>
      </c>
      <c r="G59" s="73">
        <v>-540704</v>
      </c>
      <c r="H59" s="73">
        <v>-542576</v>
      </c>
      <c r="I59" s="73">
        <v>-633768</v>
      </c>
      <c r="J59" s="73">
        <v>-899412</v>
      </c>
      <c r="K59" s="73">
        <v>-1149702</v>
      </c>
      <c r="L59" s="73">
        <v>-1617481</v>
      </c>
      <c r="M59" s="73">
        <v>-1684404</v>
      </c>
      <c r="N59" s="73">
        <v>-1804539</v>
      </c>
      <c r="O59" s="73">
        <v>-1795093</v>
      </c>
      <c r="P59" s="73">
        <v>-1743795</v>
      </c>
      <c r="Q59" s="73">
        <v>-1714480</v>
      </c>
      <c r="R59" s="73">
        <v>-1753124</v>
      </c>
      <c r="S59" s="73">
        <v>-1553912</v>
      </c>
      <c r="T59" s="73">
        <v>-1256489</v>
      </c>
      <c r="U59" s="73">
        <v>-1045946</v>
      </c>
      <c r="V59" s="73">
        <v>-1090952</v>
      </c>
      <c r="W59" s="73">
        <v>-974383</v>
      </c>
      <c r="X59" s="73">
        <v>-836214</v>
      </c>
      <c r="Y59" s="79"/>
      <c r="Z59" s="79"/>
    </row>
    <row r="60" spans="2:26">
      <c r="D60" s="65"/>
      <c r="E60" s="74"/>
      <c r="F60" s="74"/>
      <c r="G60" s="74"/>
      <c r="H60" s="74"/>
      <c r="I60" s="74"/>
      <c r="J60" s="74"/>
      <c r="K60" s="74"/>
      <c r="L60" s="74"/>
      <c r="M60" s="74"/>
      <c r="N60" s="74"/>
      <c r="O60" s="74"/>
      <c r="P60" s="74"/>
    </row>
    <row r="61" spans="2:26">
      <c r="B61" s="5" t="s">
        <v>305</v>
      </c>
      <c r="C61" s="5" t="s">
        <v>99</v>
      </c>
      <c r="D61" s="77" t="str">
        <f>IF('Índice IFRS 16 | Index IFRS 16'!$K$6="Português",$C61,$B61)</f>
        <v>¹ Adjusted for new accounting standards, including the new revenue recognition standard, IFRS 15.</v>
      </c>
    </row>
  </sheetData>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vt:i4>
      </vt:variant>
    </vt:vector>
  </HeadingPairs>
  <TitlesOfParts>
    <vt:vector size="11" baseType="lpstr">
      <vt:lpstr>Índice IFRS 16 | Index IFRS 16</vt:lpstr>
      <vt:lpstr>Índice IAS 17 | Index IAS 17</vt:lpstr>
      <vt:lpstr>DRE | Income Statement</vt:lpstr>
      <vt:lpstr>Balanço | Balance Sheet</vt:lpstr>
      <vt:lpstr>Dados Op. | Operating Data</vt:lpstr>
      <vt:lpstr>GRI</vt:lpstr>
      <vt:lpstr>Azul ESG</vt:lpstr>
      <vt:lpstr>DRE | Inc. Statement IAS 17</vt:lpstr>
      <vt:lpstr>Balanço | Balance Sheet IAS 17</vt:lpstr>
      <vt:lpstr>Dados Op. | Op. Data IAS 17</vt:lpstr>
      <vt:lpstr>'Índice IFRS 16 | Index IFRS 16'!Area_de_impressao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Jacques Albuquerque</dc:creator>
  <cp:lastModifiedBy>Andre Junqueira Ferreira</cp:lastModifiedBy>
  <cp:lastPrinted>2013-07-29T13:57:42Z</cp:lastPrinted>
  <dcterms:created xsi:type="dcterms:W3CDTF">2011-09-23T19:39:08Z</dcterms:created>
  <dcterms:modified xsi:type="dcterms:W3CDTF">2024-04-04T20:33:51Z</dcterms:modified>
</cp:coreProperties>
</file>