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https://bancosupervielle.sharepoint.com/sites/IRGS/Documentos compartidos/Finanzas GS/IR/Press Release/2024/3Q24/Final/"/>
    </mc:Choice>
  </mc:AlternateContent>
  <xr:revisionPtr revIDLastSave="10" documentId="8_{E8692B5B-DF06-45FF-9265-191B8DB7F9C4}" xr6:coauthVersionLast="47" xr6:coauthVersionMax="47" xr10:uidLastSave="{F970A9E3-F55B-4EDA-83F9-C5E2FC0856C0}"/>
  <bookViews>
    <workbookView xWindow="-110" yWindow="-110" windowWidth="19420" windowHeight="10420" tabRatio="834" xr2:uid="{00000000-000D-0000-FFFF-FFFF00000000}"/>
  </bookViews>
  <sheets>
    <sheet name="SUPV Contact+" sheetId="3" r:id="rId1"/>
    <sheet name="Highlights" sheetId="25" r:id="rId2"/>
    <sheet name="Highlights BS" sheetId="73" r:id="rId3"/>
    <sheet name="Net Income" sheetId="1" r:id="rId4"/>
    <sheet name="NIM" sheetId="6" r:id="rId5"/>
    <sheet name="Balance Sheet" sheetId="2" r:id="rId6"/>
    <sheet name="Result from exposure to Infl" sheetId="47" r:id="rId7"/>
    <sheet name="Net Financial Income" sheetId="5" r:id="rId8"/>
    <sheet name="Investment Portfolio" sheetId="7" r:id="rId9"/>
    <sheet name="Earning assets" sheetId="8" r:id="rId10"/>
    <sheet name="Bearing Liabilities" sheetId="10" r:id="rId11"/>
    <sheet name="Assets &amp; Liabilities avg life" sheetId="12" r:id="rId12"/>
    <sheet name="Net Fee Income" sheetId="13" r:id="rId13"/>
    <sheet name="Expenses" sheetId="14" r:id="rId14"/>
    <sheet name="Assets" sheetId="15" r:id="rId15"/>
    <sheet name="CER" sheetId="56" r:id="rId16"/>
    <sheet name="Loans" sheetId="18" r:id="rId17"/>
    <sheet name="Risk Mg" sheetId="33" r:id="rId18"/>
    <sheet name="Asset quality" sheetId="24" r:id="rId19"/>
    <sheet name="Allowances" sheetId="20" r:id="rId20"/>
    <sheet name="Funding" sheetId="19" r:id="rId21"/>
    <sheet name="Fx Position" sheetId="16" r:id="rId22"/>
    <sheet name="Capital" sheetId="21" r:id="rId23"/>
    <sheet name="Liquidity" sheetId="22" r:id="rId24"/>
    <sheet name="Reserve Requirements" sheetId="17" r:id="rId25"/>
    <sheet name="Dividends &amp; Capital Injections" sheetId="58" r:id="rId26"/>
    <sheet name="Segments" sheetId="26" r:id="rId27"/>
    <sheet name="GWP" sheetId="60" r:id="rId28"/>
    <sheet name="Customers" sheetId="61" r:id="rId29"/>
    <sheet name="Employees" sheetId="64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5">#REF!</definedName>
    <definedName name="__xlnm.Print_Area">#REF!</definedName>
    <definedName name="__xlnm.Print_Area_4">#N/A</definedName>
    <definedName name="__xlnm.Print_Area_5" localSheetId="25">#REF!</definedName>
    <definedName name="__xlnm.Print_Area_5">#REF!</definedName>
    <definedName name="__xlnm.Print_Area_6" localSheetId="25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2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5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5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5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5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5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5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5">#REF!</definedName>
    <definedName name="Partida">#REF!</definedName>
    <definedName name="PartidaCM" localSheetId="25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5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5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5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5">#REF!</definedName>
    <definedName name="Saldo_1">#REF!</definedName>
    <definedName name="Saldo_2" localSheetId="25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5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5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5">#REF!</definedName>
    <definedName name="TICAT">#REF!</definedName>
    <definedName name="TICCBS" localSheetId="25">#REF!</definedName>
    <definedName name="TICCBS">#REF!</definedName>
    <definedName name="TICENT" localSheetId="25">#REF!</definedName>
    <definedName name="TICENT">#REF!</definedName>
    <definedName name="TICOCV" localSheetId="25">#REF!</definedName>
    <definedName name="TICOCV">#REF!</definedName>
    <definedName name="TIESSC" localSheetId="25">#REF!</definedName>
    <definedName name="TIESSC">#REF!</definedName>
    <definedName name="TIFDIA" localSheetId="25">#REF!</definedName>
    <definedName name="TIFDIA">#REF!</definedName>
    <definedName name="TIFINC" localSheetId="25">#REF!</definedName>
    <definedName name="TIFINC">#REF!</definedName>
    <definedName name="TIFINF" localSheetId="25">#REF!</definedName>
    <definedName name="TIFINF">#REF!</definedName>
    <definedName name="TIIMTI" localSheetId="25">#REF!</definedName>
    <definedName name="TIIMTI">#REF!</definedName>
    <definedName name="TIIREG" localSheetId="25">#REF!</definedName>
    <definedName name="TIIREG">#REF!</definedName>
    <definedName name="TIIRSL" localSheetId="25">#REF!</definedName>
    <definedName name="TIIRSL">#REF!</definedName>
    <definedName name="TINCON" localSheetId="25">#REF!</definedName>
    <definedName name="TINCON">#REF!</definedName>
    <definedName name="TIORCO" localSheetId="25">#REF!</definedName>
    <definedName name="TIORCO">#REF!</definedName>
    <definedName name="TIPCOM" localSheetId="25">#REF!</definedName>
    <definedName name="TIPCOM">#REF!</definedName>
    <definedName name="TIRES" localSheetId="25">#REF!</definedName>
    <definedName name="TIRES">#REF!</definedName>
    <definedName name="TITCUP" localSheetId="25">#REF!</definedName>
    <definedName name="TITCUP">#REF!</definedName>
    <definedName name="TITRA" localSheetId="25">#REF!</definedName>
    <definedName name="TITRA">#REF!</definedName>
    <definedName name="Títulos_a_imprimir_IM">#REF!,#REF!</definedName>
    <definedName name="TIVC31" localSheetId="25">#REF!</definedName>
    <definedName name="TIVC31">#REF!</definedName>
    <definedName name="TIVCON" localSheetId="25">#REF!</definedName>
    <definedName name="TIVCON">#REF!</definedName>
    <definedName name="TIVRES" localSheetId="25">#REF!</definedName>
    <definedName name="TIVRES">#REF!</definedName>
    <definedName name="TIVTEO" localSheetId="25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5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61" l="1"/>
  <c r="F20" i="61"/>
  <c r="E20" i="61"/>
  <c r="D20" i="61"/>
  <c r="C20" i="61"/>
  <c r="G18" i="61" l="1"/>
  <c r="F18" i="61"/>
  <c r="E18" i="61"/>
  <c r="D18" i="61"/>
  <c r="C18" i="61"/>
  <c r="G17" i="61"/>
  <c r="F17" i="61"/>
  <c r="E17" i="61"/>
  <c r="D17" i="61"/>
  <c r="C17" i="61"/>
  <c r="G16" i="61"/>
  <c r="F16" i="61"/>
  <c r="E16" i="61"/>
  <c r="D16" i="61"/>
  <c r="C16" i="61"/>
  <c r="C19" i="61" s="1"/>
  <c r="C21" i="61" s="1"/>
  <c r="F19" i="61" l="1"/>
  <c r="F21" i="61" s="1"/>
  <c r="E19" i="61"/>
  <c r="E21" i="61" s="1"/>
  <c r="D19" i="61"/>
  <c r="D21" i="61" s="1"/>
  <c r="G19" i="61"/>
  <c r="G21" i="61" s="1"/>
  <c r="G11" i="61"/>
  <c r="G8" i="61"/>
  <c r="F8" i="61"/>
  <c r="E8" i="61"/>
  <c r="D8" i="61"/>
  <c r="C8" i="61"/>
  <c r="G7" i="61"/>
  <c r="F7" i="61"/>
  <c r="E7" i="61"/>
  <c r="D7" i="61"/>
  <c r="C7" i="61"/>
  <c r="G5" i="61"/>
  <c r="F5" i="61"/>
  <c r="E5" i="61"/>
  <c r="D5" i="61"/>
  <c r="C5" i="61"/>
  <c r="G6" i="61"/>
  <c r="G4" i="61" s="1"/>
  <c r="F6" i="61"/>
  <c r="F4" i="61" s="1"/>
  <c r="E6" i="61"/>
  <c r="E4" i="61" s="1"/>
  <c r="D6" i="61"/>
  <c r="D4" i="61" s="1"/>
  <c r="C6" i="61"/>
  <c r="C4" i="61" s="1"/>
  <c r="F11" i="61"/>
  <c r="E11" i="61"/>
  <c r="D11" i="61"/>
  <c r="C11" i="61"/>
  <c r="C10" i="61"/>
  <c r="C9" i="61" l="1"/>
  <c r="G9" i="61"/>
  <c r="G12" i="61" s="1"/>
  <c r="E9" i="61"/>
  <c r="E12" i="61" s="1"/>
  <c r="F9" i="61"/>
  <c r="F12" i="61" s="1"/>
  <c r="D9" i="61"/>
  <c r="D12" i="61" s="1"/>
  <c r="C10" i="64" l="1"/>
  <c r="C9" i="64" l="1"/>
  <c r="C8" i="64"/>
  <c r="C6" i="64"/>
  <c r="C7" i="64"/>
  <c r="C5" i="64"/>
  <c r="C4" i="64"/>
  <c r="C12" i="61" l="1"/>
  <c r="I5" i="64" l="1"/>
  <c r="C11" i="64" l="1"/>
  <c r="I9" i="64" l="1"/>
  <c r="H9" i="64"/>
  <c r="H10" i="64" l="1"/>
  <c r="H8" i="64"/>
  <c r="H7" i="64"/>
  <c r="H6" i="64"/>
  <c r="H4" i="64" l="1"/>
  <c r="I4" i="64" l="1"/>
  <c r="I7" i="64" l="1"/>
  <c r="I8" i="64" l="1"/>
  <c r="I6" i="64"/>
  <c r="I10" i="64"/>
  <c r="H11" i="64" l="1"/>
  <c r="I11" i="64"/>
</calcChain>
</file>

<file path=xl/sharedStrings.xml><?xml version="1.0" encoding="utf-8"?>
<sst xmlns="http://schemas.openxmlformats.org/spreadsheetml/2006/main" count="1680" uniqueCount="738">
  <si>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</si>
  <si>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</si>
  <si>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</si>
  <si>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</si>
  <si>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</si>
  <si>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</si>
  <si>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</si>
  <si>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</si>
  <si>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</si>
  <si>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</si>
  <si>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</si>
  <si>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</si>
  <si>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</si>
  <si>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</si>
  <si>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</si>
  <si>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</si>
  <si>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</si>
  <si>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</si>
  <si>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</si>
  <si>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</si>
  <si>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</si>
  <si>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</si>
  <si>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</si>
  <si>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</si>
  <si>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</si>
  <si>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</si>
  <si>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</si>
  <si>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</si>
  <si>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</si>
  <si>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</si>
  <si>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</si>
  <si>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</si>
  <si>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</si>
  <si>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</si>
  <si>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</si>
  <si>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</si>
  <si>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</si>
  <si>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</si>
  <si>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</si>
  <si>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</si>
  <si>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</si>
  <si>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</si>
  <si>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</si>
  <si>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</si>
  <si>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</si>
  <si>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</si>
  <si>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</si>
  <si>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</si>
  <si>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</si>
  <si>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</si>
  <si>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</si>
  <si>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</si>
  <si>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</si>
  <si>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</si>
  <si>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</si>
  <si>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</si>
  <si>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</si>
  <si>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</si>
  <si>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</si>
  <si>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</si>
  <si>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</si>
  <si>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</si>
  <si>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</si>
  <si>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</si>
  <si>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</si>
  <si>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</si>
  <si>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</si>
  <si>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</si>
  <si>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</si>
  <si>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</si>
  <si>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</si>
  <si>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</si>
  <si>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</si>
  <si>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</si>
  <si>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</si>
  <si>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</si>
  <si>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</si>
  <si>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</si>
  <si>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</si>
  <si>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</si>
  <si>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</si>
  <si>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</si>
  <si>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</si>
  <si>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</si>
  <si>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</si>
  <si>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</si>
  <si>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</si>
  <si>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</si>
  <si>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</si>
  <si>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</si>
  <si>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</si>
  <si>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</si>
  <si>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</si>
  <si>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</si>
  <si>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</si>
  <si>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</si>
  <si>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</si>
  <si>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</si>
  <si>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</si>
  <si>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</si>
  <si>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</si>
  <si>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</si>
  <si>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</si>
  <si>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</si>
  <si>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</si>
  <si>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</si>
  <si>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</si>
  <si>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</si>
  <si>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</si>
  <si>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</si>
  <si>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</si>
  <si>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</si>
  <si>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</si>
  <si>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</si>
  <si>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</si>
  <si>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</si>
  <si>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</si>
  <si>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</si>
  <si>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</si>
  <si>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</si>
  <si>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</si>
  <si>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</si>
  <si>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</si>
  <si>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</si>
  <si>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</si>
  <si>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</si>
  <si>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</si>
  <si>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</si>
  <si>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</si>
  <si>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</si>
  <si>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</si>
  <si>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</si>
  <si>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</si>
  <si>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</si>
  <si>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</si>
  <si>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</si>
  <si>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</si>
  <si>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</si>
  <si>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</si>
  <si>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</si>
  <si>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</si>
  <si>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</si>
  <si>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</si>
  <si>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</si>
  <si>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</si>
  <si>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</si>
  <si>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</si>
  <si>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</si>
  <si>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</si>
  <si>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</si>
  <si>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</si>
  <si>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</si>
  <si>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</si>
  <si>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</si>
  <si>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</si>
  <si>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</si>
  <si>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</si>
  <si>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</si>
  <si>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</si>
  <si>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</si>
  <si>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</si>
  <si>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</si>
  <si>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</si>
  <si>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</si>
  <si>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</si>
  <si>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</si>
  <si>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</si>
  <si>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</si>
  <si>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</si>
  <si>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</si>
  <si>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</si>
  <si>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</si>
  <si>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</si>
  <si>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</si>
  <si>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</si>
  <si>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</si>
  <si>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</si>
  <si>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</si>
  <si>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</si>
  <si>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</si>
  <si>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</si>
  <si>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</si>
  <si>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</si>
  <si>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</si>
  <si>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</si>
  <si>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</si>
  <si>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</si>
  <si>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</si>
  <si>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</si>
  <si>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</si>
  <si>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</si>
  <si>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</si>
  <si>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</si>
  <si>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</si>
  <si>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</si>
  <si>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</si>
  <si>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</si>
  <si>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</si>
  <si>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</si>
  <si>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</si>
  <si>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</si>
  <si>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</si>
  <si>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</si>
  <si>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</si>
  <si>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</si>
  <si>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</si>
  <si>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</si>
  <si>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</si>
  <si>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</si>
  <si>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</si>
  <si>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</si>
  <si>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</si>
  <si>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</si>
  <si>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</si>
  <si>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</si>
  <si>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</si>
  <si>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</si>
  <si>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</si>
  <si>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</si>
  <si>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</si>
  <si>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</si>
  <si>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</si>
  <si>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</si>
  <si>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</si>
  <si>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</si>
  <si>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</si>
  <si>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</si>
  <si>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</si>
  <si>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</si>
  <si>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</si>
  <si>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</si>
  <si>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</si>
  <si>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</si>
  <si>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</si>
  <si>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</si>
  <si>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</si>
  <si>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</si>
  <si>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</si>
  <si>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</si>
  <si>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</si>
  <si>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</si>
  <si>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</si>
  <si>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</si>
  <si>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</si>
  <si>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</si>
  <si>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</si>
  <si>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</si>
  <si>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</si>
  <si>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</si>
  <si>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</si>
  <si>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</si>
  <si>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</si>
  <si>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</si>
  <si>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</si>
  <si>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</si>
  <si>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</si>
  <si>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</si>
  <si>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</si>
  <si>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</si>
  <si>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</si>
  <si>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</si>
  <si>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</si>
  <si>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</si>
  <si>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</si>
  <si>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</si>
  <si>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</si>
  <si>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</si>
  <si>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</si>
  <si>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</si>
  <si>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</si>
  <si>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</si>
  <si>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</si>
  <si>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</si>
  <si>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</si>
  <si>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</si>
  <si>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</si>
  <si>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</si>
  <si>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</si>
  <si>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</si>
  <si>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</si>
  <si>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</si>
  <si>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</si>
  <si>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</si>
  <si>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</si>
  <si>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</si>
  <si>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</si>
  <si>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</si>
  <si>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</si>
  <si>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</si>
  <si>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</si>
  <si>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</si>
  <si>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</si>
  <si>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</si>
  <si>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</si>
  <si>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</si>
  <si>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</si>
  <si>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</si>
  <si>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</si>
  <si>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</si>
  <si>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</si>
  <si>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</si>
  <si>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</si>
  <si>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</si>
  <si>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</si>
  <si>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</si>
  <si>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</si>
  <si>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</si>
  <si>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</si>
  <si>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</si>
  <si>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</si>
  <si>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</si>
  <si>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</si>
  <si>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</si>
  <si>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</si>
  <si>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</si>
  <si>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</si>
  <si>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</si>
  <si>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</si>
  <si>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</si>
  <si>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</si>
  <si>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</si>
  <si>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</si>
  <si>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</si>
  <si>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</si>
  <si>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</si>
  <si>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</si>
  <si>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</si>
  <si>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</si>
  <si>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</si>
  <si>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</si>
  <si>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</si>
  <si>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</si>
  <si>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</si>
  <si>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</si>
  <si>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</si>
  <si>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</si>
  <si>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</si>
  <si>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</si>
  <si>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</si>
  <si>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</si>
  <si>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</si>
  <si>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</si>
  <si>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</si>
  <si>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</si>
  <si>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</si>
  <si>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</si>
  <si>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</si>
  <si>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</si>
  <si>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</si>
  <si>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</si>
  <si>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</si>
  <si>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</si>
  <si>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</si>
  <si>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</si>
  <si>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</si>
  <si>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</si>
  <si>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</si>
  <si>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</si>
  <si>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</si>
  <si>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</si>
  <si>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</si>
  <si>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</si>
  <si>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</si>
  <si>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</si>
  <si>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</si>
  <si>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</si>
  <si>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</si>
  <si>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</si>
  <si>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</si>
  <si>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</si>
  <si>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</si>
  <si>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</si>
  <si>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</si>
  <si>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</si>
  <si>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</si>
  <si>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</si>
  <si>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</si>
  <si>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</si>
  <si>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</si>
  <si>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</si>
  <si>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</si>
  <si>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</si>
  <si>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</si>
  <si>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</si>
  <si>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</si>
  <si>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</si>
  <si>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</si>
  <si>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</si>
  <si>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</si>
  <si>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</si>
  <si>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</si>
  <si>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</si>
  <si>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</si>
  <si>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</si>
  <si>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</si>
  <si>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</si>
  <si>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</si>
  <si>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</si>
  <si>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</si>
  <si>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</si>
  <si>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</si>
  <si>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</si>
  <si>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</si>
  <si>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</si>
  <si>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</si>
  <si>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</si>
  <si>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</si>
  <si>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</si>
  <si>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</si>
  <si>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</si>
  <si>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</si>
  <si>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</si>
  <si>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</si>
  <si>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</si>
  <si>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</si>
  <si>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</si>
  <si>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</si>
  <si>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</si>
  <si>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</si>
  <si>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</si>
  <si>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</si>
  <si>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</si>
  <si>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</si>
  <si>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</si>
  <si>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Consumer Finance</t>
  </si>
  <si>
    <t>Insurance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</si>
  <si>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</si>
  <si>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</si>
  <si>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</si>
  <si>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</si>
  <si>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</si>
  <si>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</si>
  <si>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</si>
  <si>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</si>
  <si>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</si>
  <si>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</si>
  <si>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</si>
  <si>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</si>
  <si>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</si>
  <si>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</si>
  <si>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</si>
  <si>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</si>
  <si>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</si>
  <si>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</si>
  <si>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</si>
  <si>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</si>
  <si>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</si>
  <si>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</si>
  <si>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</si>
  <si>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</si>
  <si>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</si>
  <si>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</si>
  <si>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</si>
  <si>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</si>
  <si>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</si>
  <si>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</si>
  <si>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</si>
  <si>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</si>
  <si>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</si>
  <si>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</si>
  <si>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</si>
  <si>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</si>
  <si>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</si>
  <si>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SAM</t>
  </si>
  <si>
    <t>IOL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</si>
  <si>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</si>
  <si>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</si>
  <si>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</si>
  <si>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</si>
  <si>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</si>
  <si>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</si>
  <si>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</si>
  <si>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</si>
  <si>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</si>
  <si>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Entrepreneurs &amp; Small Businesses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</si>
  <si>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</si>
  <si>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</si>
  <si>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</si>
  <si>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</si>
  <si>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</si>
  <si>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</si>
  <si>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</si>
  <si>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</si>
  <si>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</si>
  <si>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</si>
  <si>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</si>
  <si>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</si>
  <si>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</si>
  <si>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</si>
  <si>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</si>
  <si>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</si>
  <si>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</si>
  <si>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</si>
  <si>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</si>
  <si>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</si>
  <si>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</si>
  <si>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</si>
  <si>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</si>
  <si>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</si>
  <si>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</si>
  <si>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</si>
  <si>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</si>
  <si>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</si>
  <si>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</si>
  <si>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</si>
  <si>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</si>
  <si>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</si>
  <si>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</si>
  <si>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</si>
  <si>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</si>
  <si>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</si>
  <si>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</si>
  <si>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Seguros S.A.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</si>
  <si>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</si>
  <si>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</si>
  <si>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</si>
  <si>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</si>
  <si>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</si>
  <si>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</si>
  <si>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</si>
  <si>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</si>
  <si>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</si>
  <si>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</si>
  <si>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</si>
  <si>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</si>
  <si>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</si>
  <si>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</si>
  <si>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</si>
  <si>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</si>
  <si>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</si>
  <si>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</si>
  <si>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</si>
  <si>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</si>
  <si>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</si>
  <si>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</si>
  <si>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</si>
  <si>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</si>
  <si>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Employees breakdown</t>
  </si>
  <si>
    <t>Bank</t>
  </si>
  <si>
    <t>Total Employees</t>
  </si>
  <si>
    <t>Fund retained at the holding level</t>
  </si>
  <si>
    <t>Profit / (Loss) before Income Tax</t>
  </si>
  <si>
    <t>Attributable Net Income / (Loss)</t>
  </si>
  <si>
    <t>SAM. Market Share</t>
  </si>
  <si>
    <t>IOL-Active Customers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</si>
  <si>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</si>
  <si>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</si>
  <si>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</si>
  <si>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</si>
  <si>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</si>
  <si>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</si>
  <si>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t>Active Customers evolution</t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</si>
  <si>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</si>
  <si>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</si>
  <si>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</si>
  <si>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</si>
  <si>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</si>
  <si>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</si>
  <si>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</si>
  <si>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</si>
  <si>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</si>
  <si>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</si>
  <si>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</si>
  <si>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</si>
  <si>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</si>
  <si>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</si>
  <si>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</si>
  <si>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</si>
  <si>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</si>
  <si>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</si>
  <si>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January 22</t>
  </si>
  <si>
    <t>IUDÚ Compañía Financiera S.A.</t>
  </si>
  <si>
    <t>February 22</t>
  </si>
  <si>
    <t>Banco Supervielle Capital Injections to its subsidiaries (AR$ million)</t>
  </si>
  <si>
    <t>50% of positive results / 100% negative results</t>
  </si>
  <si>
    <t>1Q22</t>
  </si>
  <si>
    <t>Non controlling Interest</t>
  </si>
  <si>
    <t>Minimum Cash Reserve Requirements on U$S (Avg. Balance. US$ MM.)</t>
  </si>
  <si>
    <t>March 22</t>
  </si>
  <si>
    <t>June 21*</t>
  </si>
  <si>
    <t>Mila</t>
  </si>
  <si>
    <t>Bank Employees</t>
  </si>
  <si>
    <t>Other Subsidiaries Employees</t>
  </si>
  <si>
    <t>Bank- Personal &amp; Business- Entrepreneurs and SMEs</t>
  </si>
  <si>
    <t>Total Customers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</si>
  <si>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</si>
  <si>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</si>
  <si>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</si>
  <si>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</si>
  <si>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</si>
  <si>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June 22</t>
  </si>
  <si>
    <t>Dividends &amp; Capital Injections (AR$ million, US$million)</t>
  </si>
  <si>
    <t>Profit (Loss) before income tax</t>
  </si>
  <si>
    <t xml:space="preserve">Net income (loss) for the year </t>
  </si>
  <si>
    <t>Retail Price Index (YoY var %)</t>
  </si>
  <si>
    <t>August 22</t>
  </si>
  <si>
    <t>Cancellable before maturity Time Deposit</t>
  </si>
  <si>
    <t>Minimum Cash Reserve Requirements on AR$ Deposits (Avg. Balance. AR$ MM.)</t>
  </si>
  <si>
    <t>Net Cost of Risk</t>
  </si>
  <si>
    <t>3Q22</t>
  </si>
  <si>
    <t>Gonzalo Mingrone</t>
  </si>
  <si>
    <t>Gonzalo.MINGRONE@supervielle.com.ar</t>
  </si>
  <si>
    <t>September 22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</si>
  <si>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</si>
  <si>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</si>
  <si>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</si>
  <si>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</si>
  <si>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</si>
  <si>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Total Bank Customers</t>
  </si>
  <si>
    <r>
      <t>US$ NIM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</si>
  <si>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Bank- Active Customers (in millions)</t>
  </si>
  <si>
    <t>IUDÚ-Active Customers (in millions)</t>
  </si>
  <si>
    <t>IOL-Active Customers (in millions)</t>
  </si>
  <si>
    <t>4Q22</t>
  </si>
  <si>
    <t>Wages and social security charges</t>
  </si>
  <si>
    <t>Severances &amp; Other Personnel Expenses</t>
  </si>
  <si>
    <t>November 22</t>
  </si>
  <si>
    <r>
      <t>IUDÚ/Consumer Finance</t>
    </r>
    <r>
      <rPr>
        <vertAlign val="superscript"/>
        <sz val="7"/>
        <color theme="1" tint="0.34998626667073579"/>
        <rFont val="Verdana"/>
        <family val="2"/>
      </rPr>
      <t>5</t>
    </r>
  </si>
  <si>
    <t>Adjusted Net Financial Income</t>
  </si>
  <si>
    <t>IUDÚ and TA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</si>
  <si>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</si>
  <si>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</si>
  <si>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 xml:space="preserve">                     Individuals (excl. consumer customers)</t>
  </si>
  <si>
    <t xml:space="preserve">                     Entrepreneurs and SMEs</t>
  </si>
  <si>
    <t>Corporate Segment</t>
  </si>
  <si>
    <t>Personal and Business Segment</t>
  </si>
  <si>
    <t xml:space="preserve">                     Consumer customers (former IUDÚ)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</si>
  <si>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</si>
  <si>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t>Attributable Net income (Loss)</t>
  </si>
  <si>
    <t>Other Comprehensive Income (Loss)</t>
  </si>
  <si>
    <t>1Q23</t>
  </si>
  <si>
    <t>Supervielle Agente de Negociación S.A.</t>
  </si>
  <si>
    <t>Bank- Corporate Banking</t>
  </si>
  <si>
    <t>Write offs (quarter) in nominal terms</t>
  </si>
  <si>
    <t xml:space="preserve">   Time Deposits - Individuals and Companies</t>
  </si>
  <si>
    <t xml:space="preserve">   Time Deposits</t>
  </si>
  <si>
    <t>Consolidated Capital (in million of AR$)</t>
  </si>
  <si>
    <t>May 23</t>
  </si>
  <si>
    <t>February 23</t>
  </si>
  <si>
    <t>Bolsillo Digital S.A.U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</si>
  <si>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</si>
  <si>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</si>
  <si>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</si>
  <si>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</si>
  <si>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t>Personal and Business (without consumer finance customers)</t>
  </si>
  <si>
    <t>Cordial Servicios</t>
  </si>
  <si>
    <t>Consumer Finance Segment</t>
  </si>
  <si>
    <t>2Q23</t>
  </si>
  <si>
    <t>Jun 23</t>
  </si>
  <si>
    <t>Off balance sheet guarantees granted to customers</t>
  </si>
  <si>
    <t>Total Financing</t>
  </si>
  <si>
    <t>Total Financing Portfolio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</si>
  <si>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</si>
  <si>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</si>
  <si>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</si>
  <si>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</si>
  <si>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3Q23</t>
  </si>
  <si>
    <t>sep 23</t>
  </si>
  <si>
    <t>dec 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</si>
  <si>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</si>
  <si>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</si>
  <si>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</si>
  <si>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</si>
  <si>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Other (custody &amp; depositary fees &amp; others)</t>
  </si>
  <si>
    <t>New Accounts</t>
  </si>
  <si>
    <t>Ranking Equity Byma</t>
  </si>
  <si>
    <t>Market Share Equity Byma</t>
  </si>
  <si>
    <t>Market Share Cedears Byma</t>
  </si>
  <si>
    <t>Ranking Cedears Byma</t>
  </si>
  <si>
    <t>Transactions (#)</t>
  </si>
  <si>
    <t>Treasury Bonds (Reserve Requirements)</t>
  </si>
  <si>
    <t>Monthly Active Users (MAUs)</t>
  </si>
  <si>
    <t>Allowances  as a % of Total Loans</t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</si>
  <si>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</si>
  <si>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Customers (#)</t>
    </r>
    <r>
      <rPr>
        <b/>
        <vertAlign val="superscript"/>
        <sz val="7"/>
        <color theme="1" tint="0.34998626667073579"/>
        <rFont val="Verdana"/>
        <family val="2"/>
      </rPr>
      <t>1</t>
    </r>
  </si>
  <si>
    <r>
      <t>Boncer</t>
    </r>
    <r>
      <rPr>
        <vertAlign val="superscript"/>
        <sz val="7"/>
        <color theme="1"/>
        <rFont val="Verdana"/>
        <family val="2"/>
      </rPr>
      <t>1</t>
    </r>
  </si>
  <si>
    <t>SMEs &amp; Middle Market</t>
  </si>
  <si>
    <t>Nov 23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</si>
  <si>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</si>
  <si>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 xml:space="preserve">Tier1 Capital / Risk weighted assets </t>
  </si>
  <si>
    <t>Total Capital / Risk weighted assets</t>
  </si>
  <si>
    <t>NPL Ratio</t>
  </si>
  <si>
    <t>4Q23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</si>
  <si>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</si>
  <si>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</si>
  <si>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</si>
  <si>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</si>
  <si>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</si>
  <si>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</si>
  <si>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1Q24</t>
  </si>
  <si>
    <t>mar24</t>
  </si>
  <si>
    <t>mar 24</t>
  </si>
  <si>
    <t>May 24</t>
  </si>
  <si>
    <t>Mar 24</t>
  </si>
  <si>
    <t>April 24</t>
  </si>
  <si>
    <t>US$ 6.0</t>
  </si>
  <si>
    <t>IOL Holding</t>
  </si>
  <si>
    <t>US$ 7.7</t>
  </si>
  <si>
    <t>Aug 23*</t>
  </si>
  <si>
    <t>Bopreal</t>
  </si>
  <si>
    <r>
      <t>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</si>
  <si>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>Bank- Personal &amp; Business- Individuals</t>
  </si>
  <si>
    <r>
      <t>Bank- Personal &amp; Business- Former consumer finance customers</t>
    </r>
    <r>
      <rPr>
        <vertAlign val="superscript"/>
        <sz val="7"/>
        <color theme="1" tint="0.34998626667073579"/>
        <rFont val="Verdana"/>
        <family val="2"/>
      </rPr>
      <t>1</t>
    </r>
  </si>
  <si>
    <r>
      <t>Bank- Personal &amp; Business- Social Plan Beneficiaries</t>
    </r>
    <r>
      <rPr>
        <vertAlign val="superscript"/>
        <sz val="7"/>
        <color theme="1" tint="0.34998626667073579"/>
        <rFont val="Verdana"/>
        <family val="2"/>
      </rPr>
      <t>2,3</t>
    </r>
  </si>
  <si>
    <t>2Q24</t>
  </si>
  <si>
    <t>jun24</t>
  </si>
  <si>
    <t>jun 24</t>
  </si>
  <si>
    <t>Jun 24</t>
  </si>
  <si>
    <t>Liquidity Coverage Ratio (LCR)</t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</si>
  <si>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</si>
  <si>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CET 1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</si>
  <si>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6</t>
    </r>
  </si>
  <si>
    <t>Joint venture results</t>
  </si>
  <si>
    <t>Buyback shares</t>
  </si>
  <si>
    <t>3Q24</t>
  </si>
  <si>
    <t>9M24</t>
  </si>
  <si>
    <t>9M23</t>
  </si>
  <si>
    <t>sep24</t>
  </si>
  <si>
    <t>sep 24</t>
  </si>
  <si>
    <r>
      <t>Assets Under Custody (AR$ Bn.)</t>
    </r>
    <r>
      <rPr>
        <b/>
        <vertAlign val="superscript"/>
        <sz val="7"/>
        <color theme="1" tint="0.34998626667073579"/>
        <rFont val="Verdana"/>
        <family val="2"/>
      </rPr>
      <t>2</t>
    </r>
  </si>
  <si>
    <t xml:space="preserve">Increase (Decrease) Due to Changes in </t>
  </si>
  <si>
    <t>Volume</t>
  </si>
  <si>
    <t>Rate</t>
  </si>
  <si>
    <t>Net Change</t>
  </si>
  <si>
    <t>Central Bank instruments</t>
  </si>
  <si>
    <t>Loan portfolio</t>
  </si>
  <si>
    <t>Liabilities</t>
  </si>
  <si>
    <t>Call</t>
  </si>
  <si>
    <t>US$ Government Securities</t>
  </si>
  <si>
    <r>
      <t>Lecap</t>
    </r>
    <r>
      <rPr>
        <vertAlign val="superscript"/>
        <sz val="7"/>
        <color theme="1"/>
        <rFont val="Verdana"/>
        <family val="2"/>
      </rPr>
      <t>2</t>
    </r>
  </si>
  <si>
    <t>Nov 24</t>
  </si>
  <si>
    <t>Customers-Gross Adds</t>
  </si>
  <si>
    <t>Bank Customers Gross Adds</t>
  </si>
  <si>
    <t>IOL invertironline Gross Adds</t>
  </si>
  <si>
    <t>Total Customers Gross Adds</t>
  </si>
  <si>
    <t>Lecer</t>
  </si>
  <si>
    <t>Treasury Bonds (Fixed interest rate)</t>
  </si>
  <si>
    <t>Treasury Bonds (Badlar)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</si>
</sst>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4" formatCode="_-* #,##0.0_-;\-* #,##0.0_-;_-* &quot;-&quot;??_-;_-@_-"/>
    <numFmt numFmtId="176" formatCode="_-* #,##0.00\ _p_t_a_-;\-* #,##0.00\ _p_t_a_-;_-* &quot;-&quot;??\ _p_t_a_-;_-@_-"/>
    <numFmt numFmtId="177" formatCode="_ [$€-2]\ * #,##0.00_ ;_ [$€-2]\ * \-#,##0.00_ ;_ [$€-2]\ * &quot;-&quot;??_ "/>
    <numFmt numFmtId="178" formatCode="_(* #,##0_);_(* \(#,##0\);_(* \-??_);_(@_)"/>
    <numFmt numFmtId="181" formatCode="#,##0.0"/>
    <numFmt numFmtId="182" formatCode="_-* #,##0_-;\-* #,##0_-;_-* &quot;-&quot;??_-;_-@_-"/>
    <numFmt numFmtId="188" formatCode="_-* #,##0.0_-;\-* #,##0.0_-;_-* &quot;-&quot;?_-;_-@_-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b/>
      <sz val="11"/>
      <color rgb="FF000000"/>
      <name val="Calibri"/>
      <family val="2"/>
    </font>
    <font>
      <sz val="7"/>
      <color rgb="FFE80202"/>
      <name val="Verdana"/>
      <family val="2"/>
    </font>
    <font>
      <sz val="9"/>
      <color rgb="FF000000"/>
      <name val="Calibri Light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  <font>
      <sz val="8"/>
      <color rgb="FF666666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7"/>
      <name val="Verdana"/>
      <family val="2"/>
    </font>
    <font>
      <sz val="7"/>
      <color theme="1" tint="0.34998626667073579"/>
      <name val="Verdana"/>
      <family val="2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thick">
        <color theme="0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0" tint="-0.249977111117893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dotted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</borders>
  <cellStyleXfs count="47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2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60" fillId="11" borderId="0" applyNumberFormat="0" applyBorder="0" applyAlignment="0" applyProtection="0"/>
    <xf numFmtId="0" fontId="61" fillId="23" borderId="30" applyNumberFormat="0" applyAlignment="0" applyProtection="0"/>
    <xf numFmtId="0" fontId="62" fillId="24" borderId="31" applyNumberFormat="0" applyAlignment="0" applyProtection="0"/>
    <xf numFmtId="0" fontId="63" fillId="0" borderId="32" applyNumberFormat="0" applyFill="0" applyAlignment="0" applyProtection="0"/>
    <xf numFmtId="0" fontId="64" fillId="0" borderId="0" applyNumberFormat="0" applyFill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8" borderId="0" applyNumberFormat="0" applyBorder="0" applyAlignment="0" applyProtection="0"/>
    <xf numFmtId="0" fontId="65" fillId="14" borderId="30" applyNumberFormat="0" applyAlignment="0" applyProtection="0"/>
    <xf numFmtId="0" fontId="66" fillId="10" borderId="0" applyNumberFormat="0" applyBorder="0" applyAlignment="0" applyProtection="0"/>
    <xf numFmtId="0" fontId="67" fillId="29" borderId="0" applyNumberFormat="0" applyBorder="0" applyAlignment="0" applyProtection="0"/>
    <xf numFmtId="0" fontId="58" fillId="0" borderId="0"/>
    <xf numFmtId="0" fontId="58" fillId="30" borderId="33" applyNumberFormat="0" applyFont="0" applyAlignment="0" applyProtection="0"/>
    <xf numFmtId="9" fontId="58" fillId="0" borderId="0" applyFont="0" applyFill="0" applyBorder="0" applyAlignment="0" applyProtection="0"/>
    <xf numFmtId="0" fontId="68" fillId="23" borderId="34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35" applyNumberFormat="0" applyFill="0" applyAlignment="0" applyProtection="0"/>
    <xf numFmtId="0" fontId="72" fillId="0" borderId="36" applyNumberFormat="0" applyFill="0" applyAlignment="0" applyProtection="0"/>
    <xf numFmtId="0" fontId="64" fillId="0" borderId="37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38" applyNumberFormat="0" applyFill="0" applyAlignment="0" applyProtection="0"/>
    <xf numFmtId="166" fontId="1" fillId="0" borderId="0" applyFont="0" applyFill="0" applyBorder="0" applyAlignment="0" applyProtection="0"/>
    <xf numFmtId="0" fontId="79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83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35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5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5" borderId="0" xfId="0" applyFont="1" applyFill="1" applyAlignment="1">
      <alignment horizontal="left" vertical="center" wrapText="1"/>
    </xf>
    <xf numFmtId="169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3" fontId="15" fillId="3" borderId="0" xfId="0" applyNumberFormat="1" applyFont="1" applyFill="1" applyAlignment="1">
      <alignment vertical="center"/>
    </xf>
    <xf numFmtId="9" fontId="1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3" fontId="15" fillId="3" borderId="0" xfId="0" applyNumberFormat="1" applyFont="1" applyFill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horizontal="right" vertical="center"/>
    </xf>
    <xf numFmtId="9" fontId="16" fillId="3" borderId="0" xfId="0" applyNumberFormat="1" applyFont="1" applyFill="1" applyAlignment="1">
      <alignment horizontal="right" vertical="center"/>
    </xf>
    <xf numFmtId="0" fontId="19" fillId="5" borderId="7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3" fontId="13" fillId="3" borderId="0" xfId="0" applyNumberFormat="1" applyFont="1" applyFill="1" applyAlignment="1">
      <alignment horizontal="right" vertical="center"/>
    </xf>
    <xf numFmtId="9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3" fontId="13" fillId="3" borderId="0" xfId="0" applyNumberFormat="1" applyFont="1" applyFill="1" applyAlignment="1">
      <alignment vertical="center"/>
    </xf>
    <xf numFmtId="9" fontId="13" fillId="3" borderId="0" xfId="0" applyNumberFormat="1" applyFont="1" applyFill="1" applyAlignment="1">
      <alignment vertical="center"/>
    </xf>
    <xf numFmtId="0" fontId="13" fillId="0" borderId="1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2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5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5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2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5" borderId="7" xfId="2" applyNumberFormat="1" applyFont="1" applyFill="1" applyBorder="1" applyAlignment="1">
      <alignment horizontal="right" vertical="center"/>
    </xf>
    <xf numFmtId="169" fontId="16" fillId="5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5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5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1" fillId="3" borderId="0" xfId="0" applyFont="1" applyFill="1"/>
    <xf numFmtId="0" fontId="19" fillId="5" borderId="14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5" borderId="8" xfId="2" applyNumberFormat="1" applyFont="1" applyFill="1" applyBorder="1" applyAlignment="1">
      <alignment horizontal="center" vertical="center"/>
    </xf>
    <xf numFmtId="169" fontId="18" fillId="5" borderId="10" xfId="2" applyNumberFormat="1" applyFont="1" applyFill="1" applyBorder="1" applyAlignment="1">
      <alignment horizontal="center" vertical="center"/>
    </xf>
    <xf numFmtId="0" fontId="18" fillId="5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81" fontId="15" fillId="0" borderId="0" xfId="4" applyNumberFormat="1" applyFont="1" applyFill="1" applyBorder="1" applyAlignment="1">
      <alignment horizontal="right" vertical="center"/>
    </xf>
    <xf numFmtId="181" fontId="16" fillId="5" borderId="0" xfId="4" applyNumberFormat="1" applyFont="1" applyFill="1" applyBorder="1" applyAlignment="1">
      <alignment horizontal="right" vertical="center"/>
    </xf>
    <xf numFmtId="181" fontId="18" fillId="5" borderId="7" xfId="1" applyNumberFormat="1" applyFont="1" applyFill="1" applyBorder="1" applyAlignment="1">
      <alignment horizontal="center" vertical="center"/>
    </xf>
    <xf numFmtId="181" fontId="18" fillId="5" borderId="9" xfId="1" applyNumberFormat="1" applyFont="1" applyFill="1" applyBorder="1" applyAlignment="1">
      <alignment horizontal="center" vertical="center"/>
    </xf>
    <xf numFmtId="181" fontId="15" fillId="0" borderId="0" xfId="1" applyNumberFormat="1" applyFont="1" applyFill="1" applyBorder="1" applyAlignment="1">
      <alignment horizontal="center" vertical="center"/>
    </xf>
    <xf numFmtId="181" fontId="15" fillId="0" borderId="0" xfId="1" applyNumberFormat="1" applyFont="1" applyFill="1" applyBorder="1" applyAlignment="1">
      <alignment horizontal="right" vertical="center"/>
    </xf>
    <xf numFmtId="181" fontId="16" fillId="5" borderId="0" xfId="1" applyNumberFormat="1" applyFont="1" applyFill="1" applyBorder="1" applyAlignment="1">
      <alignment horizontal="center" vertical="center"/>
    </xf>
    <xf numFmtId="181" fontId="16" fillId="0" borderId="0" xfId="1" applyNumberFormat="1" applyFont="1" applyFill="1" applyBorder="1" applyAlignment="1">
      <alignment horizontal="right" vertical="center"/>
    </xf>
    <xf numFmtId="181" fontId="18" fillId="5" borderId="0" xfId="0" applyNumberFormat="1" applyFont="1" applyFill="1" applyAlignment="1">
      <alignment horizontal="center" vertical="center"/>
    </xf>
    <xf numFmtId="181" fontId="16" fillId="0" borderId="0" xfId="4" applyNumberFormat="1" applyFont="1" applyFill="1" applyBorder="1" applyAlignment="1">
      <alignment horizontal="center" vertical="center"/>
    </xf>
    <xf numFmtId="181" fontId="15" fillId="0" borderId="0" xfId="4" applyNumberFormat="1" applyFont="1" applyFill="1" applyBorder="1" applyAlignment="1">
      <alignment horizontal="center" vertical="center"/>
    </xf>
    <xf numFmtId="181" fontId="16" fillId="5" borderId="0" xfId="4" applyNumberFormat="1" applyFont="1" applyFill="1" applyBorder="1" applyAlignment="1">
      <alignment horizontal="center" vertical="center"/>
    </xf>
    <xf numFmtId="181" fontId="16" fillId="0" borderId="0" xfId="4" applyNumberFormat="1" applyFont="1" applyFill="1" applyBorder="1" applyAlignment="1">
      <alignment horizontal="right" vertical="center"/>
    </xf>
    <xf numFmtId="181" fontId="16" fillId="0" borderId="0" xfId="4" applyNumberFormat="1" applyFont="1" applyBorder="1" applyAlignment="1">
      <alignment horizontal="right" vertical="center"/>
    </xf>
    <xf numFmtId="181" fontId="15" fillId="0" borderId="0" xfId="4" applyNumberFormat="1" applyFont="1" applyBorder="1" applyAlignment="1">
      <alignment horizontal="right" vertical="center"/>
    </xf>
    <xf numFmtId="181" fontId="15" fillId="0" borderId="0" xfId="0" applyNumberFormat="1" applyFont="1" applyAlignment="1">
      <alignment vertical="center"/>
    </xf>
    <xf numFmtId="181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81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81" fontId="19" fillId="0" borderId="7" xfId="4" applyNumberFormat="1" applyFont="1" applyFill="1" applyBorder="1" applyAlignment="1">
      <alignment horizontal="center" vertical="center"/>
    </xf>
    <xf numFmtId="181" fontId="18" fillId="5" borderId="7" xfId="4" applyNumberFormat="1" applyFont="1" applyFill="1" applyBorder="1" applyAlignment="1">
      <alignment horizontal="center" vertical="center"/>
    </xf>
    <xf numFmtId="181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181" fontId="19" fillId="0" borderId="2" xfId="4" applyNumberFormat="1" applyFont="1" applyFill="1" applyBorder="1" applyAlignment="1">
      <alignment horizontal="right" vertical="center"/>
    </xf>
    <xf numFmtId="181" fontId="18" fillId="5" borderId="2" xfId="4" applyNumberFormat="1" applyFont="1" applyFill="1" applyBorder="1" applyAlignment="1">
      <alignment horizontal="right" vertical="center"/>
    </xf>
    <xf numFmtId="181" fontId="18" fillId="0" borderId="2" xfId="4" applyNumberFormat="1" applyFont="1" applyFill="1" applyBorder="1" applyAlignment="1">
      <alignment horizontal="right" vertical="center"/>
    </xf>
    <xf numFmtId="181" fontId="18" fillId="0" borderId="2" xfId="4" applyNumberFormat="1" applyFont="1" applyBorder="1" applyAlignment="1">
      <alignment horizontal="right" vertical="center"/>
    </xf>
    <xf numFmtId="181" fontId="18" fillId="5" borderId="3" xfId="4" applyNumberFormat="1" applyFont="1" applyFill="1" applyBorder="1" applyAlignment="1">
      <alignment horizontal="right" vertical="center"/>
    </xf>
    <xf numFmtId="181" fontId="19" fillId="0" borderId="2" xfId="4" applyNumberFormat="1" applyFont="1" applyBorder="1" applyAlignment="1">
      <alignment horizontal="right" vertical="center"/>
    </xf>
    <xf numFmtId="171" fontId="0" fillId="0" borderId="0" xfId="0" applyNumberFormat="1"/>
    <xf numFmtId="0" fontId="0" fillId="3" borderId="0" xfId="0" applyFill="1"/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 wrapText="1"/>
    </xf>
    <xf numFmtId="168" fontId="15" fillId="3" borderId="2" xfId="4" applyNumberFormat="1" applyFont="1" applyFill="1" applyBorder="1" applyAlignment="1">
      <alignment horizontal="right" vertical="center"/>
    </xf>
    <xf numFmtId="166" fontId="15" fillId="0" borderId="0" xfId="0" applyNumberFormat="1" applyFont="1" applyAlignment="1">
      <alignment vertical="center"/>
    </xf>
    <xf numFmtId="166" fontId="11" fillId="0" borderId="0" xfId="0" applyNumberFormat="1" applyFont="1" applyAlignment="1">
      <alignment vertical="center"/>
    </xf>
    <xf numFmtId="0" fontId="32" fillId="3" borderId="0" xfId="0" applyFont="1" applyFill="1" applyAlignment="1">
      <alignment vertical="center" wrapText="1"/>
    </xf>
    <xf numFmtId="0" fontId="33" fillId="3" borderId="0" xfId="0" applyFont="1" applyFill="1" applyAlignment="1">
      <alignment vertical="center" wrapText="1"/>
    </xf>
    <xf numFmtId="169" fontId="19" fillId="3" borderId="0" xfId="2" applyNumberFormat="1" applyFont="1" applyFill="1" applyBorder="1" applyAlignment="1">
      <alignment horizontal="center" vertical="center"/>
    </xf>
    <xf numFmtId="181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181" fontId="15" fillId="3" borderId="0" xfId="1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169" fontId="38" fillId="0" borderId="0" xfId="2" applyNumberFormat="1" applyFont="1" applyFill="1" applyBorder="1" applyAlignment="1">
      <alignment horizontal="right" vertical="center" wrapText="1"/>
    </xf>
    <xf numFmtId="0" fontId="39" fillId="5" borderId="0" xfId="0" applyFont="1" applyFill="1" applyAlignment="1">
      <alignment horizontal="left" vertical="center" wrapText="1"/>
    </xf>
    <xf numFmtId="17" fontId="40" fillId="5" borderId="2" xfId="0" quotePrefix="1" applyNumberFormat="1" applyFont="1" applyFill="1" applyBorder="1" applyAlignment="1">
      <alignment horizontal="center" vertical="center"/>
    </xf>
    <xf numFmtId="0" fontId="40" fillId="5" borderId="0" xfId="0" quotePrefix="1" applyFont="1" applyFill="1" applyAlignment="1">
      <alignment horizontal="center" vertical="center"/>
    </xf>
    <xf numFmtId="0" fontId="40" fillId="5" borderId="0" xfId="0" applyFont="1" applyFill="1" applyAlignment="1">
      <alignment horizontal="center" vertical="center" wrapText="1"/>
    </xf>
    <xf numFmtId="169" fontId="38" fillId="3" borderId="0" xfId="2" applyNumberFormat="1" applyFont="1" applyFill="1" applyBorder="1" applyAlignment="1">
      <alignment horizontal="right" vertical="center" wrapText="1"/>
    </xf>
    <xf numFmtId="0" fontId="38" fillId="3" borderId="0" xfId="4" applyNumberFormat="1" applyFont="1" applyFill="1" applyBorder="1" applyAlignment="1">
      <alignment horizontal="left" vertical="center" wrapText="1"/>
    </xf>
    <xf numFmtId="166" fontId="38" fillId="0" borderId="3" xfId="4" applyFont="1" applyFill="1" applyBorder="1" applyAlignment="1">
      <alignment horizontal="left" vertical="center" wrapText="1"/>
    </xf>
    <xf numFmtId="166" fontId="38" fillId="0" borderId="7" xfId="4" applyFont="1" applyFill="1" applyBorder="1" applyAlignment="1">
      <alignment horizontal="left" vertical="center" wrapText="1"/>
    </xf>
    <xf numFmtId="0" fontId="38" fillId="0" borderId="0" xfId="4" applyNumberFormat="1" applyFont="1" applyFill="1" applyBorder="1" applyAlignment="1">
      <alignment horizontal="left" vertical="center" wrapText="1"/>
    </xf>
    <xf numFmtId="0" fontId="38" fillId="3" borderId="0" xfId="2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38" fillId="0" borderId="0" xfId="2" applyNumberFormat="1" applyFont="1" applyFill="1" applyBorder="1" applyAlignment="1">
      <alignment horizontal="right" vertical="center" wrapText="1"/>
    </xf>
    <xf numFmtId="169" fontId="41" fillId="0" borderId="0" xfId="2" applyNumberFormat="1" applyFont="1" applyFill="1" applyBorder="1" applyAlignment="1">
      <alignment horizontal="right" vertical="center" wrapText="1"/>
    </xf>
    <xf numFmtId="0" fontId="40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left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167" fontId="41" fillId="0" borderId="0" xfId="4" applyNumberFormat="1" applyFont="1" applyFill="1" applyBorder="1" applyAlignment="1">
      <alignment horizontal="center" vertical="center"/>
    </xf>
    <xf numFmtId="169" fontId="41" fillId="0" borderId="7" xfId="2" applyNumberFormat="1" applyFont="1" applyFill="1" applyBorder="1" applyAlignment="1">
      <alignment horizontal="center" vertical="center"/>
    </xf>
    <xf numFmtId="169" fontId="41" fillId="0" borderId="8" xfId="2" applyNumberFormat="1" applyFont="1" applyFill="1" applyBorder="1" applyAlignment="1">
      <alignment horizontal="center" vertical="center"/>
    </xf>
    <xf numFmtId="174" fontId="41" fillId="0" borderId="0" xfId="1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 wrapText="1" indent="1"/>
    </xf>
    <xf numFmtId="174" fontId="38" fillId="0" borderId="0" xfId="1" applyNumberFormat="1" applyFont="1" applyFill="1" applyBorder="1" applyAlignment="1">
      <alignment horizontal="center" vertical="center"/>
    </xf>
    <xf numFmtId="169" fontId="38" fillId="0" borderId="7" xfId="2" applyNumberFormat="1" applyFont="1" applyFill="1" applyBorder="1" applyAlignment="1">
      <alignment horizontal="center" vertical="center"/>
    </xf>
    <xf numFmtId="169" fontId="38" fillId="0" borderId="8" xfId="2" applyNumberFormat="1" applyFont="1" applyFill="1" applyBorder="1" applyAlignment="1">
      <alignment horizontal="center" vertical="center"/>
    </xf>
    <xf numFmtId="0" fontId="41" fillId="5" borderId="0" xfId="0" applyFont="1" applyFill="1" applyAlignment="1">
      <alignment horizontal="left" vertical="center" wrapText="1"/>
    </xf>
    <xf numFmtId="174" fontId="41" fillId="5" borderId="0" xfId="1" applyNumberFormat="1" applyFont="1" applyFill="1" applyBorder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174" fontId="37" fillId="0" borderId="0" xfId="1" applyNumberFormat="1" applyFont="1" applyFill="1" applyBorder="1" applyAlignment="1">
      <alignment horizontal="center" vertical="center"/>
    </xf>
    <xf numFmtId="181" fontId="38" fillId="0" borderId="0" xfId="4" applyNumberFormat="1" applyFont="1" applyFill="1" applyBorder="1" applyAlignment="1">
      <alignment horizontal="right" vertical="center"/>
    </xf>
    <xf numFmtId="181" fontId="41" fillId="0" borderId="0" xfId="4" applyNumberFormat="1" applyFont="1" applyFill="1" applyBorder="1" applyAlignment="1">
      <alignment horizontal="right" vertical="center"/>
    </xf>
    <xf numFmtId="169" fontId="41" fillId="5" borderId="9" xfId="2" applyNumberFormat="1" applyFont="1" applyFill="1" applyBorder="1" applyAlignment="1">
      <alignment horizontal="center" vertical="center"/>
    </xf>
    <xf numFmtId="169" fontId="41" fillId="5" borderId="10" xfId="2" applyNumberFormat="1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169" fontId="38" fillId="0" borderId="0" xfId="2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169" fontId="41" fillId="0" borderId="9" xfId="2" applyNumberFormat="1" applyFont="1" applyFill="1" applyBorder="1" applyAlignment="1">
      <alignment horizontal="center" vertical="center"/>
    </xf>
    <xf numFmtId="169" fontId="41" fillId="0" borderId="10" xfId="2" applyNumberFormat="1" applyFont="1" applyFill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64" fontId="15" fillId="0" borderId="0" xfId="1" applyFont="1" applyFill="1" applyBorder="1" applyAlignment="1">
      <alignment horizontal="center" vertical="center"/>
    </xf>
    <xf numFmtId="17" fontId="15" fillId="0" borderId="0" xfId="0" applyNumberFormat="1" applyFont="1" applyAlignment="1">
      <alignment vertical="center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169" fontId="15" fillId="0" borderId="0" xfId="0" applyNumberFormat="1" applyFont="1" applyAlignment="1">
      <alignment vertical="center"/>
    </xf>
    <xf numFmtId="181" fontId="41" fillId="5" borderId="0" xfId="4" applyNumberFormat="1" applyFont="1" applyFill="1" applyBorder="1" applyAlignment="1">
      <alignment horizontal="right" vertical="center"/>
    </xf>
    <xf numFmtId="169" fontId="38" fillId="0" borderId="0" xfId="2" applyNumberFormat="1" applyFont="1" applyFill="1" applyBorder="1" applyAlignment="1">
      <alignment vertical="center"/>
    </xf>
    <xf numFmtId="174" fontId="11" fillId="0" borderId="0" xfId="1" applyNumberFormat="1" applyFont="1" applyFill="1" applyBorder="1" applyAlignment="1">
      <alignment horizontal="center" vertical="center"/>
    </xf>
    <xf numFmtId="17" fontId="40" fillId="5" borderId="7" xfId="0" quotePrefix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5" borderId="7" xfId="2" applyNumberFormat="1" applyFont="1" applyFill="1" applyBorder="1" applyAlignment="1">
      <alignment horizontal="center" vertical="center"/>
    </xf>
    <xf numFmtId="169" fontId="16" fillId="5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left" vertical="center"/>
    </xf>
    <xf numFmtId="49" fontId="15" fillId="3" borderId="0" xfId="0" applyNumberFormat="1" applyFont="1" applyFill="1" applyAlignment="1">
      <alignment horizontal="left" vertical="center"/>
    </xf>
    <xf numFmtId="169" fontId="31" fillId="0" borderId="0" xfId="2" applyNumberFormat="1" applyFont="1" applyAlignment="1">
      <alignment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88" fontId="15" fillId="0" borderId="0" xfId="0" applyNumberFormat="1" applyFont="1" applyAlignment="1">
      <alignment vertical="center"/>
    </xf>
    <xf numFmtId="181" fontId="18" fillId="3" borderId="2" xfId="4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right" vertical="center" wrapText="1"/>
    </xf>
    <xf numFmtId="169" fontId="15" fillId="3" borderId="20" xfId="2" applyNumberFormat="1" applyFont="1" applyFill="1" applyBorder="1" applyAlignment="1">
      <alignment horizontal="center" vertical="center"/>
    </xf>
    <xf numFmtId="0" fontId="43" fillId="0" borderId="0" xfId="0" applyFont="1" applyAlignment="1">
      <alignment vertical="center"/>
    </xf>
    <xf numFmtId="169" fontId="38" fillId="0" borderId="0" xfId="2" applyNumberFormat="1" applyFont="1" applyBorder="1" applyAlignment="1">
      <alignment horizontal="right" vertical="center"/>
    </xf>
    <xf numFmtId="164" fontId="43" fillId="0" borderId="0" xfId="1" applyFont="1" applyBorder="1" applyAlignment="1">
      <alignment vertical="center"/>
    </xf>
    <xf numFmtId="0" fontId="43" fillId="0" borderId="0" xfId="0" applyFont="1" applyAlignment="1">
      <alignment horizontal="right" vertical="center"/>
    </xf>
    <xf numFmtId="169" fontId="43" fillId="0" borderId="0" xfId="2" applyNumberFormat="1" applyFont="1" applyBorder="1" applyAlignment="1">
      <alignment vertical="center"/>
    </xf>
    <xf numFmtId="170" fontId="16" fillId="5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41" fillId="0" borderId="7" xfId="2" applyNumberFormat="1" applyFont="1" applyFill="1" applyBorder="1" applyAlignment="1">
      <alignment horizontal="right" vertical="center"/>
    </xf>
    <xf numFmtId="169" fontId="41" fillId="0" borderId="8" xfId="2" applyNumberFormat="1" applyFont="1" applyFill="1" applyBorder="1" applyAlignment="1">
      <alignment horizontal="right" vertical="center"/>
    </xf>
    <xf numFmtId="169" fontId="38" fillId="0" borderId="7" xfId="2" applyNumberFormat="1" applyFont="1" applyFill="1" applyBorder="1" applyAlignment="1">
      <alignment horizontal="right" vertical="center"/>
    </xf>
    <xf numFmtId="169" fontId="38" fillId="0" borderId="8" xfId="2" applyNumberFormat="1" applyFont="1" applyFill="1" applyBorder="1" applyAlignment="1">
      <alignment horizontal="right" vertical="center"/>
    </xf>
    <xf numFmtId="169" fontId="41" fillId="5" borderId="7" xfId="2" applyNumberFormat="1" applyFont="1" applyFill="1" applyBorder="1" applyAlignment="1">
      <alignment horizontal="right" vertical="center"/>
    </xf>
    <xf numFmtId="169" fontId="41" fillId="5" borderId="8" xfId="2" applyNumberFormat="1" applyFont="1" applyFill="1" applyBorder="1" applyAlignment="1">
      <alignment horizontal="right" vertical="center"/>
    </xf>
    <xf numFmtId="169" fontId="37" fillId="0" borderId="7" xfId="2" applyNumberFormat="1" applyFont="1" applyFill="1" applyBorder="1" applyAlignment="1">
      <alignment horizontal="right" vertical="center"/>
    </xf>
    <xf numFmtId="169" fontId="37" fillId="0" borderId="8" xfId="2" applyNumberFormat="1" applyFont="1" applyFill="1" applyBorder="1" applyAlignment="1">
      <alignment horizontal="right" vertical="center"/>
    </xf>
    <xf numFmtId="169" fontId="41" fillId="5" borderId="9" xfId="2" applyNumberFormat="1" applyFont="1" applyFill="1" applyBorder="1" applyAlignment="1">
      <alignment horizontal="right" vertical="center"/>
    </xf>
    <xf numFmtId="169" fontId="41" fillId="5" borderId="10" xfId="2" applyNumberFormat="1" applyFont="1" applyFill="1" applyBorder="1" applyAlignment="1">
      <alignment horizontal="right" vertical="center"/>
    </xf>
    <xf numFmtId="169" fontId="41" fillId="0" borderId="0" xfId="2" applyNumberFormat="1" applyFont="1" applyFill="1" applyBorder="1" applyAlignment="1">
      <alignment horizontal="right" vertical="center"/>
    </xf>
    <xf numFmtId="0" fontId="38" fillId="0" borderId="0" xfId="0" applyFont="1" applyAlignment="1">
      <alignment horizontal="right" vertical="center"/>
    </xf>
    <xf numFmtId="174" fontId="41" fillId="0" borderId="0" xfId="1" applyNumberFormat="1" applyFont="1" applyFill="1" applyBorder="1" applyAlignment="1">
      <alignment horizontal="right" vertical="center"/>
    </xf>
    <xf numFmtId="170" fontId="38" fillId="0" borderId="0" xfId="1" applyNumberFormat="1" applyFont="1" applyFill="1" applyBorder="1" applyAlignment="1">
      <alignment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181" fontId="19" fillId="2" borderId="3" xfId="4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left" vertical="center" wrapText="1"/>
    </xf>
    <xf numFmtId="181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22" xfId="4" applyNumberFormat="1" applyFont="1" applyFill="1" applyBorder="1" applyAlignment="1">
      <alignment vertical="center"/>
    </xf>
    <xf numFmtId="0" fontId="15" fillId="0" borderId="23" xfId="0" applyFont="1" applyBorder="1" applyAlignment="1">
      <alignment vertical="center" wrapText="1"/>
    </xf>
    <xf numFmtId="49" fontId="15" fillId="0" borderId="23" xfId="4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 wrapText="1"/>
    </xf>
    <xf numFmtId="0" fontId="51" fillId="0" borderId="0" xfId="0" applyFont="1" applyAlignment="1">
      <alignment horizontal="justify" vertical="center"/>
    </xf>
    <xf numFmtId="164" fontId="15" fillId="0" borderId="0" xfId="1" applyFont="1" applyFill="1" applyBorder="1" applyAlignment="1">
      <alignment vertical="center"/>
    </xf>
    <xf numFmtId="165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3" borderId="0" xfId="0" applyFont="1" applyFill="1" applyAlignment="1">
      <alignment vertical="center"/>
    </xf>
    <xf numFmtId="174" fontId="33" fillId="3" borderId="0" xfId="407" applyNumberFormat="1" applyFont="1" applyFill="1" applyAlignment="1">
      <alignment horizontal="right" vertical="center"/>
    </xf>
    <xf numFmtId="169" fontId="33" fillId="3" borderId="0" xfId="2" applyNumberFormat="1" applyFont="1" applyFill="1" applyAlignment="1">
      <alignment horizontal="right" vertical="center"/>
    </xf>
    <xf numFmtId="174" fontId="32" fillId="3" borderId="0" xfId="407" applyNumberFormat="1" applyFont="1" applyFill="1" applyAlignment="1">
      <alignment horizontal="right" vertical="center"/>
    </xf>
    <xf numFmtId="169" fontId="32" fillId="3" borderId="0" xfId="2" applyNumberFormat="1" applyFont="1" applyFill="1" applyAlignment="1">
      <alignment horizontal="right" vertical="center"/>
    </xf>
    <xf numFmtId="0" fontId="52" fillId="0" borderId="0" xfId="0" applyFont="1" applyAlignment="1">
      <alignment horizontal="right" vertical="center" wrapText="1"/>
    </xf>
    <xf numFmtId="174" fontId="52" fillId="0" borderId="0" xfId="1" applyNumberFormat="1" applyFont="1" applyFill="1" applyBorder="1" applyAlignment="1">
      <alignment horizontal="center" vertical="center"/>
    </xf>
    <xf numFmtId="169" fontId="52" fillId="0" borderId="7" xfId="2" applyNumberFormat="1" applyFont="1" applyFill="1" applyBorder="1" applyAlignment="1">
      <alignment horizontal="right" vertical="center"/>
    </xf>
    <xf numFmtId="169" fontId="52" fillId="0" borderId="8" xfId="2" applyNumberFormat="1" applyFont="1" applyFill="1" applyBorder="1" applyAlignment="1">
      <alignment horizontal="right" vertical="center"/>
    </xf>
    <xf numFmtId="49" fontId="18" fillId="3" borderId="1" xfId="0" quotePrefix="1" applyNumberFormat="1" applyFont="1" applyFill="1" applyBorder="1" applyAlignment="1">
      <alignment horizontal="center" vertical="center" wrapText="1"/>
    </xf>
    <xf numFmtId="49" fontId="18" fillId="3" borderId="0" xfId="0" quotePrefix="1" applyNumberFormat="1" applyFont="1" applyFill="1" applyAlignment="1">
      <alignment vertical="center" wrapText="1"/>
    </xf>
    <xf numFmtId="171" fontId="15" fillId="3" borderId="0" xfId="1" applyNumberFormat="1" applyFont="1" applyFill="1" applyBorder="1" applyAlignment="1">
      <alignment horizontal="right" vertical="center"/>
    </xf>
    <xf numFmtId="171" fontId="16" fillId="3" borderId="0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181" fontId="0" fillId="3" borderId="0" xfId="0" applyNumberFormat="1" applyFill="1"/>
    <xf numFmtId="0" fontId="40" fillId="0" borderId="0" xfId="0" applyFont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7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/>
    </xf>
    <xf numFmtId="167" fontId="38" fillId="0" borderId="0" xfId="0" applyNumberFormat="1" applyFont="1" applyAlignment="1">
      <alignment horizontal="center" vertical="center"/>
    </xf>
    <xf numFmtId="168" fontId="38" fillId="0" borderId="0" xfId="1" applyNumberFormat="1" applyFont="1" applyFill="1" applyBorder="1" applyAlignment="1">
      <alignment horizontal="center" vertical="center"/>
    </xf>
    <xf numFmtId="167" fontId="38" fillId="0" borderId="0" xfId="1" applyNumberFormat="1" applyFont="1" applyFill="1" applyBorder="1" applyAlignment="1">
      <alignment vertical="center"/>
    </xf>
    <xf numFmtId="169" fontId="38" fillId="0" borderId="0" xfId="2" applyNumberFormat="1" applyFont="1" applyFill="1" applyBorder="1" applyAlignment="1">
      <alignment horizontal="right" vertical="center"/>
    </xf>
    <xf numFmtId="167" fontId="41" fillId="5" borderId="0" xfId="1" applyNumberFormat="1" applyFont="1" applyFill="1" applyBorder="1" applyAlignment="1">
      <alignment vertical="center"/>
    </xf>
    <xf numFmtId="169" fontId="41" fillId="5" borderId="0" xfId="2" applyNumberFormat="1" applyFont="1" applyFill="1" applyBorder="1" applyAlignment="1">
      <alignment horizontal="right" vertical="center"/>
    </xf>
    <xf numFmtId="170" fontId="41" fillId="5" borderId="0" xfId="1" applyNumberFormat="1" applyFont="1" applyFill="1" applyBorder="1" applyAlignment="1">
      <alignment vertical="center"/>
    </xf>
    <xf numFmtId="170" fontId="41" fillId="0" borderId="0" xfId="1" applyNumberFormat="1" applyFont="1" applyFill="1" applyBorder="1" applyAlignment="1">
      <alignment vertical="center"/>
    </xf>
    <xf numFmtId="170" fontId="41" fillId="0" borderId="0" xfId="1" applyNumberFormat="1" applyFont="1" applyBorder="1" applyAlignment="1">
      <alignment vertical="center"/>
    </xf>
    <xf numFmtId="169" fontId="41" fillId="0" borderId="0" xfId="2" applyNumberFormat="1" applyFont="1" applyBorder="1" applyAlignment="1">
      <alignment horizontal="right" vertical="center"/>
    </xf>
    <xf numFmtId="170" fontId="38" fillId="0" borderId="0" xfId="1" applyNumberFormat="1" applyFont="1" applyBorder="1" applyAlignment="1">
      <alignment vertical="center"/>
    </xf>
    <xf numFmtId="170" fontId="38" fillId="5" borderId="0" xfId="1" applyNumberFormat="1" applyFont="1" applyFill="1" applyBorder="1" applyAlignment="1">
      <alignment vertical="center"/>
    </xf>
    <xf numFmtId="169" fontId="38" fillId="5" borderId="0" xfId="2" applyNumberFormat="1" applyFont="1" applyFill="1" applyBorder="1" applyAlignment="1">
      <alignment horizontal="right" vertical="center"/>
    </xf>
    <xf numFmtId="169" fontId="41" fillId="5" borderId="0" xfId="2" applyNumberFormat="1" applyFont="1" applyFill="1" applyBorder="1" applyAlignment="1">
      <alignment vertical="center"/>
    </xf>
    <xf numFmtId="0" fontId="43" fillId="0" borderId="2" xfId="0" applyFont="1" applyBorder="1" applyAlignment="1">
      <alignment vertical="center"/>
    </xf>
    <xf numFmtId="181" fontId="43" fillId="0" borderId="2" xfId="1" applyNumberFormat="1" applyFont="1" applyBorder="1" applyAlignment="1">
      <alignment vertical="center"/>
    </xf>
    <xf numFmtId="181" fontId="40" fillId="5" borderId="2" xfId="1" applyNumberFormat="1" applyFont="1" applyFill="1" applyBorder="1" applyAlignment="1">
      <alignment vertical="center"/>
    </xf>
    <xf numFmtId="181" fontId="40" fillId="0" borderId="2" xfId="1" applyNumberFormat="1" applyFont="1" applyFill="1" applyBorder="1" applyAlignment="1">
      <alignment horizontal="right" vertical="center"/>
    </xf>
    <xf numFmtId="181" fontId="40" fillId="0" borderId="2" xfId="1" applyNumberFormat="1" applyFont="1" applyFill="1" applyBorder="1" applyAlignment="1">
      <alignment vertical="center"/>
    </xf>
    <xf numFmtId="0" fontId="38" fillId="0" borderId="0" xfId="0" applyFont="1" applyAlignment="1">
      <alignment horizontal="right" vertical="center" wrapText="1"/>
    </xf>
    <xf numFmtId="169" fontId="38" fillId="5" borderId="0" xfId="2" applyNumberFormat="1" applyFont="1" applyFill="1" applyBorder="1" applyAlignment="1">
      <alignment vertical="center"/>
    </xf>
    <xf numFmtId="171" fontId="15" fillId="0" borderId="22" xfId="1" applyNumberFormat="1" applyFont="1" applyBorder="1" applyAlignment="1">
      <alignment vertical="center"/>
    </xf>
    <xf numFmtId="49" fontId="15" fillId="0" borderId="24" xfId="4" applyNumberFormat="1" applyFont="1" applyFill="1" applyBorder="1" applyAlignment="1">
      <alignment vertical="center"/>
    </xf>
    <xf numFmtId="171" fontId="15" fillId="0" borderId="22" xfId="1" applyNumberFormat="1" applyFont="1" applyFill="1" applyBorder="1" applyAlignment="1">
      <alignment horizontal="center" vertical="center"/>
    </xf>
    <xf numFmtId="171" fontId="15" fillId="0" borderId="24" xfId="1" applyNumberFormat="1" applyFont="1" applyFill="1" applyBorder="1" applyAlignment="1">
      <alignment horizontal="center" vertical="center"/>
    </xf>
    <xf numFmtId="171" fontId="15" fillId="0" borderId="23" xfId="1" applyNumberFormat="1" applyFont="1" applyFill="1" applyBorder="1" applyAlignment="1">
      <alignment horizontal="center" vertical="center"/>
    </xf>
    <xf numFmtId="181" fontId="43" fillId="0" borderId="2" xfId="1" applyNumberFormat="1" applyFont="1" applyFill="1" applyBorder="1" applyAlignment="1">
      <alignment horizontal="right" vertical="center"/>
    </xf>
    <xf numFmtId="0" fontId="41" fillId="8" borderId="0" xfId="0" applyFont="1" applyFill="1" applyAlignment="1">
      <alignment horizontal="left" vertical="center" wrapText="1"/>
    </xf>
    <xf numFmtId="181" fontId="43" fillId="0" borderId="7" xfId="1" applyNumberFormat="1" applyFont="1" applyBorder="1" applyAlignment="1">
      <alignment vertical="center"/>
    </xf>
    <xf numFmtId="181" fontId="40" fillId="5" borderId="7" xfId="1" applyNumberFormat="1" applyFont="1" applyFill="1" applyBorder="1" applyAlignment="1">
      <alignment vertical="center"/>
    </xf>
    <xf numFmtId="181" fontId="40" fillId="0" borderId="7" xfId="1" applyNumberFormat="1" applyFont="1" applyFill="1" applyBorder="1" applyAlignment="1">
      <alignment horizontal="right" vertical="center"/>
    </xf>
    <xf numFmtId="181" fontId="43" fillId="0" borderId="7" xfId="1" applyNumberFormat="1" applyFont="1" applyFill="1" applyBorder="1" applyAlignment="1">
      <alignment horizontal="right" vertical="center"/>
    </xf>
    <xf numFmtId="181" fontId="40" fillId="0" borderId="7" xfId="1" applyNumberFormat="1" applyFont="1" applyFill="1" applyBorder="1" applyAlignment="1">
      <alignment vertical="center"/>
    </xf>
    <xf numFmtId="181" fontId="43" fillId="0" borderId="0" xfId="1" applyNumberFormat="1" applyFont="1" applyBorder="1" applyAlignment="1">
      <alignment vertical="center"/>
    </xf>
    <xf numFmtId="181" fontId="40" fillId="5" borderId="0" xfId="1" applyNumberFormat="1" applyFont="1" applyFill="1" applyBorder="1" applyAlignment="1">
      <alignment vertical="center"/>
    </xf>
    <xf numFmtId="181" fontId="40" fillId="0" borderId="0" xfId="1" applyNumberFormat="1" applyFont="1" applyFill="1" applyBorder="1" applyAlignment="1">
      <alignment horizontal="right" vertical="center"/>
    </xf>
    <xf numFmtId="181" fontId="43" fillId="0" borderId="0" xfId="1" applyNumberFormat="1" applyFont="1" applyFill="1" applyBorder="1" applyAlignment="1">
      <alignment horizontal="right" vertical="center"/>
    </xf>
    <xf numFmtId="181" fontId="40" fillId="0" borderId="0" xfId="1" applyNumberFormat="1" applyFont="1" applyFill="1" applyBorder="1" applyAlignment="1">
      <alignment vertical="center"/>
    </xf>
    <xf numFmtId="164" fontId="38" fillId="0" borderId="2" xfId="1" applyFont="1" applyFill="1" applyBorder="1" applyAlignment="1">
      <alignment horizontal="right" vertical="center" wrapText="1"/>
    </xf>
    <xf numFmtId="169" fontId="40" fillId="8" borderId="3" xfId="2" applyNumberFormat="1" applyFont="1" applyFill="1" applyBorder="1" applyAlignment="1">
      <alignment vertical="center"/>
    </xf>
    <xf numFmtId="169" fontId="40" fillId="5" borderId="0" xfId="2" applyNumberFormat="1" applyFont="1" applyFill="1" applyBorder="1" applyAlignment="1">
      <alignment horizontal="right" vertical="center"/>
    </xf>
    <xf numFmtId="181" fontId="18" fillId="3" borderId="0" xfId="4" applyNumberFormat="1" applyFont="1" applyFill="1" applyBorder="1" applyAlignment="1">
      <alignment horizontal="right" vertical="center"/>
    </xf>
    <xf numFmtId="0" fontId="41" fillId="5" borderId="17" xfId="0" applyFont="1" applyFill="1" applyBorder="1" applyAlignment="1">
      <alignment horizontal="right" vertical="center" wrapText="1"/>
    </xf>
    <xf numFmtId="181" fontId="40" fillId="5" borderId="26" xfId="1" applyNumberFormat="1" applyFont="1" applyFill="1" applyBorder="1" applyAlignment="1">
      <alignment horizontal="right" vertical="center"/>
    </xf>
    <xf numFmtId="181" fontId="40" fillId="5" borderId="18" xfId="1" applyNumberFormat="1" applyFont="1" applyFill="1" applyBorder="1" applyAlignment="1">
      <alignment horizontal="right" vertical="center"/>
    </xf>
    <xf numFmtId="169" fontId="41" fillId="5" borderId="18" xfId="2" applyNumberFormat="1" applyFont="1" applyFill="1" applyBorder="1" applyAlignment="1">
      <alignment horizontal="right" vertical="center"/>
    </xf>
    <xf numFmtId="169" fontId="19" fillId="3" borderId="8" xfId="2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81" fontId="19" fillId="3" borderId="2" xfId="4" applyNumberFormat="1" applyFont="1" applyFill="1" applyBorder="1" applyAlignment="1">
      <alignment horizontal="right" vertical="center"/>
    </xf>
    <xf numFmtId="174" fontId="18" fillId="3" borderId="3" xfId="1" applyNumberFormat="1" applyFont="1" applyFill="1" applyBorder="1" applyAlignment="1">
      <alignment horizontal="right" vertical="center"/>
    </xf>
    <xf numFmtId="181" fontId="19" fillId="3" borderId="0" xfId="4" applyNumberFormat="1" applyFont="1" applyFill="1" applyBorder="1" applyAlignment="1">
      <alignment horizontal="right" vertical="center"/>
    </xf>
    <xf numFmtId="174" fontId="18" fillId="3" borderId="0" xfId="1" applyNumberFormat="1" applyFont="1" applyFill="1" applyBorder="1" applyAlignment="1">
      <alignment horizontal="right" vertical="center"/>
    </xf>
    <xf numFmtId="170" fontId="53" fillId="5" borderId="0" xfId="1" applyNumberFormat="1" applyFont="1" applyFill="1" applyBorder="1" applyAlignment="1">
      <alignment horizontal="center" vertical="center"/>
    </xf>
    <xf numFmtId="169" fontId="11" fillId="3" borderId="0" xfId="2" applyNumberFormat="1" applyFont="1" applyFill="1" applyBorder="1" applyAlignment="1">
      <alignment horizontal="center" vertical="center"/>
    </xf>
    <xf numFmtId="181" fontId="33" fillId="0" borderId="0" xfId="4" applyNumberFormat="1" applyFont="1" applyFill="1" applyBorder="1" applyAlignment="1">
      <alignment horizontal="center" vertical="center"/>
    </xf>
    <xf numFmtId="181" fontId="32" fillId="5" borderId="0" xfId="4" applyNumberFormat="1" applyFont="1" applyFill="1" applyBorder="1" applyAlignment="1">
      <alignment horizontal="center" vertical="center"/>
    </xf>
    <xf numFmtId="181" fontId="33" fillId="0" borderId="0" xfId="4" applyNumberFormat="1" applyFont="1" applyFill="1" applyBorder="1" applyAlignment="1">
      <alignment horizontal="right" vertical="center"/>
    </xf>
    <xf numFmtId="181" fontId="32" fillId="0" borderId="0" xfId="4" applyNumberFormat="1" applyFont="1" applyFill="1" applyBorder="1" applyAlignment="1">
      <alignment horizontal="right" vertical="center"/>
    </xf>
    <xf numFmtId="169" fontId="32" fillId="5" borderId="0" xfId="2" applyNumberFormat="1" applyFont="1" applyFill="1" applyBorder="1" applyAlignment="1">
      <alignment horizontal="right" vertical="center" wrapText="1"/>
    </xf>
    <xf numFmtId="168" fontId="38" fillId="0" borderId="0" xfId="4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169" fontId="16" fillId="2" borderId="0" xfId="2" applyNumberFormat="1" applyFont="1" applyFill="1" applyBorder="1" applyAlignment="1">
      <alignment horizontal="center" vertical="center" wrapText="1"/>
    </xf>
    <xf numFmtId="170" fontId="40" fillId="0" borderId="3" xfId="1" applyNumberFormat="1" applyFont="1" applyFill="1" applyBorder="1" applyAlignment="1">
      <alignment vertical="center"/>
    </xf>
    <xf numFmtId="169" fontId="16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 wrapText="1"/>
    </xf>
    <xf numFmtId="169" fontId="32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center" vertical="center"/>
    </xf>
    <xf numFmtId="171" fontId="15" fillId="3" borderId="0" xfId="1" applyNumberFormat="1" applyFont="1" applyFill="1" applyBorder="1" applyAlignment="1">
      <alignment horizontal="right"/>
    </xf>
    <xf numFmtId="171" fontId="16" fillId="3" borderId="0" xfId="1" applyNumberFormat="1" applyFont="1" applyFill="1" applyBorder="1" applyAlignment="1">
      <alignment horizontal="right"/>
    </xf>
    <xf numFmtId="181" fontId="16" fillId="5" borderId="0" xfId="1" applyNumberFormat="1" applyFont="1" applyFill="1" applyBorder="1" applyAlignment="1">
      <alignment horizontal="right" vertical="center"/>
    </xf>
    <xf numFmtId="181" fontId="15" fillId="0" borderId="0" xfId="0" applyNumberFormat="1" applyFont="1" applyAlignment="1">
      <alignment horizontal="right" vertical="center"/>
    </xf>
    <xf numFmtId="181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8" fillId="6" borderId="2" xfId="2" applyNumberFormat="1" applyFont="1" applyFill="1" applyBorder="1" applyAlignment="1">
      <alignment horizontal="right" vertical="center" wrapText="1"/>
    </xf>
    <xf numFmtId="169" fontId="38" fillId="6" borderId="3" xfId="2" applyNumberFormat="1" applyFont="1" applyFill="1" applyBorder="1" applyAlignment="1">
      <alignment horizontal="right" vertical="center" wrapText="1"/>
    </xf>
    <xf numFmtId="169" fontId="41" fillId="0" borderId="0" xfId="2" applyNumberFormat="1" applyFont="1" applyFill="1" applyBorder="1" applyAlignment="1">
      <alignment vertical="center"/>
    </xf>
    <xf numFmtId="0" fontId="55" fillId="0" borderId="0" xfId="0" applyFont="1"/>
    <xf numFmtId="0" fontId="34" fillId="6" borderId="0" xfId="0" applyFont="1" applyFill="1" applyAlignment="1">
      <alignment vertical="center"/>
    </xf>
    <xf numFmtId="0" fontId="31" fillId="6" borderId="0" xfId="0" applyFont="1" applyFill="1" applyAlignment="1">
      <alignment vertical="center"/>
    </xf>
    <xf numFmtId="0" fontId="44" fillId="6" borderId="0" xfId="0" applyFont="1" applyFill="1" applyAlignment="1">
      <alignment horizontal="left" vertical="center"/>
    </xf>
    <xf numFmtId="169" fontId="44" fillId="6" borderId="0" xfId="2" applyNumberFormat="1" applyFont="1" applyFill="1" applyBorder="1" applyAlignment="1">
      <alignment horizontal="left" vertical="center"/>
    </xf>
    <xf numFmtId="0" fontId="44" fillId="6" borderId="0" xfId="0" applyFont="1" applyFill="1" applyAlignment="1">
      <alignment vertical="center"/>
    </xf>
    <xf numFmtId="0" fontId="34" fillId="6" borderId="1" xfId="0" applyFont="1" applyFill="1" applyBorder="1" applyAlignment="1">
      <alignment horizontal="left" vertical="center" wrapText="1"/>
    </xf>
    <xf numFmtId="0" fontId="37" fillId="6" borderId="4" xfId="0" applyFont="1" applyFill="1" applyBorder="1" applyAlignment="1">
      <alignment horizontal="center" vertical="center" wrapText="1"/>
    </xf>
    <xf numFmtId="0" fontId="37" fillId="6" borderId="11" xfId="0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38" fillId="6" borderId="0" xfId="0" applyFont="1" applyFill="1" applyAlignment="1">
      <alignment horizontal="left" vertical="center" wrapText="1"/>
    </xf>
    <xf numFmtId="181" fontId="38" fillId="6" borderId="2" xfId="4" applyNumberFormat="1" applyFont="1" applyFill="1" applyBorder="1" applyAlignment="1">
      <alignment horizontal="right" vertical="center" wrapText="1"/>
    </xf>
    <xf numFmtId="181" fontId="38" fillId="6" borderId="7" xfId="4" applyNumberFormat="1" applyFont="1" applyFill="1" applyBorder="1" applyAlignment="1">
      <alignment horizontal="right" vertical="center" wrapText="1"/>
    </xf>
    <xf numFmtId="181" fontId="38" fillId="6" borderId="0" xfId="4" applyNumberFormat="1" applyFont="1" applyFill="1" applyBorder="1" applyAlignment="1">
      <alignment horizontal="right" vertical="center" wrapText="1"/>
    </xf>
    <xf numFmtId="169" fontId="38" fillId="6" borderId="0" xfId="2" applyNumberFormat="1" applyFont="1" applyFill="1" applyBorder="1" applyAlignment="1">
      <alignment horizontal="right" vertical="center" wrapText="1"/>
    </xf>
    <xf numFmtId="0" fontId="46" fillId="6" borderId="0" xfId="0" applyFont="1" applyFill="1" applyAlignment="1">
      <alignment horizontal="left" vertical="center" wrapText="1"/>
    </xf>
    <xf numFmtId="4" fontId="34" fillId="6" borderId="2" xfId="0" quotePrefix="1" applyNumberFormat="1" applyFont="1" applyFill="1" applyBorder="1" applyAlignment="1">
      <alignment horizontal="center" vertical="center"/>
    </xf>
    <xf numFmtId="4" fontId="34" fillId="6" borderId="7" xfId="0" quotePrefix="1" applyNumberFormat="1" applyFont="1" applyFill="1" applyBorder="1" applyAlignment="1">
      <alignment horizontal="center" vertical="center"/>
    </xf>
    <xf numFmtId="4" fontId="34" fillId="6" borderId="0" xfId="0" quotePrefix="1" applyNumberFormat="1" applyFont="1" applyFill="1" applyAlignment="1">
      <alignment horizontal="center" vertical="center"/>
    </xf>
    <xf numFmtId="0" fontId="34" fillId="6" borderId="0" xfId="0" applyFont="1" applyFill="1" applyAlignment="1">
      <alignment horizontal="center" vertical="center" wrapText="1"/>
    </xf>
    <xf numFmtId="0" fontId="40" fillId="6" borderId="0" xfId="0" applyFont="1" applyFill="1" applyAlignment="1">
      <alignment horizontal="center" vertical="center" wrapText="1"/>
    </xf>
    <xf numFmtId="181" fontId="47" fillId="6" borderId="2" xfId="1" applyNumberFormat="1" applyFont="1" applyFill="1" applyBorder="1" applyAlignment="1">
      <alignment horizontal="right" vertical="center" wrapText="1"/>
    </xf>
    <xf numFmtId="181" fontId="38" fillId="6" borderId="7" xfId="1" applyNumberFormat="1" applyFont="1" applyFill="1" applyBorder="1" applyAlignment="1">
      <alignment horizontal="right" vertical="center" wrapText="1"/>
    </xf>
    <xf numFmtId="181" fontId="38" fillId="6" borderId="0" xfId="1" applyNumberFormat="1" applyFont="1" applyFill="1" applyBorder="1" applyAlignment="1">
      <alignment horizontal="right" vertical="center" wrapText="1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7" fillId="0" borderId="1" xfId="0" quotePrefix="1" applyNumberFormat="1" applyFont="1" applyBorder="1" applyAlignment="1">
      <alignment horizontal="center" vertical="center" wrapText="1"/>
    </xf>
    <xf numFmtId="2" fontId="40" fillId="0" borderId="1" xfId="0" quotePrefix="1" applyNumberFormat="1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/>
    </xf>
    <xf numFmtId="181" fontId="15" fillId="3" borderId="0" xfId="4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 wrapText="1"/>
    </xf>
    <xf numFmtId="181" fontId="18" fillId="3" borderId="14" xfId="4" applyNumberFormat="1" applyFont="1" applyFill="1" applyBorder="1" applyAlignment="1">
      <alignment horizontal="right" vertical="center"/>
    </xf>
    <xf numFmtId="181" fontId="18" fillId="3" borderId="7" xfId="4" applyNumberFormat="1" applyFont="1" applyFill="1" applyBorder="1" applyAlignment="1">
      <alignment horizontal="right" vertical="center"/>
    </xf>
    <xf numFmtId="181" fontId="19" fillId="3" borderId="7" xfId="4" applyNumberFormat="1" applyFont="1" applyFill="1" applyBorder="1" applyAlignment="1">
      <alignment horizontal="right" vertical="center"/>
    </xf>
    <xf numFmtId="174" fontId="18" fillId="3" borderId="7" xfId="1" applyNumberFormat="1" applyFont="1" applyFill="1" applyBorder="1" applyAlignment="1">
      <alignment horizontal="right" vertical="center"/>
    </xf>
    <xf numFmtId="0" fontId="19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2" fontId="13" fillId="3" borderId="1" xfId="0" quotePrefix="1" applyNumberFormat="1" applyFont="1" applyFill="1" applyBorder="1" applyAlignment="1">
      <alignment horizontal="center" vertical="center"/>
    </xf>
    <xf numFmtId="2" fontId="18" fillId="3" borderId="1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Alignment="1">
      <alignment horizontal="center" vertical="center"/>
    </xf>
    <xf numFmtId="169" fontId="18" fillId="3" borderId="0" xfId="0" quotePrefix="1" applyNumberFormat="1" applyFont="1" applyFill="1" applyAlignment="1">
      <alignment horizontal="center" vertical="center"/>
    </xf>
    <xf numFmtId="49" fontId="13" fillId="3" borderId="1" xfId="0" quotePrefix="1" applyNumberFormat="1" applyFont="1" applyFill="1" applyBorder="1" applyAlignment="1">
      <alignment horizontal="center" vertical="center"/>
    </xf>
    <xf numFmtId="49" fontId="18" fillId="3" borderId="1" xfId="0" quotePrefix="1" applyNumberFormat="1" applyFont="1" applyFill="1" applyBorder="1" applyAlignment="1">
      <alignment horizontal="center" vertical="center"/>
    </xf>
    <xf numFmtId="171" fontId="11" fillId="3" borderId="0" xfId="1" applyNumberFormat="1" applyFont="1" applyFill="1" applyAlignment="1">
      <alignment vertical="center"/>
    </xf>
    <xf numFmtId="169" fontId="11" fillId="3" borderId="0" xfId="2" applyNumberFormat="1" applyFont="1" applyFill="1" applyAlignment="1">
      <alignment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wrapText="1"/>
    </xf>
    <xf numFmtId="0" fontId="41" fillId="5" borderId="0" xfId="0" applyFont="1" applyFill="1" applyAlignment="1">
      <alignment horizontal="left" vertical="center"/>
    </xf>
    <xf numFmtId="0" fontId="38" fillId="5" borderId="0" xfId="0" applyFont="1" applyFill="1" applyAlignment="1">
      <alignment horizontal="left" vertical="center" wrapText="1"/>
    </xf>
    <xf numFmtId="181" fontId="43" fillId="0" borderId="15" xfId="1" applyNumberFormat="1" applyFont="1" applyBorder="1" applyAlignment="1">
      <alignment vertical="center"/>
    </xf>
    <xf numFmtId="49" fontId="13" fillId="3" borderId="1" xfId="0" quotePrefix="1" applyNumberFormat="1" applyFont="1" applyFill="1" applyBorder="1" applyAlignment="1">
      <alignment horizontal="center" vertical="center" wrapText="1"/>
    </xf>
    <xf numFmtId="174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5" borderId="1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vertical="center"/>
    </xf>
    <xf numFmtId="169" fontId="38" fillId="0" borderId="2" xfId="2" applyNumberFormat="1" applyFont="1" applyFill="1" applyBorder="1" applyAlignment="1">
      <alignment horizontal="right" vertical="center" wrapText="1"/>
    </xf>
    <xf numFmtId="168" fontId="31" fillId="0" borderId="0" xfId="0" applyNumberFormat="1" applyFont="1" applyAlignment="1">
      <alignment vertical="center"/>
    </xf>
    <xf numFmtId="166" fontId="38" fillId="0" borderId="0" xfId="4" applyFont="1" applyFill="1" applyBorder="1" applyAlignment="1">
      <alignment horizontal="right" vertical="center" wrapText="1"/>
    </xf>
    <xf numFmtId="169" fontId="50" fillId="0" borderId="0" xfId="2" applyNumberFormat="1" applyFont="1" applyFill="1" applyAlignment="1">
      <alignment vertical="center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174" fontId="11" fillId="0" borderId="0" xfId="1" applyNumberFormat="1" applyFont="1" applyFill="1" applyBorder="1" applyAlignment="1">
      <alignment horizontal="right" vertical="center" wrapText="1"/>
    </xf>
    <xf numFmtId="181" fontId="16" fillId="3" borderId="0" xfId="0" applyNumberFormat="1" applyFont="1" applyFill="1" applyAlignment="1">
      <alignment horizontal="right" vertical="center"/>
    </xf>
    <xf numFmtId="181" fontId="15" fillId="3" borderId="0" xfId="0" applyNumberFormat="1" applyFont="1" applyFill="1" applyAlignment="1">
      <alignment horizontal="right" vertical="center"/>
    </xf>
    <xf numFmtId="181" fontId="16" fillId="3" borderId="0" xfId="1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0" fillId="3" borderId="0" xfId="0" applyFont="1" applyFill="1" applyAlignment="1">
      <alignment horizontal="left" vertical="center"/>
    </xf>
    <xf numFmtId="0" fontId="37" fillId="3" borderId="0" xfId="0" applyFont="1" applyFill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vertical="center"/>
    </xf>
    <xf numFmtId="169" fontId="11" fillId="0" borderId="0" xfId="0" applyNumberFormat="1" applyFont="1"/>
    <xf numFmtId="169" fontId="19" fillId="3" borderId="3" xfId="2" applyNumberFormat="1" applyFont="1" applyFill="1" applyBorder="1" applyAlignment="1">
      <alignment horizontal="center" vertical="center"/>
    </xf>
    <xf numFmtId="169" fontId="19" fillId="3" borderId="2" xfId="2" applyNumberFormat="1" applyFont="1" applyFill="1" applyBorder="1" applyAlignment="1">
      <alignment horizontal="center" vertical="center"/>
    </xf>
    <xf numFmtId="169" fontId="18" fillId="3" borderId="2" xfId="2" applyNumberFormat="1" applyFont="1" applyFill="1" applyBorder="1" applyAlignment="1">
      <alignment horizontal="center" vertical="center"/>
    </xf>
    <xf numFmtId="174" fontId="19" fillId="3" borderId="7" xfId="1" applyNumberFormat="1" applyFont="1" applyFill="1" applyBorder="1" applyAlignment="1">
      <alignment horizontal="center" vertical="center" wrapText="1"/>
    </xf>
    <xf numFmtId="169" fontId="19" fillId="3" borderId="8" xfId="2" applyNumberFormat="1" applyFont="1" applyFill="1" applyBorder="1" applyAlignment="1">
      <alignment vertical="center"/>
    </xf>
    <xf numFmtId="174" fontId="19" fillId="3" borderId="0" xfId="1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vertical="center"/>
    </xf>
    <xf numFmtId="169" fontId="18" fillId="3" borderId="8" xfId="2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69" fontId="19" fillId="3" borderId="8" xfId="2" applyNumberFormat="1" applyFont="1" applyFill="1" applyBorder="1" applyAlignment="1">
      <alignment horizontal="right" vertical="center" wrapText="1"/>
    </xf>
    <xf numFmtId="174" fontId="19" fillId="3" borderId="0" xfId="1" applyNumberFormat="1" applyFont="1" applyFill="1" applyBorder="1" applyAlignment="1">
      <alignment horizontal="right" vertical="center" wrapText="1"/>
    </xf>
    <xf numFmtId="169" fontId="19" fillId="3" borderId="0" xfId="2" applyNumberFormat="1" applyFont="1" applyFill="1" applyBorder="1" applyAlignment="1">
      <alignment horizontal="right" vertical="center" wrapText="1"/>
    </xf>
    <xf numFmtId="174" fontId="19" fillId="3" borderId="0" xfId="1" applyNumberFormat="1" applyFont="1" applyFill="1" applyBorder="1" applyAlignment="1">
      <alignment horizontal="center" vertical="center" wrapText="1"/>
    </xf>
    <xf numFmtId="174" fontId="18" fillId="8" borderId="7" xfId="1" applyNumberFormat="1" applyFont="1" applyFill="1" applyBorder="1" applyAlignment="1">
      <alignment horizontal="right" vertical="center"/>
    </xf>
    <xf numFmtId="169" fontId="18" fillId="8" borderId="8" xfId="2" applyNumberFormat="1" applyFont="1" applyFill="1" applyBorder="1" applyAlignment="1">
      <alignment horizontal="right" vertical="center"/>
    </xf>
    <xf numFmtId="169" fontId="18" fillId="8" borderId="0" xfId="2" applyNumberFormat="1" applyFont="1" applyFill="1" applyBorder="1" applyAlignment="1">
      <alignment horizontal="right" vertical="center"/>
    </xf>
    <xf numFmtId="174" fontId="18" fillId="8" borderId="0" xfId="1" applyNumberFormat="1" applyFont="1" applyFill="1" applyBorder="1" applyAlignment="1">
      <alignment horizontal="right" vertical="center"/>
    </xf>
    <xf numFmtId="0" fontId="12" fillId="8" borderId="0" xfId="0" applyFont="1" applyFill="1" applyAlignment="1">
      <alignment horizontal="left" vertical="center" wrapText="1"/>
    </xf>
    <xf numFmtId="174" fontId="18" fillId="8" borderId="9" xfId="1" applyNumberFormat="1" applyFont="1" applyFill="1" applyBorder="1" applyAlignment="1">
      <alignment horizontal="right" vertical="center"/>
    </xf>
    <xf numFmtId="169" fontId="18" fillId="8" borderId="10" xfId="2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82" fontId="19" fillId="3" borderId="7" xfId="1" applyNumberFormat="1" applyFont="1" applyFill="1" applyBorder="1" applyAlignment="1">
      <alignment horizontal="center" vertical="center" wrapText="1"/>
    </xf>
    <xf numFmtId="171" fontId="19" fillId="3" borderId="0" xfId="1" applyNumberFormat="1" applyFont="1" applyFill="1" applyBorder="1" applyAlignment="1">
      <alignment vertical="center"/>
    </xf>
    <xf numFmtId="3" fontId="19" fillId="3" borderId="7" xfId="1" applyNumberFormat="1" applyFont="1" applyFill="1" applyBorder="1" applyAlignment="1">
      <alignment horizontal="center" vertical="center" wrapText="1"/>
    </xf>
    <xf numFmtId="3" fontId="19" fillId="3" borderId="8" xfId="2" applyNumberFormat="1" applyFont="1" applyFill="1" applyBorder="1" applyAlignment="1">
      <alignment vertical="center"/>
    </xf>
    <xf numFmtId="3" fontId="19" fillId="3" borderId="0" xfId="0" applyNumberFormat="1" applyFont="1" applyFill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82" fontId="18" fillId="2" borderId="7" xfId="1" applyNumberFormat="1" applyFont="1" applyFill="1" applyBorder="1" applyAlignment="1">
      <alignment horizontal="right" vertical="center"/>
    </xf>
    <xf numFmtId="169" fontId="18" fillId="2" borderId="8" xfId="2" applyNumberFormat="1" applyFont="1" applyFill="1" applyBorder="1" applyAlignment="1">
      <alignment horizontal="right" vertical="center"/>
    </xf>
    <xf numFmtId="182" fontId="18" fillId="2" borderId="0" xfId="1" applyNumberFormat="1" applyFont="1" applyFill="1" applyBorder="1" applyAlignment="1">
      <alignment horizontal="right" vertical="center"/>
    </xf>
    <xf numFmtId="169" fontId="18" fillId="2" borderId="0" xfId="2" applyNumberFormat="1" applyFont="1" applyFill="1" applyBorder="1" applyAlignment="1">
      <alignment horizontal="right" vertical="center"/>
    </xf>
    <xf numFmtId="182" fontId="18" fillId="2" borderId="8" xfId="2" applyNumberFormat="1" applyFont="1" applyFill="1" applyBorder="1" applyAlignment="1">
      <alignment horizontal="right" vertical="center"/>
    </xf>
    <xf numFmtId="182" fontId="18" fillId="2" borderId="0" xfId="2" applyNumberFormat="1" applyFont="1" applyFill="1" applyBorder="1" applyAlignment="1">
      <alignment horizontal="right" vertical="center"/>
    </xf>
    <xf numFmtId="182" fontId="18" fillId="2" borderId="9" xfId="1" applyNumberFormat="1" applyFont="1" applyFill="1" applyBorder="1" applyAlignment="1">
      <alignment horizontal="right" vertical="center"/>
    </xf>
    <xf numFmtId="169" fontId="18" fillId="2" borderId="10" xfId="2" applyNumberFormat="1" applyFont="1" applyFill="1" applyBorder="1" applyAlignment="1">
      <alignment horizontal="right" vertical="center"/>
    </xf>
    <xf numFmtId="170" fontId="53" fillId="3" borderId="0" xfId="1" applyNumberFormat="1" applyFont="1" applyFill="1" applyBorder="1" applyAlignment="1">
      <alignment horizontal="center" vertical="center"/>
    </xf>
    <xf numFmtId="170" fontId="54" fillId="3" borderId="0" xfId="1" applyNumberFormat="1" applyFont="1" applyFill="1" applyBorder="1" applyAlignment="1">
      <alignment vertical="center"/>
    </xf>
    <xf numFmtId="170" fontId="54" fillId="3" borderId="0" xfId="1" applyNumberFormat="1" applyFont="1" applyFill="1" applyBorder="1" applyAlignment="1">
      <alignment horizontal="center" vertical="center"/>
    </xf>
    <xf numFmtId="170" fontId="54" fillId="3" borderId="0" xfId="4" applyNumberFormat="1" applyFont="1" applyFill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8" fillId="3" borderId="0" xfId="0" quotePrefix="1" applyFont="1" applyFill="1" applyAlignment="1">
      <alignment horizontal="center" vertical="center"/>
    </xf>
    <xf numFmtId="49" fontId="13" fillId="3" borderId="21" xfId="0" quotePrefix="1" applyNumberFormat="1" applyFont="1" applyFill="1" applyBorder="1" applyAlignment="1">
      <alignment vertical="center" wrapText="1"/>
    </xf>
    <xf numFmtId="181" fontId="15" fillId="5" borderId="0" xfId="4" applyNumberFormat="1" applyFont="1" applyFill="1" applyBorder="1" applyAlignment="1">
      <alignment horizontal="right" vertical="center"/>
    </xf>
    <xf numFmtId="168" fontId="15" fillId="3" borderId="28" xfId="4" applyNumberFormat="1" applyFont="1" applyFill="1" applyBorder="1" applyAlignment="1">
      <alignment horizontal="right"/>
    </xf>
    <xf numFmtId="168" fontId="16" fillId="3" borderId="29" xfId="4" applyNumberFormat="1" applyFont="1" applyFill="1" applyBorder="1" applyAlignment="1">
      <alignment horizontal="right"/>
    </xf>
    <xf numFmtId="49" fontId="13" fillId="3" borderId="39" xfId="0" quotePrefix="1" applyNumberFormat="1" applyFont="1" applyFill="1" applyBorder="1" applyAlignment="1">
      <alignment vertical="center" wrapText="1"/>
    </xf>
    <xf numFmtId="49" fontId="13" fillId="3" borderId="40" xfId="0" quotePrefix="1" applyNumberFormat="1" applyFont="1" applyFill="1" applyBorder="1" applyAlignment="1">
      <alignment horizontal="center" vertical="center" wrapText="1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169" fontId="19" fillId="0" borderId="7" xfId="2" applyNumberFormat="1" applyFont="1" applyFill="1" applyBorder="1" applyAlignment="1">
      <alignment horizontal="center" vertical="center"/>
    </xf>
    <xf numFmtId="170" fontId="15" fillId="3" borderId="0" xfId="1" applyNumberFormat="1" applyFont="1" applyFill="1" applyBorder="1" applyAlignment="1">
      <alignment vertical="center"/>
    </xf>
    <xf numFmtId="169" fontId="40" fillId="8" borderId="2" xfId="2" applyNumberFormat="1" applyFont="1" applyFill="1" applyBorder="1" applyAlignment="1">
      <alignment horizontal="right" vertical="center"/>
    </xf>
    <xf numFmtId="181" fontId="38" fillId="0" borderId="0" xfId="2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left" vertical="center"/>
    </xf>
    <xf numFmtId="0" fontId="16" fillId="7" borderId="0" xfId="0" applyFont="1" applyFill="1" applyAlignment="1">
      <alignment horizontal="left" vertical="center" wrapText="1"/>
    </xf>
    <xf numFmtId="164" fontId="15" fillId="0" borderId="0" xfId="0" applyNumberFormat="1" applyFont="1" applyAlignment="1">
      <alignment vertical="center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4" xfId="2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vertical="center" wrapText="1"/>
    </xf>
    <xf numFmtId="174" fontId="32" fillId="3" borderId="43" xfId="407" applyNumberFormat="1" applyFont="1" applyFill="1" applyBorder="1" applyAlignment="1">
      <alignment horizontal="right" vertical="center"/>
    </xf>
    <xf numFmtId="174" fontId="33" fillId="3" borderId="42" xfId="407" applyNumberFormat="1" applyFont="1" applyFill="1" applyBorder="1" applyAlignment="1">
      <alignment horizontal="right" vertical="center"/>
    </xf>
    <xf numFmtId="0" fontId="13" fillId="0" borderId="41" xfId="0" applyFont="1" applyBorder="1" applyAlignment="1">
      <alignment horizontal="center" vertical="center" wrapText="1"/>
    </xf>
    <xf numFmtId="168" fontId="16" fillId="3" borderId="28" xfId="4" applyNumberFormat="1" applyFont="1" applyFill="1" applyBorder="1" applyAlignment="1">
      <alignment horizontal="right"/>
    </xf>
    <xf numFmtId="166" fontId="38" fillId="0" borderId="2" xfId="4" applyFont="1" applyFill="1" applyBorder="1" applyAlignment="1">
      <alignment horizontal="right" vertical="center" wrapText="1"/>
    </xf>
    <xf numFmtId="169" fontId="38" fillId="3" borderId="2" xfId="2" applyNumberFormat="1" applyFont="1" applyFill="1" applyBorder="1" applyAlignment="1">
      <alignment horizontal="right" vertical="center" wrapText="1"/>
    </xf>
    <xf numFmtId="169" fontId="38" fillId="3" borderId="3" xfId="2" applyNumberFormat="1" applyFont="1" applyFill="1" applyBorder="1" applyAlignment="1">
      <alignment horizontal="right" vertical="center" wrapText="1"/>
    </xf>
    <xf numFmtId="169" fontId="43" fillId="0" borderId="0" xfId="2" applyNumberFormat="1" applyFont="1" applyAlignment="1">
      <alignment horizontal="center" vertical="center"/>
    </xf>
    <xf numFmtId="10" fontId="11" fillId="0" borderId="0" xfId="0" applyNumberFormat="1" applyFont="1" applyAlignment="1">
      <alignment vertical="center"/>
    </xf>
    <xf numFmtId="169" fontId="15" fillId="0" borderId="0" xfId="2" applyNumberFormat="1" applyFont="1" applyAlignment="1">
      <alignment vertical="center"/>
    </xf>
    <xf numFmtId="171" fontId="19" fillId="0" borderId="0" xfId="1" applyNumberFormat="1" applyFont="1" applyAlignment="1">
      <alignment vertical="center"/>
    </xf>
    <xf numFmtId="164" fontId="15" fillId="0" borderId="0" xfId="1" applyFont="1" applyAlignment="1">
      <alignment vertical="center"/>
    </xf>
    <xf numFmtId="169" fontId="15" fillId="3" borderId="9" xfId="2" applyNumberFormat="1" applyFont="1" applyFill="1" applyBorder="1" applyAlignment="1">
      <alignment horizontal="right" vertical="center"/>
    </xf>
    <xf numFmtId="169" fontId="15" fillId="3" borderId="10" xfId="2" applyNumberFormat="1" applyFont="1" applyFill="1" applyBorder="1" applyAlignment="1">
      <alignment horizontal="right" vertical="center"/>
    </xf>
    <xf numFmtId="169" fontId="75" fillId="5" borderId="0" xfId="2" applyNumberFormat="1" applyFont="1" applyFill="1" applyBorder="1" applyAlignment="1">
      <alignment horizontal="right" vertical="center"/>
    </xf>
    <xf numFmtId="0" fontId="15" fillId="0" borderId="15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5" fillId="0" borderId="24" xfId="0" applyFont="1" applyBorder="1" applyAlignment="1">
      <alignment vertical="center" wrapText="1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181" fontId="15" fillId="0" borderId="0" xfId="0" applyNumberFormat="1" applyFont="1" applyAlignment="1">
      <alignment horizontal="center" vertical="center"/>
    </xf>
    <xf numFmtId="3" fontId="33" fillId="4" borderId="0" xfId="0" applyNumberFormat="1" applyFont="1" applyFill="1" applyAlignment="1">
      <alignment horizontal="right" vertical="center"/>
    </xf>
    <xf numFmtId="3" fontId="32" fillId="4" borderId="0" xfId="0" applyNumberFormat="1" applyFont="1" applyFill="1" applyAlignment="1">
      <alignment horizontal="right" vertical="center"/>
    </xf>
    <xf numFmtId="49" fontId="13" fillId="3" borderId="4" xfId="0" quotePrefix="1" applyNumberFormat="1" applyFont="1" applyFill="1" applyBorder="1" applyAlignment="1">
      <alignment horizontal="center" vertical="center" wrapText="1"/>
    </xf>
    <xf numFmtId="170" fontId="16" fillId="0" borderId="0" xfId="1" applyNumberFormat="1" applyFont="1" applyBorder="1" applyAlignment="1">
      <alignment vertical="center"/>
    </xf>
    <xf numFmtId="167" fontId="16" fillId="4" borderId="0" xfId="0" applyNumberFormat="1" applyFont="1" applyFill="1" applyAlignment="1">
      <alignment horizontal="right" vertical="center"/>
    </xf>
    <xf numFmtId="167" fontId="15" fillId="4" borderId="0" xfId="0" applyNumberFormat="1" applyFont="1" applyFill="1" applyAlignment="1">
      <alignment horizontal="right" vertical="center"/>
    </xf>
    <xf numFmtId="169" fontId="52" fillId="0" borderId="7" xfId="2" applyNumberFormat="1" applyFont="1" applyFill="1" applyBorder="1" applyAlignment="1">
      <alignment horizontal="center" vertical="center"/>
    </xf>
    <xf numFmtId="169" fontId="52" fillId="0" borderId="8" xfId="2" applyNumberFormat="1" applyFont="1" applyFill="1" applyBorder="1" applyAlignment="1">
      <alignment horizontal="center" vertical="center"/>
    </xf>
    <xf numFmtId="171" fontId="15" fillId="0" borderId="24" xfId="1" applyNumberFormat="1" applyFont="1" applyBorder="1" applyAlignment="1">
      <alignment vertical="center"/>
    </xf>
    <xf numFmtId="0" fontId="77" fillId="2" borderId="1" xfId="0" applyFont="1" applyFill="1" applyBorder="1" applyAlignment="1">
      <alignment horizontal="left" vertical="center" wrapText="1"/>
    </xf>
    <xf numFmtId="171" fontId="15" fillId="0" borderId="0" xfId="1" applyNumberFormat="1" applyFont="1" applyAlignment="1">
      <alignment vertical="center"/>
    </xf>
    <xf numFmtId="3" fontId="48" fillId="0" borderId="0" xfId="4" applyNumberFormat="1" applyFont="1" applyFill="1" applyBorder="1" applyAlignment="1">
      <alignment horizontal="right" vertical="center"/>
    </xf>
    <xf numFmtId="3" fontId="16" fillId="5" borderId="0" xfId="4" applyNumberFormat="1" applyFont="1" applyFill="1" applyBorder="1" applyAlignment="1">
      <alignment horizontal="right" vertical="center"/>
    </xf>
    <xf numFmtId="17" fontId="15" fillId="3" borderId="0" xfId="0" applyNumberFormat="1" applyFont="1" applyFill="1" applyAlignment="1">
      <alignment horizontal="right" vertical="center" wrapText="1"/>
    </xf>
    <xf numFmtId="170" fontId="76" fillId="3" borderId="0" xfId="1" applyNumberFormat="1" applyFont="1" applyFill="1" applyBorder="1" applyAlignment="1">
      <alignment horizontal="center" vertical="center"/>
    </xf>
    <xf numFmtId="174" fontId="52" fillId="3" borderId="0" xfId="1" applyNumberFormat="1" applyFont="1" applyFill="1" applyBorder="1" applyAlignment="1">
      <alignment horizontal="center" vertical="center"/>
    </xf>
    <xf numFmtId="0" fontId="15" fillId="0" borderId="20" xfId="0" applyFont="1" applyBorder="1" applyAlignment="1">
      <alignment vertical="center"/>
    </xf>
    <xf numFmtId="169" fontId="16" fillId="5" borderId="44" xfId="2" applyNumberFormat="1" applyFont="1" applyFill="1" applyBorder="1" applyAlignment="1">
      <alignment horizontal="right" vertical="center"/>
    </xf>
    <xf numFmtId="169" fontId="16" fillId="5" borderId="45" xfId="2" applyNumberFormat="1" applyFont="1" applyFill="1" applyBorder="1" applyAlignment="1">
      <alignment horizontal="right" vertical="center"/>
    </xf>
    <xf numFmtId="0" fontId="15" fillId="0" borderId="22" xfId="0" applyFont="1" applyBorder="1" applyAlignment="1">
      <alignment horizontal="left" vertical="center" wrapText="1"/>
    </xf>
    <xf numFmtId="170" fontId="31" fillId="0" borderId="0" xfId="1" applyNumberFormat="1" applyFont="1" applyAlignment="1">
      <alignment vertical="center"/>
    </xf>
    <xf numFmtId="169" fontId="31" fillId="0" borderId="0" xfId="0" applyNumberFormat="1" applyFont="1" applyAlignment="1">
      <alignment vertical="center"/>
    </xf>
    <xf numFmtId="174" fontId="15" fillId="3" borderId="0" xfId="1" applyNumberFormat="1" applyFont="1" applyFill="1" applyBorder="1" applyAlignment="1">
      <alignment horizontal="center" vertical="center"/>
    </xf>
    <xf numFmtId="169" fontId="78" fillId="8" borderId="3" xfId="2" applyNumberFormat="1" applyFont="1" applyFill="1" applyBorder="1" applyAlignment="1">
      <alignment horizontal="right" vertical="center"/>
    </xf>
    <xf numFmtId="49" fontId="16" fillId="3" borderId="0" xfId="0" applyNumberFormat="1" applyFont="1" applyFill="1" applyAlignment="1">
      <alignment horizontal="left" vertical="center" wrapText="1"/>
    </xf>
    <xf numFmtId="169" fontId="16" fillId="3" borderId="0" xfId="2" applyNumberFormat="1" applyFont="1" applyFill="1" applyBorder="1" applyAlignment="1">
      <alignment vertical="center" wrapText="1"/>
    </xf>
    <xf numFmtId="167" fontId="16" fillId="0" borderId="2" xfId="4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right" vertical="center"/>
    </xf>
    <xf numFmtId="10" fontId="16" fillId="0" borderId="0" xfId="2" applyNumberFormat="1" applyFont="1" applyFill="1" applyBorder="1" applyAlignment="1">
      <alignment horizontal="right" vertical="center"/>
    </xf>
    <xf numFmtId="3" fontId="16" fillId="3" borderId="0" xfId="4" applyNumberFormat="1" applyFont="1" applyFill="1" applyBorder="1" applyAlignment="1">
      <alignment horizontal="right" vertical="center"/>
    </xf>
    <xf numFmtId="165" fontId="31" fillId="0" borderId="0" xfId="0" applyNumberFormat="1" applyFont="1" applyAlignment="1">
      <alignment vertical="center"/>
    </xf>
    <xf numFmtId="0" fontId="38" fillId="3" borderId="0" xfId="0" applyFont="1" applyFill="1" applyAlignment="1">
      <alignment horizontal="left" vertical="center" wrapText="1"/>
    </xf>
    <xf numFmtId="0" fontId="31" fillId="3" borderId="0" xfId="0" applyFont="1" applyFill="1" applyAlignment="1">
      <alignment vertical="center"/>
    </xf>
    <xf numFmtId="169" fontId="31" fillId="3" borderId="0" xfId="0" applyNumberFormat="1" applyFont="1" applyFill="1" applyAlignment="1">
      <alignment vertical="center"/>
    </xf>
    <xf numFmtId="0" fontId="41" fillId="3" borderId="0" xfId="0" applyFont="1" applyFill="1" applyAlignment="1">
      <alignment horizontal="left" vertical="center" wrapText="1"/>
    </xf>
    <xf numFmtId="169" fontId="41" fillId="3" borderId="2" xfId="2" applyNumberFormat="1" applyFont="1" applyFill="1" applyBorder="1" applyAlignment="1">
      <alignment horizontal="right" vertical="center" wrapText="1"/>
    </xf>
    <xf numFmtId="169" fontId="41" fillId="3" borderId="0" xfId="2" applyNumberFormat="1" applyFont="1" applyFill="1" applyBorder="1" applyAlignment="1">
      <alignment horizontal="right" vertical="center" wrapText="1"/>
    </xf>
    <xf numFmtId="169" fontId="15" fillId="0" borderId="0" xfId="2" applyNumberFormat="1" applyFont="1" applyAlignment="1">
      <alignment horizontal="center" vertical="center"/>
    </xf>
    <xf numFmtId="169" fontId="16" fillId="2" borderId="0" xfId="2" applyNumberFormat="1" applyFont="1" applyFill="1" applyAlignment="1">
      <alignment horizontal="center" vertical="center"/>
    </xf>
    <xf numFmtId="169" fontId="15" fillId="2" borderId="0" xfId="2" applyNumberFormat="1" applyFont="1" applyFill="1" applyAlignment="1">
      <alignment horizontal="center" vertical="center"/>
    </xf>
    <xf numFmtId="169" fontId="15" fillId="7" borderId="0" xfId="2" applyNumberFormat="1" applyFont="1" applyFill="1" applyAlignment="1">
      <alignment horizontal="center" vertical="center"/>
    </xf>
    <xf numFmtId="168" fontId="16" fillId="3" borderId="3" xfId="4" applyNumberFormat="1" applyFont="1" applyFill="1" applyBorder="1" applyAlignment="1">
      <alignment horizontal="right" vertical="center"/>
    </xf>
    <xf numFmtId="169" fontId="11" fillId="3" borderId="0" xfId="2" applyNumberFormat="1" applyFont="1" applyFill="1" applyAlignment="1">
      <alignment horizontal="right" vertical="center"/>
    </xf>
    <xf numFmtId="0" fontId="41" fillId="3" borderId="0" xfId="0" applyFont="1" applyFill="1" applyAlignment="1">
      <alignment horizontal="center" vertical="center"/>
    </xf>
    <xf numFmtId="49" fontId="40" fillId="3" borderId="1" xfId="0" applyNumberFormat="1" applyFont="1" applyFill="1" applyBorder="1" applyAlignment="1">
      <alignment horizontal="center" vertical="center" wrapText="1"/>
    </xf>
    <xf numFmtId="174" fontId="15" fillId="3" borderId="0" xfId="1" applyNumberFormat="1" applyFont="1" applyFill="1" applyBorder="1" applyAlignment="1">
      <alignment vertical="center"/>
    </xf>
    <xf numFmtId="174" fontId="16" fillId="3" borderId="0" xfId="1" applyNumberFormat="1" applyFont="1" applyFill="1" applyBorder="1" applyAlignment="1">
      <alignment vertical="center"/>
    </xf>
    <xf numFmtId="10" fontId="15" fillId="0" borderId="0" xfId="2" applyNumberFormat="1" applyFont="1" applyFill="1" applyBorder="1" applyAlignment="1">
      <alignment horizontal="center" vertical="center"/>
    </xf>
    <xf numFmtId="3" fontId="38" fillId="3" borderId="0" xfId="1" applyNumberFormat="1" applyFont="1" applyFill="1" applyBorder="1" applyAlignment="1">
      <alignment horizontal="right" vertical="center" wrapText="1"/>
    </xf>
    <xf numFmtId="3" fontId="38" fillId="3" borderId="2" xfId="1" applyNumberFormat="1" applyFont="1" applyFill="1" applyBorder="1" applyAlignment="1">
      <alignment horizontal="right" vertical="center" wrapText="1"/>
    </xf>
    <xf numFmtId="3" fontId="38" fillId="3" borderId="0" xfId="4" applyNumberFormat="1" applyFont="1" applyFill="1" applyBorder="1" applyAlignment="1">
      <alignment horizontal="right" vertical="center" wrapText="1"/>
    </xf>
    <xf numFmtId="169" fontId="32" fillId="8" borderId="0" xfId="2" applyNumberFormat="1" applyFont="1" applyFill="1" applyBorder="1" applyAlignment="1">
      <alignment horizontal="right" vertical="center" wrapText="1"/>
    </xf>
    <xf numFmtId="181" fontId="32" fillId="8" borderId="0" xfId="4" applyNumberFormat="1" applyFont="1" applyFill="1" applyBorder="1" applyAlignment="1">
      <alignment horizontal="center" vertical="center"/>
    </xf>
    <xf numFmtId="49" fontId="15" fillId="0" borderId="46" xfId="4" applyNumberFormat="1" applyFont="1" applyFill="1" applyBorder="1" applyAlignment="1">
      <alignment vertical="center"/>
    </xf>
    <xf numFmtId="171" fontId="15" fillId="0" borderId="46" xfId="1" applyNumberFormat="1" applyFont="1" applyBorder="1" applyAlignment="1">
      <alignment vertical="center"/>
    </xf>
    <xf numFmtId="171" fontId="15" fillId="0" borderId="46" xfId="1" applyNumberFormat="1" applyFont="1" applyFill="1" applyBorder="1" applyAlignment="1">
      <alignment horizontal="center" vertical="center"/>
    </xf>
    <xf numFmtId="171" fontId="15" fillId="0" borderId="22" xfId="1" applyNumberFormat="1" applyFont="1" applyFill="1" applyBorder="1" applyAlignment="1">
      <alignment horizontal="right" vertical="center"/>
    </xf>
    <xf numFmtId="171" fontId="15" fillId="3" borderId="22" xfId="1" applyNumberFormat="1" applyFont="1" applyFill="1" applyBorder="1" applyAlignment="1">
      <alignment vertical="center"/>
    </xf>
    <xf numFmtId="169" fontId="38" fillId="8" borderId="0" xfId="2" applyNumberFormat="1" applyFont="1" applyFill="1" applyBorder="1" applyAlignment="1">
      <alignment vertical="center"/>
    </xf>
    <xf numFmtId="3" fontId="19" fillId="3" borderId="2" xfId="4" applyNumberFormat="1" applyFont="1" applyFill="1" applyBorder="1" applyAlignment="1">
      <alignment horizontal="right" vertical="center"/>
    </xf>
    <xf numFmtId="0" fontId="19" fillId="5" borderId="49" xfId="0" applyFont="1" applyFill="1" applyBorder="1" applyAlignment="1">
      <alignment horizontal="center" vertical="center" wrapText="1"/>
    </xf>
    <xf numFmtId="0" fontId="19" fillId="5" borderId="50" xfId="0" applyFont="1" applyFill="1" applyBorder="1" applyAlignment="1">
      <alignment horizontal="center" vertical="center" wrapText="1"/>
    </xf>
    <xf numFmtId="3" fontId="13" fillId="3" borderId="49" xfId="0" applyNumberFormat="1" applyFont="1" applyFill="1" applyBorder="1" applyAlignment="1">
      <alignment horizontal="right" vertical="center"/>
    </xf>
    <xf numFmtId="9" fontId="13" fillId="3" borderId="50" xfId="0" applyNumberFormat="1" applyFont="1" applyFill="1" applyBorder="1" applyAlignment="1">
      <alignment horizontal="right" vertical="center"/>
    </xf>
    <xf numFmtId="3" fontId="15" fillId="3" borderId="49" xfId="0" applyNumberFormat="1" applyFont="1" applyFill="1" applyBorder="1" applyAlignment="1">
      <alignment vertical="center"/>
    </xf>
    <xf numFmtId="9" fontId="15" fillId="3" borderId="50" xfId="0" applyNumberFormat="1" applyFont="1" applyFill="1" applyBorder="1" applyAlignment="1">
      <alignment vertical="center"/>
    </xf>
    <xf numFmtId="0" fontId="15" fillId="3" borderId="49" xfId="0" applyFont="1" applyFill="1" applyBorder="1" applyAlignment="1">
      <alignment vertical="center"/>
    </xf>
    <xf numFmtId="3" fontId="13" fillId="3" borderId="49" xfId="0" applyNumberFormat="1" applyFont="1" applyFill="1" applyBorder="1" applyAlignment="1">
      <alignment vertical="center"/>
    </xf>
    <xf numFmtId="9" fontId="13" fillId="3" borderId="50" xfId="0" applyNumberFormat="1" applyFont="1" applyFill="1" applyBorder="1" applyAlignment="1">
      <alignment vertical="center"/>
    </xf>
    <xf numFmtId="3" fontId="16" fillId="3" borderId="49" xfId="0" applyNumberFormat="1" applyFont="1" applyFill="1" applyBorder="1" applyAlignment="1">
      <alignment vertical="center"/>
    </xf>
    <xf numFmtId="9" fontId="16" fillId="3" borderId="50" xfId="0" applyNumberFormat="1" applyFont="1" applyFill="1" applyBorder="1" applyAlignment="1">
      <alignment vertical="center"/>
    </xf>
    <xf numFmtId="0" fontId="13" fillId="3" borderId="50" xfId="0" applyFont="1" applyFill="1" applyBorder="1" applyAlignment="1">
      <alignment vertical="center"/>
    </xf>
    <xf numFmtId="0" fontId="15" fillId="3" borderId="49" xfId="0" applyFont="1" applyFill="1" applyBorder="1" applyAlignment="1">
      <alignment horizontal="right" vertical="center"/>
    </xf>
    <xf numFmtId="9" fontId="15" fillId="3" borderId="50" xfId="0" applyNumberFormat="1" applyFont="1" applyFill="1" applyBorder="1" applyAlignment="1">
      <alignment horizontal="right" vertical="center"/>
    </xf>
    <xf numFmtId="3" fontId="15" fillId="3" borderId="49" xfId="0" applyNumberFormat="1" applyFont="1" applyFill="1" applyBorder="1" applyAlignment="1">
      <alignment horizontal="right" vertical="center"/>
    </xf>
    <xf numFmtId="3" fontId="16" fillId="3" borderId="49" xfId="0" applyNumberFormat="1" applyFont="1" applyFill="1" applyBorder="1" applyAlignment="1">
      <alignment horizontal="right" vertical="center"/>
    </xf>
    <xf numFmtId="9" fontId="16" fillId="3" borderId="50" xfId="0" applyNumberFormat="1" applyFont="1" applyFill="1" applyBorder="1" applyAlignment="1">
      <alignment horizontal="right" vertical="center"/>
    </xf>
    <xf numFmtId="0" fontId="13" fillId="0" borderId="51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3" fontId="15" fillId="3" borderId="53" xfId="0" applyNumberFormat="1" applyFont="1" applyFill="1" applyBorder="1" applyAlignment="1">
      <alignment horizontal="right" vertical="center"/>
    </xf>
    <xf numFmtId="9" fontId="15" fillId="3" borderId="54" xfId="0" applyNumberFormat="1" applyFont="1" applyFill="1" applyBorder="1" applyAlignment="1">
      <alignment horizontal="right" vertical="center"/>
    </xf>
    <xf numFmtId="181" fontId="40" fillId="8" borderId="25" xfId="1" applyNumberFormat="1" applyFont="1" applyFill="1" applyBorder="1" applyAlignment="1">
      <alignment horizontal="right" vertical="center"/>
    </xf>
    <xf numFmtId="169" fontId="15" fillId="3" borderId="9" xfId="2" applyNumberFormat="1" applyFont="1" applyFill="1" applyBorder="1" applyAlignment="1">
      <alignment horizontal="center" vertical="center"/>
    </xf>
    <xf numFmtId="169" fontId="15" fillId="3" borderId="10" xfId="2" applyNumberFormat="1" applyFont="1" applyFill="1" applyBorder="1" applyAlignment="1">
      <alignment horizontal="center" vertical="center"/>
    </xf>
    <xf numFmtId="171" fontId="15" fillId="3" borderId="0" xfId="1" applyNumberFormat="1" applyFont="1" applyFill="1" applyBorder="1" applyAlignment="1">
      <alignment horizontal="center" vertical="center"/>
    </xf>
    <xf numFmtId="0" fontId="15" fillId="0" borderId="2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168" fontId="14" fillId="3" borderId="0" xfId="1" applyNumberFormat="1" applyFont="1" applyFill="1" applyBorder="1" applyAlignment="1">
      <alignment horizontal="center" vertical="center"/>
    </xf>
    <xf numFmtId="168" fontId="15" fillId="3" borderId="0" xfId="1" applyNumberFormat="1" applyFont="1" applyFill="1" applyBorder="1" applyAlignment="1">
      <alignment horizontal="center" vertical="center"/>
    </xf>
    <xf numFmtId="170" fontId="16" fillId="3" borderId="0" xfId="1" applyNumberFormat="1" applyFont="1" applyFill="1" applyBorder="1" applyAlignment="1">
      <alignment horizontal="center" vertical="center"/>
    </xf>
    <xf numFmtId="170" fontId="14" fillId="3" borderId="0" xfId="1" applyNumberFormat="1" applyFont="1" applyFill="1" applyBorder="1" applyAlignment="1">
      <alignment horizontal="center" vertical="center"/>
    </xf>
    <xf numFmtId="170" fontId="15" fillId="3" borderId="0" xfId="1" applyNumberFormat="1" applyFont="1" applyFill="1" applyBorder="1" applyAlignment="1">
      <alignment horizontal="center" vertical="center"/>
    </xf>
    <xf numFmtId="170" fontId="16" fillId="3" borderId="0" xfId="1" applyNumberFormat="1" applyFont="1" applyFill="1" applyBorder="1" applyAlignment="1">
      <alignment vertical="center"/>
    </xf>
    <xf numFmtId="169" fontId="40" fillId="8" borderId="7" xfId="2" applyNumberFormat="1" applyFont="1" applyFill="1" applyBorder="1" applyAlignment="1">
      <alignment horizontal="right" vertical="center"/>
    </xf>
    <xf numFmtId="169" fontId="40" fillId="8" borderId="0" xfId="2" applyNumberFormat="1" applyFont="1" applyFill="1" applyBorder="1" applyAlignment="1">
      <alignment horizontal="right" vertical="center"/>
    </xf>
    <xf numFmtId="17" fontId="40" fillId="5" borderId="0" xfId="0" quotePrefix="1" applyNumberFormat="1" applyFont="1" applyFill="1" applyAlignment="1">
      <alignment horizontal="center" vertical="center"/>
    </xf>
    <xf numFmtId="181" fontId="43" fillId="0" borderId="55" xfId="1" applyNumberFormat="1" applyFont="1" applyBorder="1" applyAlignment="1">
      <alignment vertical="center"/>
    </xf>
    <xf numFmtId="169" fontId="38" fillId="0" borderId="55" xfId="2" applyNumberFormat="1" applyFont="1" applyFill="1" applyBorder="1" applyAlignment="1">
      <alignment horizontal="right" vertical="center"/>
    </xf>
    <xf numFmtId="181" fontId="40" fillId="5" borderId="56" xfId="1" applyNumberFormat="1" applyFont="1" applyFill="1" applyBorder="1" applyAlignment="1">
      <alignment horizontal="right" vertical="center"/>
    </xf>
    <xf numFmtId="169" fontId="41" fillId="5" borderId="57" xfId="2" applyNumberFormat="1" applyFont="1" applyFill="1" applyBorder="1" applyAlignment="1">
      <alignment horizontal="right" vertical="center"/>
    </xf>
    <xf numFmtId="170" fontId="38" fillId="0" borderId="0" xfId="1" applyNumberFormat="1" applyFont="1" applyFill="1" applyBorder="1" applyAlignment="1">
      <alignment horizontal="right" vertical="center"/>
    </xf>
    <xf numFmtId="3" fontId="15" fillId="3" borderId="2" xfId="4" applyNumberFormat="1" applyFont="1" applyFill="1" applyBorder="1" applyAlignment="1">
      <alignment horizontal="right" vertical="center"/>
    </xf>
    <xf numFmtId="181" fontId="15" fillId="3" borderId="0" xfId="4" applyNumberFormat="1" applyFont="1" applyFill="1" applyBorder="1" applyAlignment="1">
      <alignment horizontal="right" vertical="center"/>
    </xf>
    <xf numFmtId="169" fontId="16" fillId="31" borderId="0" xfId="2" applyNumberFormat="1" applyFont="1" applyFill="1" applyBorder="1" applyAlignment="1">
      <alignment horizontal="right" vertical="center" wrapText="1"/>
    </xf>
    <xf numFmtId="0" fontId="18" fillId="8" borderId="0" xfId="0" applyFont="1" applyFill="1" applyAlignment="1">
      <alignment horizontal="left" vertical="center"/>
    </xf>
    <xf numFmtId="181" fontId="18" fillId="8" borderId="0" xfId="0" applyNumberFormat="1" applyFont="1" applyFill="1" applyAlignment="1">
      <alignment horizontal="center" vertical="center"/>
    </xf>
    <xf numFmtId="169" fontId="18" fillId="8" borderId="0" xfId="2" applyNumberFormat="1" applyFont="1" applyFill="1" applyBorder="1" applyAlignment="1">
      <alignment horizontal="center" vertical="center"/>
    </xf>
    <xf numFmtId="170" fontId="15" fillId="0" borderId="0" xfId="1" applyNumberFormat="1" applyFont="1" applyFill="1" applyAlignment="1">
      <alignment vertical="center"/>
    </xf>
    <xf numFmtId="9" fontId="16" fillId="0" borderId="9" xfId="2" applyFont="1" applyFill="1" applyBorder="1" applyAlignment="1">
      <alignment horizontal="center" vertical="center"/>
    </xf>
    <xf numFmtId="9" fontId="16" fillId="0" borderId="10" xfId="2" applyFont="1" applyFill="1" applyBorder="1" applyAlignment="1">
      <alignment horizontal="center" vertical="center"/>
    </xf>
    <xf numFmtId="168" fontId="38" fillId="0" borderId="2" xfId="4" applyNumberFormat="1" applyFont="1" applyFill="1" applyBorder="1" applyAlignment="1">
      <alignment horizontal="right" vertical="center" wrapText="1"/>
    </xf>
    <xf numFmtId="2" fontId="13" fillId="3" borderId="1" xfId="0" quotePrefix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2" fontId="16" fillId="3" borderId="1" xfId="0" quotePrefix="1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181" fontId="16" fillId="3" borderId="0" xfId="4" applyNumberFormat="1" applyFont="1" applyFill="1" applyBorder="1" applyAlignment="1">
      <alignment horizontal="right" vertical="center"/>
    </xf>
    <xf numFmtId="181" fontId="16" fillId="3" borderId="0" xfId="4" applyNumberFormat="1" applyFont="1" applyFill="1" applyBorder="1" applyAlignment="1">
      <alignment horizontal="center" vertical="center"/>
    </xf>
    <xf numFmtId="3" fontId="41" fillId="3" borderId="2" xfId="1" applyNumberFormat="1" applyFont="1" applyFill="1" applyBorder="1" applyAlignment="1">
      <alignment horizontal="right" vertical="center" wrapText="1"/>
    </xf>
    <xf numFmtId="3" fontId="41" fillId="3" borderId="0" xfId="1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17" fontId="40" fillId="0" borderId="2" xfId="0" quotePrefix="1" applyNumberFormat="1" applyFont="1" applyBorder="1" applyAlignment="1">
      <alignment horizontal="center" vertical="center"/>
    </xf>
    <xf numFmtId="17" fontId="40" fillId="0" borderId="7" xfId="0" quotePrefix="1" applyNumberFormat="1" applyFont="1" applyBorder="1" applyAlignment="1">
      <alignment horizontal="center" vertical="center"/>
    </xf>
    <xf numFmtId="0" fontId="40" fillId="0" borderId="0" xfId="0" quotePrefix="1" applyFont="1" applyAlignment="1">
      <alignment horizontal="center" vertical="center"/>
    </xf>
    <xf numFmtId="3" fontId="40" fillId="0" borderId="0" xfId="0" applyNumberFormat="1" applyFont="1" applyAlignment="1">
      <alignment horizontal="center" vertical="center" wrapText="1"/>
    </xf>
    <xf numFmtId="3" fontId="38" fillId="0" borderId="2" xfId="1" applyNumberFormat="1" applyFont="1" applyFill="1" applyBorder="1" applyAlignment="1">
      <alignment horizontal="right" vertical="center" wrapText="1"/>
    </xf>
    <xf numFmtId="3" fontId="38" fillId="0" borderId="0" xfId="1" applyNumberFormat="1" applyFont="1" applyFill="1" applyBorder="1" applyAlignment="1">
      <alignment horizontal="right" vertical="center" wrapText="1"/>
    </xf>
    <xf numFmtId="169" fontId="41" fillId="0" borderId="2" xfId="2" applyNumberFormat="1" applyFont="1" applyFill="1" applyBorder="1" applyAlignment="1">
      <alignment horizontal="right" vertical="center" wrapText="1"/>
    </xf>
    <xf numFmtId="169" fontId="38" fillId="0" borderId="3" xfId="2" applyNumberFormat="1" applyFont="1" applyFill="1" applyBorder="1" applyAlignment="1">
      <alignment horizontal="right" vertical="center" wrapText="1"/>
    </xf>
    <xf numFmtId="164" fontId="38" fillId="0" borderId="0" xfId="1" applyFont="1" applyFill="1" applyBorder="1" applyAlignment="1">
      <alignment horizontal="right" vertical="center" wrapText="1"/>
    </xf>
    <xf numFmtId="0" fontId="40" fillId="0" borderId="0" xfId="0" applyFont="1" applyAlignment="1">
      <alignment horizontal="left" vertical="center" wrapText="1"/>
    </xf>
    <xf numFmtId="4" fontId="81" fillId="0" borderId="0" xfId="0" applyNumberFormat="1" applyFont="1"/>
    <xf numFmtId="0" fontId="81" fillId="0" borderId="0" xfId="0" applyFont="1"/>
    <xf numFmtId="167" fontId="85" fillId="0" borderId="0" xfId="4" applyNumberFormat="1" applyFont="1" applyAlignment="1">
      <alignment horizontal="center" vertical="center"/>
    </xf>
    <xf numFmtId="168" fontId="38" fillId="0" borderId="3" xfId="4" applyNumberFormat="1" applyFont="1" applyFill="1" applyBorder="1" applyAlignment="1">
      <alignment horizontal="right" vertical="center" wrapText="1"/>
    </xf>
    <xf numFmtId="3" fontId="38" fillId="0" borderId="2" xfId="4" applyNumberFormat="1" applyFont="1" applyFill="1" applyBorder="1" applyAlignment="1">
      <alignment horizontal="right" vertical="center" wrapText="1"/>
    </xf>
    <xf numFmtId="169" fontId="38" fillId="3" borderId="0" xfId="2" applyNumberFormat="1" applyFont="1" applyFill="1" applyBorder="1" applyAlignment="1">
      <alignment vertical="center" wrapText="1"/>
    </xf>
    <xf numFmtId="181" fontId="38" fillId="3" borderId="2" xfId="1" applyNumberFormat="1" applyFont="1" applyFill="1" applyBorder="1" applyAlignment="1">
      <alignment horizontal="right" vertical="center" wrapText="1"/>
    </xf>
    <xf numFmtId="181" fontId="38" fillId="3" borderId="0" xfId="2" applyNumberFormat="1" applyFont="1" applyFill="1" applyBorder="1" applyAlignment="1">
      <alignment horizontal="right" vertical="center" wrapText="1"/>
    </xf>
    <xf numFmtId="181" fontId="38" fillId="3" borderId="0" xfId="1" applyNumberFormat="1" applyFont="1" applyFill="1" applyBorder="1" applyAlignment="1">
      <alignment horizontal="right" vertical="center" wrapText="1"/>
    </xf>
    <xf numFmtId="171" fontId="18" fillId="3" borderId="2" xfId="1" applyNumberFormat="1" applyFont="1" applyFill="1" applyBorder="1" applyAlignment="1">
      <alignment horizontal="right" vertical="center"/>
    </xf>
    <xf numFmtId="10" fontId="18" fillId="3" borderId="2" xfId="2" applyNumberFormat="1" applyFont="1" applyFill="1" applyBorder="1" applyAlignment="1">
      <alignment horizontal="right" vertical="center"/>
    </xf>
    <xf numFmtId="3" fontId="18" fillId="3" borderId="3" xfId="4" applyNumberFormat="1" applyFont="1" applyFill="1" applyBorder="1" applyAlignment="1">
      <alignment horizontal="right" vertical="center"/>
    </xf>
    <xf numFmtId="0" fontId="18" fillId="0" borderId="0" xfId="7" applyFont="1" applyAlignment="1">
      <alignment horizontal="center" vertical="center" wrapText="1"/>
    </xf>
    <xf numFmtId="0" fontId="16" fillId="0" borderId="0" xfId="0" applyFont="1" applyAlignment="1">
      <alignment horizontal="left" vertical="center" indent="2"/>
    </xf>
    <xf numFmtId="171" fontId="16" fillId="0" borderId="0" xfId="0" applyNumberFormat="1" applyFont="1" applyAlignment="1">
      <alignment horizontal="right" vertical="center"/>
    </xf>
    <xf numFmtId="171" fontId="15" fillId="0" borderId="0" xfId="1" applyNumberFormat="1" applyFont="1" applyAlignment="1">
      <alignment horizontal="right" vertical="center"/>
    </xf>
    <xf numFmtId="3" fontId="18" fillId="8" borderId="0" xfId="0" applyNumberFormat="1" applyFont="1" applyFill="1" applyAlignment="1">
      <alignment horizontal="right" vertical="center"/>
    </xf>
    <xf numFmtId="182" fontId="15" fillId="3" borderId="0" xfId="1" applyNumberFormat="1" applyFont="1" applyFill="1" applyBorder="1" applyAlignment="1">
      <alignment horizontal="center" vertical="center"/>
    </xf>
    <xf numFmtId="168" fontId="16" fillId="3" borderId="0" xfId="4" applyNumberFormat="1" applyFont="1" applyFill="1" applyBorder="1" applyAlignment="1">
      <alignment horizontal="center" vertical="center"/>
    </xf>
    <xf numFmtId="49" fontId="13" fillId="3" borderId="51" xfId="0" quotePrefix="1" applyNumberFormat="1" applyFont="1" applyFill="1" applyBorder="1" applyAlignment="1">
      <alignment horizontal="center" vertical="center" wrapText="1"/>
    </xf>
    <xf numFmtId="168" fontId="15" fillId="3" borderId="49" xfId="4" applyNumberFormat="1" applyFont="1" applyFill="1" applyBorder="1" applyAlignment="1">
      <alignment horizontal="right"/>
    </xf>
    <xf numFmtId="171" fontId="15" fillId="3" borderId="49" xfId="1" applyNumberFormat="1" applyFont="1" applyFill="1" applyBorder="1" applyAlignment="1">
      <alignment horizontal="right"/>
    </xf>
    <xf numFmtId="168" fontId="15" fillId="3" borderId="0" xfId="4" applyNumberFormat="1" applyFont="1" applyFill="1" applyBorder="1" applyAlignment="1">
      <alignment horizontal="right"/>
    </xf>
    <xf numFmtId="168" fontId="15" fillId="3" borderId="15" xfId="4" applyNumberFormat="1" applyFont="1" applyFill="1" applyBorder="1" applyAlignment="1">
      <alignment horizontal="right"/>
    </xf>
    <xf numFmtId="171" fontId="19" fillId="0" borderId="0" xfId="1" applyNumberFormat="1" applyFont="1" applyAlignment="1">
      <alignment horizontal="center" vertical="center"/>
    </xf>
    <xf numFmtId="171" fontId="13" fillId="0" borderId="4" xfId="1" applyNumberFormat="1" applyFont="1" applyBorder="1" applyAlignment="1">
      <alignment horizontal="center" vertical="center" wrapText="1"/>
    </xf>
    <xf numFmtId="171" fontId="18" fillId="0" borderId="1" xfId="1" applyNumberFormat="1" applyFont="1" applyBorder="1" applyAlignment="1">
      <alignment horizontal="center" vertical="center" wrapText="1"/>
    </xf>
    <xf numFmtId="171" fontId="19" fillId="0" borderId="2" xfId="1" applyNumberFormat="1" applyFont="1" applyFill="1" applyBorder="1" applyAlignment="1">
      <alignment horizontal="center" vertical="center"/>
    </xf>
    <xf numFmtId="171" fontId="19" fillId="3" borderId="0" xfId="1" applyNumberFormat="1" applyFont="1" applyFill="1" applyAlignment="1">
      <alignment horizontal="center" vertical="center"/>
    </xf>
    <xf numFmtId="171" fontId="19" fillId="3" borderId="2" xfId="1" applyNumberFormat="1" applyFont="1" applyFill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center" vertical="center"/>
    </xf>
    <xf numFmtId="171" fontId="19" fillId="3" borderId="2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1" fontId="19" fillId="0" borderId="2" xfId="1" applyNumberFormat="1" applyFont="1" applyFill="1" applyBorder="1" applyAlignment="1">
      <alignment vertical="center"/>
    </xf>
    <xf numFmtId="171" fontId="19" fillId="3" borderId="0" xfId="1" applyNumberFormat="1" applyFont="1" applyFill="1" applyAlignment="1">
      <alignment vertical="center"/>
    </xf>
    <xf numFmtId="171" fontId="19" fillId="0" borderId="3" xfId="1" applyNumberFormat="1" applyFont="1" applyFill="1" applyBorder="1" applyAlignment="1">
      <alignment vertical="center"/>
    </xf>
    <xf numFmtId="171" fontId="15" fillId="0" borderId="0" xfId="1" applyNumberFormat="1" applyFont="1" applyAlignment="1">
      <alignment horizontal="center" vertical="center"/>
    </xf>
    <xf numFmtId="171" fontId="14" fillId="0" borderId="0" xfId="1" applyNumberFormat="1" applyFont="1" applyFill="1" applyBorder="1" applyAlignment="1">
      <alignment horizontal="center" vertical="center"/>
    </xf>
    <xf numFmtId="171" fontId="19" fillId="0" borderId="2" xfId="1" applyNumberFormat="1" applyFont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right" vertical="center"/>
    </xf>
    <xf numFmtId="171" fontId="19" fillId="3" borderId="3" xfId="1" applyNumberFormat="1" applyFont="1" applyFill="1" applyBorder="1" applyAlignment="1">
      <alignment vertical="center"/>
    </xf>
    <xf numFmtId="171" fontId="19" fillId="3" borderId="0" xfId="1" applyNumberFormat="1" applyFont="1" applyFill="1" applyBorder="1" applyAlignment="1">
      <alignment horizontal="center" vertical="center"/>
    </xf>
    <xf numFmtId="171" fontId="19" fillId="0" borderId="20" xfId="1" applyNumberFormat="1" applyFont="1" applyBorder="1" applyAlignment="1">
      <alignment vertical="center"/>
    </xf>
    <xf numFmtId="169" fontId="19" fillId="3" borderId="7" xfId="2" applyNumberFormat="1" applyFont="1" applyFill="1" applyBorder="1" applyAlignment="1">
      <alignment horizontal="center" vertical="center"/>
    </xf>
    <xf numFmtId="0" fontId="40" fillId="3" borderId="4" xfId="0" applyFont="1" applyFill="1" applyBorder="1" applyAlignment="1">
      <alignment horizontal="center" vertical="center" wrapText="1"/>
    </xf>
    <xf numFmtId="167" fontId="38" fillId="0" borderId="2" xfId="0" applyNumberFormat="1" applyFont="1" applyBorder="1" applyAlignment="1">
      <alignment horizontal="center" vertical="center"/>
    </xf>
    <xf numFmtId="167" fontId="38" fillId="0" borderId="2" xfId="1" applyNumberFormat="1" applyFont="1" applyFill="1" applyBorder="1" applyAlignment="1">
      <alignment vertical="center"/>
    </xf>
    <xf numFmtId="167" fontId="41" fillId="5" borderId="2" xfId="1" applyNumberFormat="1" applyFont="1" applyFill="1" applyBorder="1" applyAlignment="1">
      <alignment vertical="center"/>
    </xf>
    <xf numFmtId="170" fontId="38" fillId="0" borderId="2" xfId="1" applyNumberFormat="1" applyFont="1" applyFill="1" applyBorder="1" applyAlignment="1">
      <alignment vertical="center"/>
    </xf>
    <xf numFmtId="170" fontId="41" fillId="5" borderId="2" xfId="1" applyNumberFormat="1" applyFont="1" applyFill="1" applyBorder="1" applyAlignment="1">
      <alignment vertical="center"/>
    </xf>
    <xf numFmtId="170" fontId="38" fillId="0" borderId="2" xfId="1" applyNumberFormat="1" applyFont="1" applyBorder="1" applyAlignment="1">
      <alignment vertical="center"/>
    </xf>
    <xf numFmtId="170" fontId="41" fillId="0" borderId="2" xfId="1" applyNumberFormat="1" applyFont="1" applyBorder="1" applyAlignment="1">
      <alignment vertical="center"/>
    </xf>
    <xf numFmtId="170" fontId="41" fillId="8" borderId="2" xfId="1" applyNumberFormat="1" applyFont="1" applyFill="1" applyBorder="1" applyAlignment="1">
      <alignment vertical="center"/>
    </xf>
    <xf numFmtId="170" fontId="38" fillId="5" borderId="2" xfId="1" applyNumberFormat="1" applyFont="1" applyFill="1" applyBorder="1" applyAlignment="1">
      <alignment vertical="center"/>
    </xf>
    <xf numFmtId="170" fontId="38" fillId="3" borderId="3" xfId="1" applyNumberFormat="1" applyFont="1" applyFill="1" applyBorder="1" applyAlignment="1">
      <alignment vertical="center"/>
    </xf>
    <xf numFmtId="17" fontId="13" fillId="0" borderId="1" xfId="0" applyNumberFormat="1" applyFont="1" applyBorder="1" applyAlignment="1">
      <alignment horizontal="center" vertical="center"/>
    </xf>
    <xf numFmtId="17" fontId="18" fillId="0" borderId="1" xfId="0" applyNumberFormat="1" applyFont="1" applyBorder="1" applyAlignment="1">
      <alignment horizontal="center" vertical="center"/>
    </xf>
    <xf numFmtId="169" fontId="15" fillId="0" borderId="0" xfId="2" applyNumberFormat="1" applyFont="1" applyAlignment="1">
      <alignment horizontal="right" vertical="center"/>
    </xf>
    <xf numFmtId="3" fontId="31" fillId="0" borderId="0" xfId="0" applyNumberFormat="1" applyFont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45" fillId="6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8" fillId="0" borderId="47" xfId="0" quotePrefix="1" applyNumberFormat="1" applyFont="1" applyBorder="1" applyAlignment="1">
      <alignment horizontal="center" vertical="center"/>
    </xf>
    <xf numFmtId="17" fontId="18" fillId="0" borderId="48" xfId="0" quotePrefix="1" applyNumberFormat="1" applyFont="1" applyBorder="1" applyAlignment="1">
      <alignment horizontal="center" vertical="center"/>
    </xf>
    <xf numFmtId="17" fontId="18" fillId="0" borderId="1" xfId="0" quotePrefix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41" fillId="3" borderId="0" xfId="0" applyFont="1" applyFill="1" applyAlignment="1">
      <alignment horizontal="center" vertical="center"/>
    </xf>
    <xf numFmtId="0" fontId="40" fillId="3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2" fontId="18" fillId="0" borderId="0" xfId="0" quotePrefix="1" applyNumberFormat="1" applyFont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2" fontId="13" fillId="0" borderId="0" xfId="0" quotePrefix="1" applyNumberFormat="1" applyFont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2" fontId="84" fillId="0" borderId="0" xfId="0" quotePrefix="1" applyNumberFormat="1" applyFont="1" applyAlignment="1">
      <alignment horizontal="center" vertical="center" wrapText="1"/>
    </xf>
    <xf numFmtId="2" fontId="84" fillId="0" borderId="1" xfId="0" applyNumberFormat="1" applyFont="1" applyBorder="1" applyAlignment="1">
      <alignment horizontal="center" vertical="center" wrapText="1"/>
    </xf>
    <xf numFmtId="49" fontId="15" fillId="0" borderId="0" xfId="4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5" fillId="3" borderId="0" xfId="0" applyFont="1" applyFill="1" applyBorder="1" applyAlignment="1">
      <alignment vertical="center"/>
    </xf>
    <xf numFmtId="169" fontId="15" fillId="3" borderId="0" xfId="0" applyNumberFormat="1" applyFont="1" applyFill="1" applyBorder="1" applyAlignment="1">
      <alignment vertical="center"/>
    </xf>
    <xf numFmtId="0" fontId="29" fillId="3" borderId="0" xfId="0" applyFont="1" applyFill="1" applyBorder="1"/>
    <xf numFmtId="0" fontId="49" fillId="3" borderId="0" xfId="0" applyFont="1" applyFill="1" applyBorder="1" applyAlignment="1">
      <alignment horizontal="center" vertical="center"/>
    </xf>
    <xf numFmtId="0" fontId="49" fillId="3" borderId="0" xfId="0" applyFont="1" applyFill="1" applyBorder="1" applyAlignment="1">
      <alignment vertical="center"/>
    </xf>
    <xf numFmtId="0" fontId="49" fillId="3" borderId="0" xfId="0" applyFont="1" applyFill="1" applyBorder="1" applyAlignment="1">
      <alignment horizontal="center" vertical="center"/>
    </xf>
    <xf numFmtId="0" fontId="30" fillId="3" borderId="0" xfId="0" applyFont="1" applyFill="1" applyBorder="1" applyAlignment="1">
      <alignment vertical="center"/>
    </xf>
    <xf numFmtId="169" fontId="15" fillId="3" borderId="0" xfId="2" applyNumberFormat="1" applyFont="1" applyFill="1" applyBorder="1" applyAlignment="1">
      <alignment vertical="center"/>
    </xf>
    <xf numFmtId="0" fontId="18" fillId="3" borderId="58" xfId="0" applyFont="1" applyFill="1" applyBorder="1" applyAlignment="1">
      <alignment horizontal="center" vertical="center" wrapText="1"/>
    </xf>
    <xf numFmtId="169" fontId="16" fillId="3" borderId="27" xfId="2" applyNumberFormat="1" applyFont="1" applyFill="1" applyBorder="1" applyAlignment="1">
      <alignment horizontal="center" vertical="center"/>
    </xf>
    <xf numFmtId="169" fontId="15" fillId="3" borderId="27" xfId="2" applyNumberFormat="1" applyFont="1" applyFill="1" applyBorder="1" applyAlignment="1">
      <alignment horizontal="center" vertical="center"/>
    </xf>
    <xf numFmtId="169" fontId="16" fillId="3" borderId="16" xfId="2" applyNumberFormat="1" applyFont="1" applyFill="1" applyBorder="1" applyAlignment="1">
      <alignment horizontal="center" vertical="center"/>
    </xf>
    <xf numFmtId="170" fontId="40" fillId="0" borderId="0" xfId="1" applyNumberFormat="1" applyFont="1" applyFill="1" applyBorder="1" applyAlignment="1">
      <alignment vertical="center"/>
    </xf>
  </cellXfs>
  <cellStyles count="476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2 6" xfId="460" xr:uid="{FC1B1EF3-EBD0-4B84-86B7-48DAC7127DB9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2" xfId="464" xr:uid="{7D1E8E37-C436-4619-951B-FB4902429492}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2 2" xfId="462" xr:uid="{E8AE24D3-8D37-48BA-804A-FE92910771F3}"/>
    <cellStyle name="Millares 3 2 2 3" xfId="470" xr:uid="{50D6787E-A442-4790-A55D-137E36DF9A09}"/>
    <cellStyle name="Millares 3 2 2 4" xfId="473" xr:uid="{283BAF23-6A0B-42F1-88C6-8F60C54338CB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3 9" xfId="459" xr:uid="{CB505B56-3D68-483D-9B9E-13432B0CE022}"/>
    <cellStyle name="Millares 4" xfId="10" xr:uid="{00000000-0005-0000-0000-00003C010000}"/>
    <cellStyle name="Millares 4 2" xfId="22" xr:uid="{00000000-0005-0000-0000-00003D010000}"/>
    <cellStyle name="Millares 4 3" xfId="463" xr:uid="{5812698D-8985-430C-8019-88CA7A54B955}"/>
    <cellStyle name="Millares 4 4" xfId="471" xr:uid="{53C25694-6822-4ABC-9CDC-3EA1E29A4FBE}"/>
    <cellStyle name="Millares 4 5" xfId="474" xr:uid="{72EFC878-D0F6-4D4F-97D3-440A143BD3DD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5 7" xfId="469" xr:uid="{8ECFA84D-1D52-4E3E-883D-355E6D8ECD97}"/>
    <cellStyle name="Millares 5 8" xfId="472" xr:uid="{293A5518-4FDF-4A1E-960F-A9ED1F9644D6}"/>
    <cellStyle name="Millares 5 9" xfId="475" xr:uid="{3ABD54ED-991D-4733-A59B-4ED4BCD20769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18" xfId="461" xr:uid="{292CB3C2-A2CE-441E-A021-F75CC3F5FDE9}"/>
    <cellStyle name="Normal 2" xfId="8" xr:uid="{00000000-0005-0000-0000-000047010000}"/>
    <cellStyle name="Normal 2 2" xfId="12" xr:uid="{00000000-0005-0000-0000-000048010000}"/>
    <cellStyle name="Normal 2 2 2" xfId="467" xr:uid="{AECEA643-1E79-48A1-A5F0-07A5DB7EA0CD}"/>
    <cellStyle name="Normal 2 3" xfId="442" xr:uid="{A71088ED-3E43-4CD7-834C-62AD9CE2287C}"/>
    <cellStyle name="Normal 2 3 2" xfId="465" xr:uid="{4669FE27-9FEC-42B7-B2DC-45B01415A261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3 2 2" xfId="468" xr:uid="{497A534A-8B1B-4C1F-89CB-F367990E63D7}"/>
    <cellStyle name="Normal 3 3" xfId="466" xr:uid="{B7DB07EB-0170-4811-A304-5434160B68A1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aje 2 3 2" xfId="458" xr:uid="{10E42389-8D38-45B7-8EC8-FCDCB9D7A016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1" defaultTableStyle="TableStyleMedium2" defaultPivotStyle="PivotStyleLight16">
    <tableStyle name="Invisible" pivot="0" table="0" count="0" xr9:uid="{F7D29969-C214-4C59-8746-58802074BBD8}"/>
  </tableStyles>
  <colors>
    <mruColors>
      <color rgb="FFFFC600"/>
      <color rgb="FFEDEDED"/>
      <color rgb="FFF2F2F2"/>
      <color rgb="FFDDDDDD"/>
      <color rgb="FF820D31"/>
      <color rgb="FF595959"/>
      <color rgb="FFFFFFFF"/>
      <color rgb="FFE80202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2.xml"/><Relationship Id="rId47" Type="http://schemas.openxmlformats.org/officeDocument/2006/relationships/externalLink" Target="externalLinks/externalLink17.xml"/><Relationship Id="rId63" Type="http://schemas.openxmlformats.org/officeDocument/2006/relationships/externalLink" Target="externalLinks/externalLink33.xml"/><Relationship Id="rId68" Type="http://schemas.openxmlformats.org/officeDocument/2006/relationships/externalLink" Target="externalLinks/externalLink38.xml"/><Relationship Id="rId84" Type="http://schemas.openxmlformats.org/officeDocument/2006/relationships/externalLink" Target="externalLinks/externalLink54.xml"/><Relationship Id="rId89" Type="http://schemas.openxmlformats.org/officeDocument/2006/relationships/externalLink" Target="externalLinks/externalLink59.xml"/><Relationship Id="rId112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77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53" Type="http://schemas.openxmlformats.org/officeDocument/2006/relationships/externalLink" Target="externalLinks/externalLink23.xml"/><Relationship Id="rId58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44.xml"/><Relationship Id="rId79" Type="http://schemas.openxmlformats.org/officeDocument/2006/relationships/externalLink" Target="externalLinks/externalLink49.xml"/><Relationship Id="rId102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0.xml"/><Relationship Id="rId95" Type="http://schemas.openxmlformats.org/officeDocument/2006/relationships/externalLink" Target="externalLinks/externalLink6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3.xml"/><Relationship Id="rId48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34.xml"/><Relationship Id="rId69" Type="http://schemas.openxmlformats.org/officeDocument/2006/relationships/externalLink" Target="externalLinks/externalLink39.xml"/><Relationship Id="rId113" Type="http://schemas.openxmlformats.org/officeDocument/2006/relationships/sharedStrings" Target="sharedStrings.xml"/><Relationship Id="rId118" Type="http://schemas.openxmlformats.org/officeDocument/2006/relationships/customXml" Target="../customXml/item3.xml"/><Relationship Id="rId80" Type="http://schemas.openxmlformats.org/officeDocument/2006/relationships/externalLink" Target="externalLinks/externalLink50.xml"/><Relationship Id="rId85" Type="http://schemas.openxmlformats.org/officeDocument/2006/relationships/externalLink" Target="externalLinks/externalLink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3.xml"/><Relationship Id="rId38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9.xml"/><Relationship Id="rId103" Type="http://schemas.openxmlformats.org/officeDocument/2006/relationships/externalLink" Target="externalLinks/externalLink73.xml"/><Relationship Id="rId108" Type="http://schemas.openxmlformats.org/officeDocument/2006/relationships/externalLink" Target="externalLinks/externalLink78.xml"/><Relationship Id="rId54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40.xml"/><Relationship Id="rId75" Type="http://schemas.openxmlformats.org/officeDocument/2006/relationships/externalLink" Target="externalLinks/externalLink45.xml"/><Relationship Id="rId91" Type="http://schemas.openxmlformats.org/officeDocument/2006/relationships/externalLink" Target="externalLinks/externalLink61.xml"/><Relationship Id="rId96" Type="http://schemas.openxmlformats.org/officeDocument/2006/relationships/externalLink" Target="externalLinks/externalLink6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externalLink" Target="externalLinks/externalLink19.xml"/><Relationship Id="rId114" Type="http://schemas.microsoft.com/office/2017/10/relationships/person" Target="persons/person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.xml"/><Relationship Id="rId44" Type="http://schemas.openxmlformats.org/officeDocument/2006/relationships/externalLink" Target="externalLinks/externalLink14.xml"/><Relationship Id="rId52" Type="http://schemas.openxmlformats.org/officeDocument/2006/relationships/externalLink" Target="externalLinks/externalLink22.xml"/><Relationship Id="rId60" Type="http://schemas.openxmlformats.org/officeDocument/2006/relationships/externalLink" Target="externalLinks/externalLink30.xml"/><Relationship Id="rId65" Type="http://schemas.openxmlformats.org/officeDocument/2006/relationships/externalLink" Target="externalLinks/externalLink35.xml"/><Relationship Id="rId73" Type="http://schemas.openxmlformats.org/officeDocument/2006/relationships/externalLink" Target="externalLinks/externalLink43.xml"/><Relationship Id="rId78" Type="http://schemas.openxmlformats.org/officeDocument/2006/relationships/externalLink" Target="externalLinks/externalLink48.xml"/><Relationship Id="rId81" Type="http://schemas.openxmlformats.org/officeDocument/2006/relationships/externalLink" Target="externalLinks/externalLink51.xml"/><Relationship Id="rId86" Type="http://schemas.openxmlformats.org/officeDocument/2006/relationships/externalLink" Target="externalLinks/externalLink56.xml"/><Relationship Id="rId94" Type="http://schemas.openxmlformats.org/officeDocument/2006/relationships/externalLink" Target="externalLinks/externalLink64.xml"/><Relationship Id="rId99" Type="http://schemas.openxmlformats.org/officeDocument/2006/relationships/externalLink" Target="externalLinks/externalLink69.xml"/><Relationship Id="rId101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9.xml"/><Relationship Id="rId109" Type="http://schemas.openxmlformats.org/officeDocument/2006/relationships/externalLink" Target="externalLinks/externalLink79.xml"/><Relationship Id="rId34" Type="http://schemas.openxmlformats.org/officeDocument/2006/relationships/externalLink" Target="externalLinks/externalLink4.xml"/><Relationship Id="rId50" Type="http://schemas.openxmlformats.org/officeDocument/2006/relationships/externalLink" Target="externalLinks/externalLink20.xml"/><Relationship Id="rId55" Type="http://schemas.openxmlformats.org/officeDocument/2006/relationships/externalLink" Target="externalLinks/externalLink25.xml"/><Relationship Id="rId76" Type="http://schemas.openxmlformats.org/officeDocument/2006/relationships/externalLink" Target="externalLinks/externalLink46.xml"/><Relationship Id="rId97" Type="http://schemas.openxmlformats.org/officeDocument/2006/relationships/externalLink" Target="externalLinks/externalLink67.xml"/><Relationship Id="rId104" Type="http://schemas.openxmlformats.org/officeDocument/2006/relationships/externalLink" Target="externalLinks/externalLink74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1.xml"/><Relationship Id="rId92" Type="http://schemas.openxmlformats.org/officeDocument/2006/relationships/externalLink" Target="externalLinks/externalLink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0.xml"/><Relationship Id="rId45" Type="http://schemas.openxmlformats.org/officeDocument/2006/relationships/externalLink" Target="externalLinks/externalLink15.xml"/><Relationship Id="rId66" Type="http://schemas.openxmlformats.org/officeDocument/2006/relationships/externalLink" Target="externalLinks/externalLink36.xml"/><Relationship Id="rId87" Type="http://schemas.openxmlformats.org/officeDocument/2006/relationships/externalLink" Target="externalLinks/externalLink57.xml"/><Relationship Id="rId110" Type="http://schemas.openxmlformats.org/officeDocument/2006/relationships/externalLink" Target="externalLinks/externalLink80.xml"/><Relationship Id="rId115" Type="http://schemas.openxmlformats.org/officeDocument/2006/relationships/calcChain" Target="calcChain.xml"/><Relationship Id="rId61" Type="http://schemas.openxmlformats.org/officeDocument/2006/relationships/externalLink" Target="externalLinks/externalLink31.xml"/><Relationship Id="rId82" Type="http://schemas.openxmlformats.org/officeDocument/2006/relationships/externalLink" Target="externalLinks/externalLink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56" Type="http://schemas.openxmlformats.org/officeDocument/2006/relationships/externalLink" Target="externalLinks/externalLink26.xml"/><Relationship Id="rId77" Type="http://schemas.openxmlformats.org/officeDocument/2006/relationships/externalLink" Target="externalLinks/externalLink47.xml"/><Relationship Id="rId100" Type="http://schemas.openxmlformats.org/officeDocument/2006/relationships/externalLink" Target="externalLinks/externalLink70.xml"/><Relationship Id="rId105" Type="http://schemas.openxmlformats.org/officeDocument/2006/relationships/externalLink" Target="externalLinks/externalLink75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1.xml"/><Relationship Id="rId72" Type="http://schemas.openxmlformats.org/officeDocument/2006/relationships/externalLink" Target="externalLinks/externalLink42.xml"/><Relationship Id="rId93" Type="http://schemas.openxmlformats.org/officeDocument/2006/relationships/externalLink" Target="externalLinks/externalLink63.xml"/><Relationship Id="rId98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6.xml"/><Relationship Id="rId67" Type="http://schemas.openxmlformats.org/officeDocument/2006/relationships/externalLink" Target="externalLinks/externalLink37.xml"/><Relationship Id="rId11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1.xml"/><Relationship Id="rId62" Type="http://schemas.openxmlformats.org/officeDocument/2006/relationships/externalLink" Target="externalLinks/externalLink32.xml"/><Relationship Id="rId83" Type="http://schemas.openxmlformats.org/officeDocument/2006/relationships/externalLink" Target="externalLinks/externalLink53.xml"/><Relationship Id="rId88" Type="http://schemas.openxmlformats.org/officeDocument/2006/relationships/externalLink" Target="externalLinks/externalLink58.xml"/><Relationship Id="rId11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externalLink" Target="externalLinks/externalLink6.xml"/><Relationship Id="rId57" Type="http://schemas.openxmlformats.org/officeDocument/2006/relationships/externalLink" Target="externalLinks/externalLink27.xml"/><Relationship Id="rId106" Type="http://schemas.openxmlformats.org/officeDocument/2006/relationships/externalLink" Target="externalLinks/externalLink7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sites/IRGS/Documentos%20compartidos/Finanzas%20GS/IR/Press%20Release/2024/2Q24/Final/Worksheet%20in%205431-3%20Mercader&#237;as%20en%20tr&#225;nsito%20al%2031-08-04%20%20Cruce%20contab,%20detalle,%20selecci&#243;n%20y%20an&#225;lisis?940A8DE1" TargetMode="External"/><Relationship Id="rId1" Type="http://schemas.openxmlformats.org/officeDocument/2006/relationships/externalLinkPath" Target="file:///\\940A8DE1\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_rels/externalLink7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supervielle.sharepoint.com/sites/IRGS/Documentos%20compartidos/Finanzas%20GS/IR/Press%20Release/2024/3Q24/Clientes%20activos%20evolutivo.xlsx" TargetMode="External"/><Relationship Id="rId1" Type="http://schemas.openxmlformats.org/officeDocument/2006/relationships/externalLinkPath" Target="/sites/IRGS/Documentos%20compartidos/Finanzas%20GS/IR/Press%20Release/2024/3Q24/Clientes%20activos%20evolutivo.xlsx" TargetMode="External"/></Relationships>
</file>

<file path=xl/externalLinks/_rels/externalLink7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supervielle.sharepoint.com/sites/IRGS/Documentos%20compartidos/Finanzas%20GS/IR/Press%20Release/2024/3Q24/IOL/IOL%20Datos%20Ene%202020%20a%20Sep%202024.xlsx" TargetMode="External"/><Relationship Id="rId1" Type="http://schemas.openxmlformats.org/officeDocument/2006/relationships/externalLinkPath" Target="/sites/IRGS/Documentos%20compartidos/Finanzas%20GS/IR/Press%20Release/2024/3Q24/IOL/IOL%20Datos%20Ene%202020%20a%20Sep%202024.xlsx" TargetMode="External"/></Relationships>
</file>

<file path=xl/externalLinks/_rels/externalLink8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supervielle.sharepoint.com/sites/IRGS/Documentos%20compartidos/Finanzas%20GS/IR/Press%20Release/2024/3Q24/evolutivo%20empleados%20sin%20eventuales.xlsx" TargetMode="External"/><Relationship Id="rId1" Type="http://schemas.openxmlformats.org/officeDocument/2006/relationships/externalLinkPath" Target="/sites/IRGS/Documentos%20compartidos/Finanzas%20GS/IR/Press%20Release/2024/3Q24/evolutivo%20empleados%20sin%20eventu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Hoja1"/>
      <sheetName val="Conciliacioon ret SUSS"/>
      <sheetName val="Auxiliar de Inventarios"/>
      <sheetName val="Dad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INDICE-TR"/>
      <sheetName val="DOH"/>
      <sheetName val="NOV"/>
      <sheetName val="IRR_sponsor1"/>
      <sheetName val="ACM_IMPUESTOS1"/>
      <sheetName val="EOAF_03-02_AxI"/>
      <sheetName val="BALANCE_RESUMIDO"/>
      <sheetName val="Labour_Summary"/>
      <sheetName val="EEFF HISTORICOS "/>
      <sheetName val="Cover"/>
      <sheetName val="BG DIC 2002"/>
      <sheetName val="Base"/>
      <sheetName val="4-RCDP-2001"/>
      <sheetName val="bs__de_uso"/>
      <sheetName val="c_r_b"/>
      <sheetName val="TOTAL BCAS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0| LIV GERA (PBC)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maerev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1"/>
      <sheetData sheetId="192" refreshError="1"/>
      <sheetData sheetId="193" refreshError="1"/>
      <sheetData sheetId="194" refreshError="1"/>
      <sheetData sheetId="195" refreshError="1"/>
      <sheetData sheetId="196">
        <row r="68">
          <cell r="C68" t="str">
            <v>J '97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68">
          <cell r="C68" t="str">
            <v>J '97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>
        <row r="35">
          <cell r="B35" t="str">
            <v>Longer cycle times at manufacturers continue to contribute to higher rental fees.</v>
          </cell>
        </row>
      </sheetData>
      <sheetData sheetId="2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35">
          <cell r="B35" t="str">
            <v>Longer cycle times at manufacturers continue to contribute to higher rental fees.</v>
          </cell>
        </row>
      </sheetData>
      <sheetData sheetId="242">
        <row r="35">
          <cell r="B35" t="str">
            <v>Longer cycle times at manufacturers continue to contribute to higher rental fees.</v>
          </cell>
        </row>
      </sheetData>
      <sheetData sheetId="2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35">
          <cell r="B35" t="str">
            <v>Longer cycle times at manufacturers continue to contribute to higher rental fees.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35">
          <cell r="B35" t="str">
            <v>Longer cycle times at manufacturers continue to contribute to higher rental fees.</v>
          </cell>
        </row>
      </sheetData>
      <sheetData sheetId="252">
        <row r="35">
          <cell r="B35" t="str">
            <v>Longer cycle times at manufacturers continue to contribute to higher rental fees.</v>
          </cell>
        </row>
      </sheetData>
      <sheetData sheetId="2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5">
        <row r="35">
          <cell r="B35" t="str">
            <v>Longer cycle times at manufacturers continue to contribute to higher rental fees.</v>
          </cell>
        </row>
      </sheetData>
      <sheetData sheetId="256">
        <row r="35">
          <cell r="B35" t="str">
            <v>Longer cycle times at manufacturers continue to contribute to higher rental fees.</v>
          </cell>
        </row>
      </sheetData>
      <sheetData sheetId="257">
        <row r="35">
          <cell r="B35" t="str">
            <v>Longer cycle times at manufacturers continue to contribute to higher rental fees.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35">
          <cell r="B35" t="str">
            <v>Longer cycle times at manufacturers continue to contribute to higher rental fees.</v>
          </cell>
        </row>
      </sheetData>
      <sheetData sheetId="261">
        <row r="35">
          <cell r="B35" t="str">
            <v>Longer cycle times at manufacturers continue to contribute to higher rental fees.</v>
          </cell>
        </row>
      </sheetData>
      <sheetData sheetId="262">
        <row r="35">
          <cell r="B35" t="str">
            <v>Longer cycle times at manufacturers continue to contribute to higher rental fees.</v>
          </cell>
        </row>
      </sheetData>
      <sheetData sheetId="263">
        <row r="35">
          <cell r="B35" t="str">
            <v>Longer cycle times at manufacturers continue to contribute to higher rental fees.</v>
          </cell>
        </row>
      </sheetData>
      <sheetData sheetId="264">
        <row r="35">
          <cell r="B35" t="str">
            <v>Longer cycle times at manufacturers continue to contribute to higher rental fees.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xref"/>
      <sheetName val="intereses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FINANCIERO"/>
      <sheetName val="a1 - income statement"/>
      <sheetName val="cc"/>
      <sheetName val="Datos"/>
      <sheetName val="Route, Volume &amp; Margin"/>
      <sheetName val="BASE_1706"/>
      <sheetName val="SYSTUC12_99"/>
      <sheetName val="1_1_Soporte_Eliminaciones"/>
      <sheetName val="B1__ESF"/>
      <sheetName val="B3__Notas_ESF"/>
      <sheetName val="Linha_do_Tempo_do_Projeto"/>
      <sheetName val="Hoja_Llave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A"/>
      <sheetName val="Driver_Data_B2022 (2)"/>
      <sheetName val="Master"/>
      <sheetName val="IMPACopc5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  <sheetName val="CONTABLE"/>
      <sheetName val="DSO GRAPH"/>
      <sheetName val="BALANMES"/>
      <sheetName val="Datos"/>
      <sheetName val="Capex_1"/>
      <sheetName val="Dados_Org"/>
      <sheetName val="Particip Transitori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  <sheetName val="CONSSID12-96"/>
      <sheetName val="BALANMES"/>
      <sheetName val="Data &amp; Calc's"/>
      <sheetName val="sac"/>
      <sheetName val="#REF"/>
      <sheetName val="K100"/>
      <sheetName val="B1__E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  <sheetName val="Lead_(2)"/>
      <sheetName val="BS__USO"/>
      <sheetName val="MENU_(2)"/>
      <sheetName val="Umbral_DDJJ_IVA"/>
      <sheetName val="Base de datos"/>
      <sheetName val="1. Resumen"/>
      <sheetName val="CMA Calculations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  <sheetName val="Telefon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  <sheetName val="Caja"/>
      <sheetName val="MMA"/>
      <sheetName val="Cruce de la DDJJ Disco s.a.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  <sheetName val="CUK-ZUL"/>
      <sheetName val="EGRESOS"/>
      <sheetName val="Asn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cuentas por cobrar no comercial"/>
      <sheetName val="Impuesto 2 %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odaj"/>
      <sheetName val="conssid12-96"/>
      <sheetName val="RES"/>
      <sheetName val="Producción"/>
      <sheetName val="2001"/>
      <sheetName val="MemberSheet"/>
      <sheetName val="ValueLink"/>
      <sheetName val="Margin2003"/>
      <sheetName val="Margin2004"/>
      <sheetName val="Margin2005"/>
      <sheetName val="Sales2003"/>
      <sheetName val="Sales2004"/>
      <sheetName val="flujo"/>
      <sheetName val="DATOS - NO BORRAR"/>
      <sheetName val="ACUMULADO"/>
      <sheetName val="FYEP-2"/>
      <sheetName val="Asfalto"/>
      <sheetName val="Mix"/>
      <sheetName val="Codes"/>
      <sheetName val="Dec 12 01.14"/>
      <sheetName val="Tables"/>
      <sheetName val="_EEPN"/>
      <sheetName val="DP_DG2"/>
      <sheetName val="tabla Mayo"/>
      <sheetName val="BP 2006"/>
      <sheetName val="1681003"/>
      <sheetName val="EXPENSE PLANNING"/>
      <sheetName val="REVENUE PLANNING"/>
      <sheetName val="Table 1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  <sheetName val="CommunicationCost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Indice"/>
      <sheetName val="tabla"/>
      <sheetName val="Links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STADO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shtLookup"/>
      <sheetName val="ess.P&amp;L"/>
      <sheetName val="Inputs"/>
      <sheetName val="KeyMultInputs"/>
      <sheetName val="referenciado"/>
      <sheetName val="Cupones_Cobrados2"/>
      <sheetName val="Ret_-_11"/>
      <sheetName val="ret_pour_CA_par_activités"/>
      <sheetName val="ARMADO_DEL_DEBITO_FISCAL"/>
      <sheetName val="COMPARACION_DDJJ_CON_LIBRO"/>
      <sheetName val="PRUEBA_GLOBAL"/>
      <sheetName val="Region_South"/>
      <sheetName val="ROHS_05"/>
      <sheetName val="Sales_98"/>
      <sheetName val="Performance_Report"/>
      <sheetName val="CAP-HEC_1997"/>
      <sheetName val="Cruce_contable"/>
      <sheetName val="General Data"/>
      <sheetName val="TITULOS"/>
      <sheetName val="Assumptions"/>
      <sheetName val="Tables"/>
      <sheetName val="10 98"/>
      <sheetName val="Revenue Assumptions"/>
      <sheetName val="Main Assumption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BS"/>
      <sheetName val="CA_Comp"/>
      <sheetName val="Sdos_"/>
      <sheetName val="Service_grid"/>
      <sheetName val="P-L"/>
      <sheetName val="all"/>
      <sheetName val="EOAF_30-9-99"/>
      <sheetName val="CAP-HEC 1997"/>
    </sheetNames>
    <sheetDataSet>
      <sheetData sheetId="0" refreshError="1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  <sheetName val="VENDAS_P_SUBSIDIÁ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  <sheetName val="31-12-01"/>
      <sheetName val="30-06-02"/>
      <sheetName val="2_1_01_02_01_05"/>
      <sheetName val="2_1_01_02_01_06"/>
      <sheetName val="2_1_01_02_01_07"/>
      <sheetName val="2_1_01_02_01_08"/>
      <sheetName val="Cesiones_HSBC"/>
      <sheetName val="OC__HSBC"/>
      <sheetName val="Marcas_Estándar"/>
      <sheetName val="Prueba_Global_LOCAL"/>
      <sheetName val="Budget_Assumptions"/>
      <sheetName val="Fat_Anual_99_02"/>
      <sheetName val="A-empre_Escenario_2"/>
      <sheetName val="Worksheet_2i-WIP"/>
      <sheetName val="PBA_GLOBAL_Amortizaciones"/>
      <sheetName val="IVA|PG_DF"/>
      <sheetName val="Taxes_&amp;_Deductions"/>
      <sheetName val="Resultado-2001"/>
      <sheetName val="Asientos"/>
      <sheetName val="Papel_de_trabajo"/>
      <sheetName val="1__Analisis"/>
      <sheetName val="calculo_convenios_maraton_2000"/>
      <sheetName val="VALORES_PUBLICOS"/>
      <sheetName val="Shape"/>
      <sheetName val="Retrieve"/>
      <sheetName val="A-7 - Aug TB"/>
      <sheetName val="Hoja1"/>
      <sheetName val="ExistDec98"/>
      <sheetName val="ANEXOC0699"/>
      <sheetName val="Saldo a favor 2001"/>
      <sheetName val="Cruce contable"/>
      <sheetName val="UK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  <sheetName val="MOBILIARI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  <sheetName val="Asientos"/>
      <sheetName val="IVA - 731"/>
      <sheetName val="IIBB - CM03"/>
      <sheetName val="LIV 08-2019"/>
      <sheetName val="LIC 08-2019"/>
      <sheetName val="Retenciones y Percepciones PBC"/>
      <sheetName val="SAF IIBB"/>
      <sheetName val="SIRCREB - NO HAY"/>
      <sheetName val="SAF IVA"/>
      <sheetName val="SLD - Ctas trib"/>
      <sheetName val="Gananci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Sueldos a pagar"/>
      <sheetName val="Caja y Bcos GMP 1"/>
      <sheetName val="Otros Créditos GMP 2"/>
      <sheetName val="Bienes de Uso GMP 3"/>
      <sheetName val="Excess Calc"/>
      <sheetName val="Lov´s"/>
      <sheetName val="Letras_y_Notas_BCRA1"/>
      <sheetName val="Cargas_sociales1"/>
      <sheetName val="Proveedores_Extranjeros1"/>
      <sheetName val="Resumen_y_Amort_Bajas1"/>
      <sheetName val="2_1_01_02_01_061"/>
      <sheetName val="2_1_01_02_01_051"/>
      <sheetName val="P_G_"/>
      <sheetName val="PROVISION_SAC"/>
      <sheetName val="Cruce_de_listados_c_GL1"/>
      <sheetName val="Previsión_Incob_1"/>
      <sheetName val="Deudores_pendientes_de_fact_1"/>
      <sheetName val="corn_future1"/>
      <sheetName val="Resumen_Bancos"/>
      <sheetName val="Intl_def"/>
      <sheetName val="Análisis_altas_Bienes_de_uso"/>
      <sheetName val="Analisis_1-01_a_6-01"/>
      <sheetName val="Worksheet_in_5110_CAJA_Y_BANCOS"/>
      <sheetName val="Conciliacion_contable"/>
      <sheetName val="TABLAIPC_"/>
      <sheetName val="Cs.sociales"/>
      <sheetName val="Controles"/>
      <sheetName val="BALANCE"/>
    </sheetNames>
    <sheetDataSet>
      <sheetData sheetId="0" refreshError="1"/>
      <sheetData sheetId="1">
        <row r="1">
          <cell r="F1" t="str">
            <v>30-09-03 Preliminary</v>
          </cell>
        </row>
      </sheetData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Previsión Incob."/>
      <sheetName val="Cruce de listados c_GL"/>
      <sheetName val="Deudores pendientes de fact."/>
      <sheetName val="Lead"/>
      <sheetName val="1.Anexo Histórico 2010"/>
      <sheetName val="PREVCINE"/>
      <sheetName val="400800"/>
      <sheetName val="170117"/>
      <sheetName val="REsultados"/>
      <sheetName val="TD_PRESENT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  <sheetName val="Vacaciones"/>
      <sheetName val="PG Sueldos y Cs. Soc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  <sheetName val="PAYROLL"/>
      <sheetName val="Mayor"/>
      <sheetName val="SALDO"/>
      <sheetName val="REPORTE"/>
      <sheetName val="DJJ"/>
      <sheetName val="Anexo_Bs_Uso"/>
      <sheetName val="Prueba_Global_Amort_"/>
      <sheetName val="Muebles_y_Utiles"/>
      <sheetName val="Otros_Activos"/>
      <sheetName val="Obras_en_curso"/>
      <sheetName val="Apertura_BU"/>
      <sheetName val="Gastos_de_lanzamiento"/>
      <sheetName val="1_Anexo_Bs_Uso"/>
      <sheetName val="2_PG_Amortizaciones"/>
      <sheetName val="3_Amort_Acelerada"/>
      <sheetName val="4_Instalaciones"/>
      <sheetName val="5_Rodados"/>
      <sheetName val="6_Muebles_y_Utiles"/>
      <sheetName val="7_Informatica"/>
      <sheetName val="8_Telefonia"/>
      <sheetName val="9_Otros_Activos"/>
      <sheetName val="10_Obras_en_curso"/>
      <sheetName val="Analisis_1-01_a_6-01"/>
      <sheetName val="PG_Débito_Fiscal"/>
      <sheetName val="PG_Amortizaciones"/>
      <sheetName val="PG_valor_residual"/>
      <sheetName val="Prueba_Global_LOCAL"/>
      <sheetName val="2_1_01_02_01_06"/>
      <sheetName val="2_1_01_02_01_05"/>
      <sheetName val="LPH_I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  <sheetName val="IUSA"/>
      <sheetName val="Rosario"/>
      <sheetName val="Taym"/>
      <sheetName val="Trieco, Ext."/>
      <sheetName val="UTES A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  <sheetName val="GMP-11"/>
      <sheetName val="GMP-4"/>
      <sheetName val="Remunerac. a pagar"/>
      <sheetName val="Anticipo de sueldos"/>
      <sheetName val="FA Movement"/>
      <sheetName val="diferencia de cambio"/>
      <sheetName val="Ganancias"/>
      <sheetName val="IVA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>
        <row r="2">
          <cell r="E2" t="str">
            <v>!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  <sheetName val="Pba. G."/>
      <sheetName val="FA Movement"/>
      <sheetName val="Link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uentas seleccionadas"/>
      <sheetName val="calculo convenios maraton 2000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  <sheetName val="#¡REF"/>
      <sheetName val="P-A_Clientes1"/>
      <sheetName val="Gz0axc0"/>
      <sheetName val="EMBI+_Brz_vs__Arg"/>
      <sheetName val="Gastos de lanzamiento"/>
      <sheetName val="50370,05"/>
      <sheetName val="Suministro de Muestras"/>
      <sheetName val="Ganancias 2018 "/>
      <sheetName val="Patrimonio 2018"/>
      <sheetName val="acciones ubs"/>
      <sheetName val="morgan"/>
      <sheetName val="sueldos"/>
      <sheetName val="formulario 1357"/>
      <sheetName val="COTIZACIO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  <sheetName val="Defaults"/>
      <sheetName val="GMP-8"/>
      <sheetName val="Prueba Global LOCAL"/>
      <sheetName val="Selección partidas que suman"/>
      <sheetName val="Ctf-1"/>
      <sheetName val="Stock Chart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>
        <row r="28">
          <cell r="D28">
            <v>786042.82</v>
          </cell>
        </row>
      </sheetData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>
        <row r="28">
          <cell r="D28">
            <v>786042.82</v>
          </cell>
        </row>
      </sheetData>
      <sheetData sheetId="40">
        <row r="28">
          <cell r="D28">
            <v>786042.82</v>
          </cell>
        </row>
      </sheetData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  <sheetName val="Conciliaciones Bancarias"/>
      <sheetName val="P-A Clientes"/>
      <sheetName val="Clientes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  <sheetName val="Detalle"/>
      <sheetName val="Movimiento"/>
      <sheetName val="Comparación"/>
      <sheetName val="Recon "/>
      <sheetName val="Confi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  <sheetName val="BG"/>
      <sheetName val="PG"/>
      <sheetName val="Pro2003"/>
      <sheetName val="Conciliaciones_al_29_02_042"/>
      <sheetName val="Depositos_no_Acreditados3"/>
      <sheetName val="Cheques_no_debitados3"/>
      <sheetName val="NC_no_contabilizadas3"/>
      <sheetName val="Detalle_de_cuentas3"/>
      <sheetName val="Conciliaciones_al_30-11-022"/>
      <sheetName val="PG_CrF_09-02"/>
      <sheetName val="Previsión"/>
      <sheetName val="tild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  <sheetName val="BCE MENSUAL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  <sheetName val="pago interes"/>
      <sheetName val="EEPN|3"/>
      <sheetName val="Worksheet in 5330 Aging de Clie"/>
      <sheetName val="1_Deudores"/>
      <sheetName val="2_Prevision_Incobrables"/>
      <sheetName val="PG_CrF_09-02"/>
      <sheetName val="Transacciones_-_Otros_saldos"/>
      <sheetName val="Saldos_Interco_Dic"/>
      <sheetName val="Conciliaciones_Bancarias"/>
      <sheetName val="MO_y_CF"/>
      <sheetName val="PG_30-9-04"/>
      <sheetName val="P-A_Clientes"/>
      <sheetName val="PG_DF"/>
      <sheetName val="Selección_Altas"/>
      <sheetName val="Gastos_de_lanzamiento"/>
      <sheetName val="Conciliación_Dic-03"/>
      <sheetName val="2_1_01_02_01_06"/>
      <sheetName val="2_1_01_02_01_05"/>
      <sheetName val="VALORES_PUBLICOS"/>
      <sheetName val="Previsión_Incob"/>
      <sheetName val="Cruce_contable"/>
      <sheetName val="Test_de_Transacciones"/>
      <sheetName val="DSO_Ratio"/>
      <sheetName val="Resumen_31-03-01"/>
      <sheetName val="Resumen_Previsiones"/>
      <sheetName val="Analisis_1-01_a_6-01"/>
      <sheetName val="Balance General-2004"/>
      <sheetName val="CTCOST34 MN TOTAL PROY"/>
      <sheetName val="Movimiento"/>
      <sheetName val="DTR"/>
      <sheetName val="B.4.6 Td SUNAT"/>
      <sheetName val="Integraciones"/>
      <sheetName val="ES1"/>
      <sheetName val="nota6.2"/>
      <sheetName val="Ac-Pa"/>
      <sheetName val="CTF|LEASING"/>
      <sheetName val="FINALPHP"/>
      <sheetName val="DIF FAT FEV 01"/>
      <sheetName val="#REF"/>
      <sheetName val="LPH e INCE"/>
      <sheetName val="Sheet2"/>
      <sheetName val="1_Deudores1"/>
      <sheetName val="2_Prevision_Incobrables1"/>
      <sheetName val="Transacciones_-_Otros_saldos1"/>
      <sheetName val="Saldos_Interco_Dic1"/>
      <sheetName val="PG_CrF_09-021"/>
      <sheetName val="Conciliaciones_Bancarias1"/>
      <sheetName val="MO_y_CF1"/>
      <sheetName val="PG_30-9-041"/>
      <sheetName val="Selección_Altas1"/>
      <sheetName val="Gastos_de_lanzamiento1"/>
      <sheetName val="P-A_Clientes1"/>
      <sheetName val="Conciliación_Dic-031"/>
      <sheetName val="2_1_01_02_01_061"/>
      <sheetName val="2_1_01_02_01_051"/>
      <sheetName val="VALORES_PUBLICOS1"/>
      <sheetName val="PG_DF1"/>
      <sheetName val="Previsión_Incob1"/>
      <sheetName val="Cruce_contable1"/>
      <sheetName val="Analisis_1-01_a_6-011"/>
      <sheetName val="DSO_Ratio1"/>
      <sheetName val="Resumen_31-03-011"/>
      <sheetName val="Test_de_Transacciones1"/>
      <sheetName val="Resumen_Previsiones1"/>
      <sheetName val="Worksheet_in_5330_Aging_de_Clie"/>
      <sheetName val="Balance_General-2004"/>
      <sheetName val="DIF_FAT_FEV_01"/>
      <sheetName val="CTCOST34_MN_TOTAL_PROY"/>
      <sheetName val="B_4_6_Td_SUNAT"/>
      <sheetName val="INICIO"/>
      <sheetName val="PATRIMONIO"/>
      <sheetName val="3.INPUT ACT"/>
      <sheetName val="Tablas"/>
      <sheetName val="ANIM"/>
      <sheetName val="0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  <sheetName val="DDJJ 931"/>
      <sheetName val="DDJJ IVA 2004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  <sheetName val="GMP-2_12"/>
      <sheetName val="GMP-2_22"/>
      <sheetName val="Previsión_Incob2"/>
      <sheetName val="Detalle_de_cuentas1"/>
      <sheetName val="Bs_Uso1"/>
      <sheetName val="PG_CrF_09-021"/>
      <sheetName val="Previsión_Incob_1"/>
      <sheetName val="PG_Cs_Sociales1"/>
      <sheetName val="Gastos_de_lanzamiento1"/>
      <sheetName val="Cartas_Banco1"/>
      <sheetName val="Prueba_Global_IIBB1"/>
      <sheetName val="Conciliaciones_Bancarias1"/>
      <sheetName val="Selección_partidas_que_suman1"/>
      <sheetName val="Carg__Soc__"/>
      <sheetName val="Composición_Cuentas_para_C_F_"/>
      <sheetName val="calculo convenios maraton 2000"/>
      <sheetName val="vidauti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  <sheetName val="Bs Uso"/>
      <sheetName val="Gastos de lanzamient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  <sheetName val="Cargas Soc."/>
      <sheetName val="SSO"/>
      <sheetName val="LPH INCE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  <sheetName val="PG del valor Residual"/>
      <sheetName val="PG de Amortizacion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  <sheetName val=".1 Lead"/>
      <sheetName val=".2 Integración"/>
      <sheetName val=".3 Cobr. posteriores"/>
      <sheetName val="1. Lead"/>
      <sheetName val="2. Integracion"/>
      <sheetName val="3. Filiales"/>
      <sheetName val="4. IMPAC"/>
      <sheetName val="5. PRESTAMO A ICA"/>
      <sheetName val="6. PRESTAMO A OCCID"/>
      <sheetName val=".2 Reserva de Incobrables"/>
      <sheetName val=".3 Procedimientos Ctas por Cob"/>
      <sheetName val=".4 Cobros posteriores"/>
      <sheetName val=".5 Miscelaneos"/>
      <sheetName val="Fac y Cred M.TRANSITO"/>
      <sheetName val="Nómina"/>
      <sheetName val="Revision ALTAS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  <sheetName val="Parámetros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 refreshError="1"/>
      <sheetData sheetId="4" refreshError="1"/>
      <sheetData sheetId="5">
        <row r="1">
          <cell r="F1" t="str">
            <v>31/12/08 Prelim.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F1" t="str">
            <v>31/12/08 Prelim.</v>
          </cell>
        </row>
      </sheetData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Sdos."/>
      <sheetName val="Lead"/>
      <sheetName val="Conciliaciones Bancarias"/>
      <sheetName val="Pg_VR"/>
      <sheetName val="Pg_Am"/>
      <sheetName val="Altas_totales"/>
      <sheetName val="Altas_o_curso"/>
      <sheetName val="Altas_Bs__Uso"/>
      <sheetName val="Conciliaciones_Bancarias"/>
      <sheetName val="VPP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>
        <row r="16">
          <cell r="G16">
            <v>1016799.6531133968</v>
          </cell>
        </row>
      </sheetData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ientes activos"/>
      <sheetName val="Altas Brutas Banco"/>
    </sheetNames>
    <sheetDataSet>
      <sheetData sheetId="0">
        <row r="4">
          <cell r="B4">
            <v>403614</v>
          </cell>
          <cell r="C4">
            <v>381853</v>
          </cell>
          <cell r="D4">
            <v>375065</v>
          </cell>
          <cell r="E4">
            <v>388587</v>
          </cell>
          <cell r="F4">
            <v>384106</v>
          </cell>
        </row>
        <row r="5">
          <cell r="B5">
            <v>117934</v>
          </cell>
          <cell r="C5">
            <v>112742</v>
          </cell>
          <cell r="D5">
            <v>113560</v>
          </cell>
          <cell r="E5">
            <v>118521</v>
          </cell>
          <cell r="F5">
            <v>114018</v>
          </cell>
        </row>
        <row r="6">
          <cell r="B6">
            <v>770315</v>
          </cell>
          <cell r="C6">
            <v>802264</v>
          </cell>
          <cell r="D6">
            <v>829103</v>
          </cell>
          <cell r="E6">
            <v>888693</v>
          </cell>
          <cell r="F6">
            <v>882549</v>
          </cell>
        </row>
        <row r="8">
          <cell r="B8">
            <v>228545</v>
          </cell>
          <cell r="C8">
            <v>223117</v>
          </cell>
          <cell r="D8">
            <v>236310</v>
          </cell>
          <cell r="E8">
            <v>283798</v>
          </cell>
          <cell r="F8">
            <v>266325</v>
          </cell>
        </row>
        <row r="9">
          <cell r="B9">
            <v>30607</v>
          </cell>
          <cell r="C9">
            <v>30081</v>
          </cell>
          <cell r="D9">
            <v>29901</v>
          </cell>
          <cell r="E9">
            <v>29873</v>
          </cell>
          <cell r="F9">
            <v>29568</v>
          </cell>
        </row>
        <row r="10">
          <cell r="B10">
            <v>3709</v>
          </cell>
          <cell r="C10">
            <v>3516</v>
          </cell>
          <cell r="D10">
            <v>3368</v>
          </cell>
          <cell r="E10">
            <v>3682</v>
          </cell>
          <cell r="F10">
            <v>3561</v>
          </cell>
        </row>
        <row r="12">
          <cell r="B12">
            <v>1685</v>
          </cell>
          <cell r="C12">
            <v>1671</v>
          </cell>
          <cell r="D12">
            <v>1654</v>
          </cell>
          <cell r="E12">
            <v>1407</v>
          </cell>
          <cell r="F12">
            <v>1401</v>
          </cell>
        </row>
        <row r="14">
          <cell r="B14">
            <v>57566</v>
          </cell>
          <cell r="C14">
            <v>70032</v>
          </cell>
          <cell r="D14">
            <v>83136</v>
          </cell>
          <cell r="E14">
            <v>105373</v>
          </cell>
          <cell r="F14">
            <v>120654</v>
          </cell>
        </row>
        <row r="15">
          <cell r="B15">
            <v>579263</v>
          </cell>
          <cell r="C15">
            <v>506397</v>
          </cell>
          <cell r="D15">
            <v>492661</v>
          </cell>
          <cell r="E15">
            <v>483580</v>
          </cell>
          <cell r="F15">
            <v>357867</v>
          </cell>
        </row>
      </sheetData>
      <sheetData sheetId="1">
        <row r="4">
          <cell r="B4">
            <v>47142</v>
          </cell>
          <cell r="C4">
            <v>34948</v>
          </cell>
          <cell r="D4">
            <v>32401</v>
          </cell>
          <cell r="E4">
            <v>28731</v>
          </cell>
          <cell r="F4">
            <v>35110</v>
          </cell>
        </row>
        <row r="5">
          <cell r="B5">
            <v>5013</v>
          </cell>
          <cell r="C5">
            <v>3049</v>
          </cell>
          <cell r="D5">
            <v>592</v>
          </cell>
          <cell r="E5">
            <v>243</v>
          </cell>
          <cell r="F5">
            <v>210</v>
          </cell>
        </row>
        <row r="6">
          <cell r="B6">
            <v>12984</v>
          </cell>
          <cell r="C6">
            <v>10729</v>
          </cell>
          <cell r="D6">
            <v>6171</v>
          </cell>
          <cell r="E6">
            <v>16168</v>
          </cell>
          <cell r="F6">
            <v>18964</v>
          </cell>
        </row>
        <row r="7">
          <cell r="B7">
            <v>790</v>
          </cell>
          <cell r="C7">
            <v>652</v>
          </cell>
          <cell r="D7">
            <v>185</v>
          </cell>
          <cell r="E7">
            <v>184</v>
          </cell>
          <cell r="F7">
            <v>333</v>
          </cell>
        </row>
        <row r="8">
          <cell r="B8">
            <v>447</v>
          </cell>
          <cell r="C8">
            <v>493</v>
          </cell>
          <cell r="D8">
            <v>522</v>
          </cell>
          <cell r="E8">
            <v>656</v>
          </cell>
          <cell r="F8">
            <v>693</v>
          </cell>
        </row>
        <row r="9">
          <cell r="B9">
            <v>249</v>
          </cell>
          <cell r="C9">
            <v>219</v>
          </cell>
          <cell r="D9">
            <v>66</v>
          </cell>
          <cell r="E9">
            <v>104</v>
          </cell>
          <cell r="F9">
            <v>97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</sheetNames>
    <sheetDataSet>
      <sheetData sheetId="0">
        <row r="4">
          <cell r="AT4">
            <v>204094</v>
          </cell>
          <cell r="AW4">
            <v>222639</v>
          </cell>
          <cell r="AZ4">
            <v>148344</v>
          </cell>
          <cell r="BC4">
            <v>124711</v>
          </cell>
          <cell r="BF4">
            <v>143496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>
        <row r="46">
          <cell r="AA46">
            <v>4</v>
          </cell>
        </row>
        <row r="49">
          <cell r="Z49">
            <v>0</v>
          </cell>
        </row>
        <row r="52">
          <cell r="AA52">
            <v>0</v>
          </cell>
        </row>
        <row r="55">
          <cell r="AA55">
            <v>12</v>
          </cell>
        </row>
        <row r="58">
          <cell r="AA58">
            <v>75</v>
          </cell>
        </row>
        <row r="61">
          <cell r="AA61">
            <v>125</v>
          </cell>
        </row>
        <row r="64">
          <cell r="AA64">
            <v>32</v>
          </cell>
        </row>
        <row r="67">
          <cell r="AA67">
            <v>155</v>
          </cell>
        </row>
        <row r="70">
          <cell r="AA70">
            <v>1</v>
          </cell>
        </row>
        <row r="73">
          <cell r="AA73">
            <v>36</v>
          </cell>
        </row>
        <row r="74">
          <cell r="AA74">
            <v>3</v>
          </cell>
        </row>
        <row r="88">
          <cell r="AA88">
            <v>3099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abSelected="1" zoomScale="95" zoomScaleNormal="95" zoomScalePageLayoutView="95" workbookViewId="0"/>
  </sheetViews>
  <sheetFormatPr baseColWidth="10" defaultColWidth="11.453125" defaultRowHeight="13.5" x14ac:dyDescent="0.35"/>
  <cols>
    <col min="1" max="1" width="11.453125" style="122"/>
    <col min="2" max="3" width="11.453125" style="122" customWidth="1"/>
    <col min="4" max="4" width="12.81640625" style="122" customWidth="1"/>
    <col min="5" max="6" width="11.453125" style="122" customWidth="1"/>
    <col min="7" max="7" width="13.81640625" style="122" customWidth="1"/>
    <col min="8" max="16384" width="11.453125" style="122"/>
  </cols>
  <sheetData>
    <row r="14" spans="9:9" x14ac:dyDescent="0.35">
      <c r="I14" s="121"/>
    </row>
    <row r="21" spans="3:8" ht="17.5" x14ac:dyDescent="0.35">
      <c r="C21" s="123" t="s">
        <v>76</v>
      </c>
      <c r="D21" s="124"/>
    </row>
    <row r="22" spans="3:8" ht="17.5" x14ac:dyDescent="0.35">
      <c r="C22" s="124" t="s">
        <v>77</v>
      </c>
      <c r="D22" s="125"/>
    </row>
    <row r="23" spans="3:8" ht="17.5" x14ac:dyDescent="0.35">
      <c r="C23" s="125" t="s">
        <v>78</v>
      </c>
      <c r="D23" s="125"/>
    </row>
    <row r="24" spans="3:8" ht="17.5" x14ac:dyDescent="0.35">
      <c r="C24" s="125" t="s">
        <v>79</v>
      </c>
      <c r="D24" s="125"/>
    </row>
    <row r="25" spans="3:8" ht="17.5" x14ac:dyDescent="0.35">
      <c r="C25" s="125" t="s">
        <v>80</v>
      </c>
      <c r="D25" s="125"/>
      <c r="E25" s="125"/>
      <c r="G25" s="125"/>
    </row>
    <row r="26" spans="3:8" ht="17.5" x14ac:dyDescent="0.35">
      <c r="C26" s="125"/>
      <c r="D26" s="125"/>
      <c r="E26" s="125"/>
      <c r="G26" s="125"/>
    </row>
    <row r="27" spans="3:8" ht="17.5" x14ac:dyDescent="0.35">
      <c r="C27" s="124" t="s">
        <v>81</v>
      </c>
      <c r="D27" s="125"/>
      <c r="E27" s="125"/>
      <c r="G27" s="125"/>
    </row>
    <row r="28" spans="3:8" ht="17.5" x14ac:dyDescent="0.35">
      <c r="C28" s="125" t="s">
        <v>82</v>
      </c>
      <c r="D28" s="125"/>
      <c r="E28" s="125"/>
      <c r="G28" s="125"/>
    </row>
    <row r="29" spans="3:8" ht="17.5" x14ac:dyDescent="0.35">
      <c r="C29" s="125" t="s">
        <v>83</v>
      </c>
      <c r="D29" s="125"/>
      <c r="E29" s="125"/>
      <c r="G29" s="125"/>
    </row>
    <row r="30" spans="3:8" ht="17.5" x14ac:dyDescent="0.35">
      <c r="C30" s="125"/>
      <c r="D30" s="125"/>
      <c r="E30" s="125"/>
      <c r="G30" s="125"/>
      <c r="H30" s="126"/>
    </row>
    <row r="31" spans="3:8" ht="17.5" x14ac:dyDescent="0.35">
      <c r="C31" s="124" t="s">
        <v>600</v>
      </c>
      <c r="D31" s="125"/>
      <c r="E31" s="125"/>
      <c r="G31" s="125"/>
      <c r="H31" s="126"/>
    </row>
    <row r="32" spans="3:8" ht="17.5" x14ac:dyDescent="0.35">
      <c r="C32" s="125" t="s">
        <v>82</v>
      </c>
      <c r="D32" s="125"/>
      <c r="E32" s="125"/>
      <c r="G32" s="125"/>
      <c r="H32" s="126"/>
    </row>
    <row r="33" spans="3:8" ht="17.5" x14ac:dyDescent="0.35">
      <c r="C33" s="125" t="s">
        <v>601</v>
      </c>
      <c r="D33" s="125"/>
      <c r="E33" s="125"/>
      <c r="G33" s="125"/>
      <c r="H33" s="126"/>
    </row>
    <row r="34" spans="3:8" ht="17.5" x14ac:dyDescent="0.35">
      <c r="C34" s="125"/>
      <c r="D34" s="125"/>
      <c r="E34" s="125"/>
      <c r="G34" s="125"/>
      <c r="H34" s="126"/>
    </row>
    <row r="35" spans="3:8" ht="19" customHeight="1" x14ac:dyDescent="0.35">
      <c r="C35" s="124" t="s">
        <v>84</v>
      </c>
      <c r="D35" s="125"/>
      <c r="E35" s="125"/>
      <c r="G35" s="125"/>
      <c r="H35" s="126"/>
    </row>
    <row r="36" spans="3:8" ht="17.5" x14ac:dyDescent="0.35">
      <c r="C36" s="125" t="s">
        <v>85</v>
      </c>
      <c r="D36" s="125"/>
      <c r="E36" s="125"/>
      <c r="G36" s="125"/>
      <c r="H36" s="126"/>
    </row>
    <row r="37" spans="3:8" ht="17.5" x14ac:dyDescent="0.35">
      <c r="C37" s="125" t="s">
        <v>86</v>
      </c>
      <c r="D37" s="125"/>
      <c r="E37" s="125"/>
      <c r="G37" s="125"/>
      <c r="H37" s="126"/>
    </row>
    <row r="38" spans="3:8" ht="17.5" x14ac:dyDescent="0.35">
      <c r="C38" s="125"/>
      <c r="D38" s="125"/>
      <c r="E38" s="125"/>
      <c r="G38" s="125"/>
      <c r="H38" s="126"/>
    </row>
    <row r="39" spans="3:8" ht="19" customHeight="1" x14ac:dyDescent="0.35">
      <c r="C39" s="125" t="s">
        <v>401</v>
      </c>
      <c r="D39" s="125"/>
      <c r="E39" s="125"/>
      <c r="G39" s="125"/>
      <c r="H39" s="126"/>
    </row>
    <row r="40" spans="3:8" ht="17.5" x14ac:dyDescent="0.35">
      <c r="C40" s="127" t="s">
        <v>87</v>
      </c>
      <c r="D40" s="125"/>
      <c r="E40" s="125"/>
      <c r="G40" s="125"/>
      <c r="H40" s="126"/>
    </row>
    <row r="41" spans="3:8" x14ac:dyDescent="0.35">
      <c r="H41" s="126"/>
    </row>
    <row r="42" spans="3:8" x14ac:dyDescent="0.35">
      <c r="H42" s="126"/>
    </row>
    <row r="43" spans="3:8" ht="8.25" customHeight="1" x14ac:dyDescent="0.35">
      <c r="E43" s="125"/>
      <c r="G43" s="125"/>
      <c r="H43" s="126"/>
    </row>
    <row r="44" spans="3:8" ht="17.5" x14ac:dyDescent="0.35">
      <c r="C44" s="125"/>
      <c r="F44" s="125"/>
      <c r="G44" s="125"/>
      <c r="H44" s="126"/>
    </row>
    <row r="45" spans="3:8" ht="17.5" x14ac:dyDescent="0.35">
      <c r="C45" s="125"/>
      <c r="F45" s="125"/>
      <c r="G45" s="125"/>
      <c r="H45" s="126"/>
    </row>
    <row r="46" spans="3:8" ht="17.5" x14ac:dyDescent="0.35">
      <c r="C46" s="125"/>
      <c r="F46" s="125"/>
      <c r="G46" s="125"/>
      <c r="H46" s="126"/>
    </row>
    <row r="47" spans="3:8" ht="17.5" x14ac:dyDescent="0.35">
      <c r="C47" s="125"/>
      <c r="F47" s="125"/>
      <c r="G47" s="125"/>
      <c r="H47" s="126"/>
    </row>
    <row r="48" spans="3:8" ht="17.5" x14ac:dyDescent="0.35">
      <c r="C48" s="125"/>
      <c r="F48" s="125"/>
      <c r="G48" s="125"/>
    </row>
    <row r="49" spans="3:7" ht="17.5" x14ac:dyDescent="0.35">
      <c r="C49" s="125"/>
      <c r="F49" s="125"/>
      <c r="G49" s="125"/>
    </row>
    <row r="50" spans="3:7" ht="17.5" x14ac:dyDescent="0.35">
      <c r="C50" s="125"/>
      <c r="D50" s="125"/>
      <c r="E50" s="125"/>
      <c r="F50" s="125"/>
      <c r="G50" s="125"/>
    </row>
    <row r="51" spans="3:7" ht="17.5" x14ac:dyDescent="0.35">
      <c r="C51" s="125"/>
      <c r="D51" s="125"/>
      <c r="E51" s="125"/>
      <c r="F51" s="125"/>
      <c r="G51" s="125"/>
    </row>
    <row r="52" spans="3:7" ht="17.5" x14ac:dyDescent="0.35">
      <c r="C52" s="125"/>
      <c r="D52" s="125"/>
      <c r="E52" s="125"/>
      <c r="F52" s="125"/>
      <c r="G52" s="125"/>
    </row>
    <row r="53" spans="3:7" ht="17.5" x14ac:dyDescent="0.35">
      <c r="C53" s="125"/>
      <c r="D53" s="125"/>
      <c r="E53" s="125"/>
      <c r="F53" s="125"/>
      <c r="G53" s="125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N104"/>
  <sheetViews>
    <sheetView showGridLines="0" zoomScaleNormal="100" zoomScalePageLayoutView="150" workbookViewId="0"/>
  </sheetViews>
  <sheetFormatPr baseColWidth="10" defaultColWidth="34.1796875" defaultRowHeight="11.15" customHeight="1" x14ac:dyDescent="0.35"/>
  <cols>
    <col min="1" max="1" width="2.7265625" style="211" customWidth="1"/>
    <col min="2" max="2" width="23.90625" style="211" customWidth="1"/>
    <col min="3" max="3" width="8.36328125" style="211" bestFit="1" customWidth="1"/>
    <col min="4" max="4" width="7.54296875" style="211" bestFit="1" customWidth="1"/>
    <col min="5" max="5" width="8.36328125" style="211" bestFit="1" customWidth="1"/>
    <col min="6" max="6" width="7.54296875" style="211" bestFit="1" customWidth="1"/>
    <col min="7" max="7" width="7.36328125" style="211" customWidth="1"/>
    <col min="8" max="9" width="6.36328125" style="211" bestFit="1" customWidth="1"/>
    <col min="10" max="12" width="5.81640625" style="211" bestFit="1" customWidth="1"/>
    <col min="13" max="16384" width="34.1796875" style="211"/>
  </cols>
  <sheetData>
    <row r="2" spans="2:12" ht="11.15" customHeight="1" x14ac:dyDescent="0.35">
      <c r="B2" s="210" t="s">
        <v>427</v>
      </c>
    </row>
    <row r="3" spans="2:12" ht="10" customHeight="1" thickBot="1" x14ac:dyDescent="0.4">
      <c r="B3" s="212" t="s">
        <v>398</v>
      </c>
      <c r="C3" s="212"/>
      <c r="D3" s="212"/>
      <c r="E3" s="212"/>
      <c r="F3" s="212"/>
      <c r="G3" s="212"/>
      <c r="H3" s="789" t="s">
        <v>18</v>
      </c>
      <c r="I3" s="789"/>
    </row>
    <row r="4" spans="2:12" ht="11.15" customHeight="1" thickTop="1" thickBot="1" x14ac:dyDescent="0.4">
      <c r="B4" s="213" t="s">
        <v>351</v>
      </c>
      <c r="C4" s="214" t="s">
        <v>714</v>
      </c>
      <c r="D4" s="215" t="s">
        <v>704</v>
      </c>
      <c r="E4" s="215" t="s">
        <v>689</v>
      </c>
      <c r="F4" s="215" t="s">
        <v>682</v>
      </c>
      <c r="G4" s="215" t="s">
        <v>656</v>
      </c>
      <c r="H4" s="215" t="s">
        <v>19</v>
      </c>
      <c r="I4" s="215" t="s">
        <v>20</v>
      </c>
      <c r="J4" s="346" t="s">
        <v>715</v>
      </c>
      <c r="K4" s="346" t="s">
        <v>716</v>
      </c>
      <c r="L4" s="215" t="s">
        <v>127</v>
      </c>
    </row>
    <row r="5" spans="2:12" ht="11.15" customHeight="1" thickTop="1" x14ac:dyDescent="0.35">
      <c r="B5" s="216" t="s">
        <v>93</v>
      </c>
      <c r="C5" s="649">
        <v>137746.9285072661</v>
      </c>
      <c r="D5" s="648">
        <v>187444.27978324494</v>
      </c>
      <c r="E5" s="648">
        <v>284079.30070948892</v>
      </c>
      <c r="F5" s="648">
        <v>277869.74675986264</v>
      </c>
      <c r="G5" s="648">
        <v>201032.74963014672</v>
      </c>
      <c r="H5" s="217">
        <v>-0.26513133040628079</v>
      </c>
      <c r="I5" s="217">
        <v>-0.31480353941987926</v>
      </c>
      <c r="J5" s="648">
        <v>609270.50899999996</v>
      </c>
      <c r="K5" s="648">
        <v>489800.9299599824</v>
      </c>
      <c r="L5" s="222">
        <v>0.24391456147251178</v>
      </c>
    </row>
    <row r="6" spans="2:12" ht="11.15" customHeight="1" x14ac:dyDescent="0.35">
      <c r="B6" s="216" t="s">
        <v>5</v>
      </c>
      <c r="C6" s="649">
        <v>23241.178391418776</v>
      </c>
      <c r="D6" s="648">
        <v>40540.578648813032</v>
      </c>
      <c r="E6" s="648">
        <v>113516.98995976819</v>
      </c>
      <c r="F6" s="648">
        <v>110371.73671976979</v>
      </c>
      <c r="G6" s="648">
        <v>34437.909458130991</v>
      </c>
      <c r="H6" s="217">
        <v>-0.42671813856561114</v>
      </c>
      <c r="I6" s="217">
        <v>-0.32512807086402862</v>
      </c>
      <c r="J6" s="648">
        <v>177298.747</v>
      </c>
      <c r="K6" s="648">
        <v>115130.73240398012</v>
      </c>
      <c r="L6" s="222">
        <v>0.5399775828566753</v>
      </c>
    </row>
    <row r="7" spans="2:12" ht="11.15" customHeight="1" x14ac:dyDescent="0.35">
      <c r="B7" s="216" t="s">
        <v>6</v>
      </c>
      <c r="C7" s="649">
        <v>160988.10689868487</v>
      </c>
      <c r="D7" s="648">
        <v>227984.85843205798</v>
      </c>
      <c r="E7" s="648">
        <v>397596.29066925711</v>
      </c>
      <c r="F7" s="648">
        <v>388241.48347963241</v>
      </c>
      <c r="G7" s="648">
        <v>235470.65908827772</v>
      </c>
      <c r="H7" s="217">
        <v>-0.29386491714465712</v>
      </c>
      <c r="I7" s="217">
        <v>-0.31631351641849104</v>
      </c>
      <c r="J7" s="648">
        <v>786569.25599999994</v>
      </c>
      <c r="K7" s="648">
        <v>604931.6623639625</v>
      </c>
      <c r="L7" s="222">
        <v>0.30026134344866473</v>
      </c>
    </row>
    <row r="8" spans="2:12" ht="15" hidden="1" x14ac:dyDescent="0.35">
      <c r="B8" s="216" t="s">
        <v>456</v>
      </c>
      <c r="C8" s="649"/>
      <c r="D8" s="648">
        <v>0</v>
      </c>
      <c r="E8" s="648">
        <v>0</v>
      </c>
      <c r="F8" s="648">
        <v>0</v>
      </c>
      <c r="G8" s="648">
        <v>0</v>
      </c>
      <c r="H8" s="217"/>
      <c r="I8" s="217"/>
      <c r="J8" s="648">
        <v>0</v>
      </c>
      <c r="K8" s="648">
        <v>1</v>
      </c>
      <c r="L8" s="222">
        <v>-1</v>
      </c>
    </row>
    <row r="9" spans="2:12" ht="23.15" customHeight="1" x14ac:dyDescent="0.35">
      <c r="B9" s="216" t="s">
        <v>352</v>
      </c>
      <c r="C9" s="649">
        <v>40976.586746999492</v>
      </c>
      <c r="D9" s="648">
        <v>32063.70668755153</v>
      </c>
      <c r="E9" s="648">
        <v>29933.409565448987</v>
      </c>
      <c r="F9" s="648">
        <v>35153.836970858421</v>
      </c>
      <c r="G9" s="648">
        <v>38268.170975523994</v>
      </c>
      <c r="H9" s="217">
        <v>0.27797410156912128</v>
      </c>
      <c r="I9" s="217">
        <v>7.0774633394623976E-2</v>
      </c>
      <c r="J9" s="648">
        <v>102973.70299999998</v>
      </c>
      <c r="K9" s="648">
        <v>103834.55911618928</v>
      </c>
      <c r="L9" s="222">
        <v>-8.2906512390158449E-3</v>
      </c>
    </row>
    <row r="10" spans="2:12" ht="11.15" customHeight="1" x14ac:dyDescent="0.35">
      <c r="B10" s="216" t="s">
        <v>353</v>
      </c>
      <c r="C10" s="649">
        <v>7437.6498345268965</v>
      </c>
      <c r="D10" s="648">
        <v>6668.1375736772243</v>
      </c>
      <c r="E10" s="648">
        <v>6531.4985917958793</v>
      </c>
      <c r="F10" s="648">
        <v>7426.7027759692037</v>
      </c>
      <c r="G10" s="648">
        <v>6788.4335314658456</v>
      </c>
      <c r="H10" s="217">
        <v>0.11540137742318879</v>
      </c>
      <c r="I10" s="217">
        <v>9.5635657335642277E-2</v>
      </c>
      <c r="J10" s="648">
        <v>20637.286</v>
      </c>
      <c r="K10" s="648">
        <v>21620.040492184991</v>
      </c>
      <c r="L10" s="222">
        <v>-4.5455719314689946E-2</v>
      </c>
    </row>
    <row r="11" spans="2:12" ht="11.15" customHeight="1" x14ac:dyDescent="0.35">
      <c r="B11" s="216" t="s">
        <v>396</v>
      </c>
      <c r="C11" s="649">
        <v>-45540.232054088265</v>
      </c>
      <c r="D11" s="648">
        <v>-66198.515559325126</v>
      </c>
      <c r="E11" s="648">
        <v>-141121.3603865866</v>
      </c>
      <c r="F11" s="648">
        <v>-104842.55569368741</v>
      </c>
      <c r="G11" s="648">
        <v>-61300.230502141138</v>
      </c>
      <c r="H11" s="217">
        <v>-0.31206566084889809</v>
      </c>
      <c r="I11" s="217">
        <v>-0.25709525590613236</v>
      </c>
      <c r="J11" s="648">
        <v>-252860.10800000001</v>
      </c>
      <c r="K11" s="648">
        <v>-119748.51963015023</v>
      </c>
      <c r="L11" s="222">
        <v>1.1115927677517194</v>
      </c>
    </row>
    <row r="12" spans="2:12" ht="11.15" customHeight="1" x14ac:dyDescent="0.35">
      <c r="B12" s="216" t="s">
        <v>354</v>
      </c>
      <c r="C12" s="649">
        <v>-10290.328256323561</v>
      </c>
      <c r="D12" s="648">
        <v>-13101.115295485833</v>
      </c>
      <c r="E12" s="648">
        <v>-10600.605448190605</v>
      </c>
      <c r="F12" s="648">
        <v>-20338.041145598025</v>
      </c>
      <c r="G12" s="648">
        <v>-13441.012301466939</v>
      </c>
      <c r="H12" s="217">
        <v>-0.21454563033505758</v>
      </c>
      <c r="I12" s="217">
        <v>-0.23440824057571286</v>
      </c>
      <c r="J12" s="648">
        <v>-33992.048999999999</v>
      </c>
      <c r="K12" s="648">
        <v>-43404.444871817221</v>
      </c>
      <c r="L12" s="222">
        <v>-0.21685327158575751</v>
      </c>
    </row>
    <row r="13" spans="2:12" ht="7.5" x14ac:dyDescent="0.35">
      <c r="B13" s="216" t="s">
        <v>355</v>
      </c>
      <c r="C13" s="649">
        <v>-107947.29415496546</v>
      </c>
      <c r="D13" s="648">
        <v>-106181.05308320958</v>
      </c>
      <c r="E13" s="648">
        <v>-116033.08276182496</v>
      </c>
      <c r="F13" s="648">
        <v>-136007.81774354572</v>
      </c>
      <c r="G13" s="648">
        <v>-117205.7386963825</v>
      </c>
      <c r="H13" s="217">
        <v>1.6634239541509777E-2</v>
      </c>
      <c r="I13" s="217">
        <v>-7.8993099180925896E-2</v>
      </c>
      <c r="J13" s="648">
        <v>-330161.43</v>
      </c>
      <c r="K13" s="648">
        <v>-357531.15875446273</v>
      </c>
      <c r="L13" s="222">
        <v>-7.6552009759963568E-2</v>
      </c>
    </row>
    <row r="14" spans="2:12" ht="11.5" customHeight="1" x14ac:dyDescent="0.35">
      <c r="B14" s="216" t="s">
        <v>592</v>
      </c>
      <c r="C14" s="649">
        <v>10729.919933469675</v>
      </c>
      <c r="D14" s="648">
        <v>34645.060955382498</v>
      </c>
      <c r="E14" s="648">
        <v>96249.527111147851</v>
      </c>
      <c r="F14" s="648">
        <v>81370.180366131332</v>
      </c>
      <c r="G14" s="648">
        <v>47023.927688883254</v>
      </c>
      <c r="H14" s="222">
        <v>-0.69029005469818161</v>
      </c>
      <c r="I14" s="217">
        <v>-0.77181999758803022</v>
      </c>
      <c r="J14" s="648">
        <v>141624.50799999983</v>
      </c>
      <c r="K14" s="648">
        <v>93289.95694601482</v>
      </c>
      <c r="L14" s="222">
        <v>0.51811098039154757</v>
      </c>
    </row>
    <row r="15" spans="2:12" ht="11.15" customHeight="1" x14ac:dyDescent="0.35">
      <c r="B15" s="228" t="s">
        <v>628</v>
      </c>
      <c r="C15" s="717">
        <v>8876.8403875217882</v>
      </c>
      <c r="D15" s="718">
        <v>19151.021453162633</v>
      </c>
      <c r="E15" s="718">
        <v>61777.54115931558</v>
      </c>
      <c r="F15" s="718">
        <v>45283.638793639555</v>
      </c>
      <c r="G15" s="718">
        <v>29302.837361980699</v>
      </c>
      <c r="H15" s="636">
        <v>-0.53648214486983137</v>
      </c>
      <c r="I15" s="231">
        <v>-0.69706549990823941</v>
      </c>
      <c r="J15" s="718">
        <v>89805.403000000006</v>
      </c>
      <c r="K15" s="718">
        <v>58254.644234386804</v>
      </c>
      <c r="L15" s="636">
        <v>0.54160074583357054</v>
      </c>
    </row>
    <row r="16" spans="2:12" s="632" customFormat="1" ht="11.15" customHeight="1" x14ac:dyDescent="0.35">
      <c r="B16" s="631" t="s">
        <v>358</v>
      </c>
      <c r="C16" s="736">
        <v>20.146660858493746</v>
      </c>
      <c r="D16" s="738">
        <v>43.36577808132548</v>
      </c>
      <c r="E16" s="738">
        <v>139.55607059820269</v>
      </c>
      <c r="F16" s="738">
        <v>102.24407503946595</v>
      </c>
      <c r="G16" s="738">
        <v>65.393455004624371</v>
      </c>
      <c r="H16" s="737"/>
      <c r="I16" s="737"/>
      <c r="J16" s="738">
        <v>203.35631634723381</v>
      </c>
      <c r="K16" s="738">
        <v>131.57570510886424</v>
      </c>
      <c r="L16" s="222"/>
    </row>
    <row r="17" spans="2:12" s="632" customFormat="1" ht="11.15" customHeight="1" x14ac:dyDescent="0.35">
      <c r="B17" s="631" t="s">
        <v>359</v>
      </c>
      <c r="C17" s="736">
        <v>100.73330429246873</v>
      </c>
      <c r="D17" s="738">
        <v>216.82889040662741</v>
      </c>
      <c r="E17" s="738">
        <v>697.7803529910135</v>
      </c>
      <c r="F17" s="738">
        <v>511.22037519732976</v>
      </c>
      <c r="G17" s="738">
        <v>326.96727502312183</v>
      </c>
      <c r="H17" s="737"/>
      <c r="I17" s="737"/>
      <c r="J17" s="738">
        <v>1016.7815817361691</v>
      </c>
      <c r="K17" s="738">
        <v>657.87852554432118</v>
      </c>
      <c r="L17" s="222"/>
    </row>
    <row r="18" spans="2:12" s="632" customFormat="1" ht="16" x14ac:dyDescent="0.35">
      <c r="B18" s="631" t="s">
        <v>627</v>
      </c>
      <c r="C18" s="736">
        <v>440.61099999999999</v>
      </c>
      <c r="D18" s="738">
        <v>441.61599999999999</v>
      </c>
      <c r="E18" s="738">
        <v>442.67183</v>
      </c>
      <c r="F18" s="738">
        <v>442.89743710000005</v>
      </c>
      <c r="G18" s="738">
        <v>448.10046142857135</v>
      </c>
      <c r="H18" s="737"/>
      <c r="I18" s="737"/>
      <c r="J18" s="738">
        <v>441.61599999999999</v>
      </c>
      <c r="K18" s="738">
        <v>442.74620596703301</v>
      </c>
      <c r="L18" s="222"/>
    </row>
    <row r="19" spans="2:12" ht="10.5" customHeight="1" x14ac:dyDescent="0.35">
      <c r="B19" s="216" t="s">
        <v>629</v>
      </c>
      <c r="C19" s="649">
        <v>1362.9427049081792</v>
      </c>
      <c r="D19" s="648">
        <v>-2255.5634981346866</v>
      </c>
      <c r="E19" s="648">
        <v>-7953.4162067734924</v>
      </c>
      <c r="F19" s="648">
        <v>7060.6098028666156</v>
      </c>
      <c r="G19" s="648">
        <v>-741.6481720920184</v>
      </c>
      <c r="H19" s="572"/>
      <c r="I19" s="572"/>
      <c r="J19" s="648">
        <v>-8846.0370000000003</v>
      </c>
      <c r="K19" s="648">
        <v>-672.21344433036029</v>
      </c>
      <c r="L19" s="222"/>
    </row>
    <row r="20" spans="2:12" ht="9.5" customHeight="1" x14ac:dyDescent="0.35">
      <c r="B20" s="216" t="s">
        <v>607</v>
      </c>
      <c r="C20" s="734">
        <v>10239.783092429965</v>
      </c>
      <c r="D20" s="650">
        <v>16895.457955027945</v>
      </c>
      <c r="E20" s="650">
        <v>53824.124952542086</v>
      </c>
      <c r="F20" s="650">
        <v>52344.248596506171</v>
      </c>
      <c r="G20" s="650">
        <v>28561.189189888682</v>
      </c>
      <c r="H20" s="222">
        <v>-0.39393278834547996</v>
      </c>
      <c r="I20" s="217">
        <v>-0.64147910563699206</v>
      </c>
      <c r="J20" s="648">
        <v>80959.365999999995</v>
      </c>
      <c r="K20" s="648">
        <v>57582.430790056445</v>
      </c>
      <c r="L20" s="222"/>
    </row>
    <row r="21" spans="2:12" ht="11.15" customHeight="1" x14ac:dyDescent="0.35">
      <c r="B21" s="719" t="s">
        <v>361</v>
      </c>
      <c r="C21" s="720" t="s">
        <v>718</v>
      </c>
      <c r="D21" s="721" t="s">
        <v>705</v>
      </c>
      <c r="E21" s="722" t="s">
        <v>690</v>
      </c>
      <c r="F21" s="722" t="s">
        <v>658</v>
      </c>
      <c r="G21" s="722" t="s">
        <v>657</v>
      </c>
      <c r="H21" s="345" t="s">
        <v>19</v>
      </c>
      <c r="I21" s="345" t="s">
        <v>20</v>
      </c>
      <c r="J21" s="723"/>
      <c r="K21" s="723"/>
      <c r="L21" s="345"/>
    </row>
    <row r="22" spans="2:12" ht="11.15" customHeight="1" x14ac:dyDescent="0.35">
      <c r="B22" s="216" t="s">
        <v>254</v>
      </c>
      <c r="C22" s="724">
        <v>3997606.6069999994</v>
      </c>
      <c r="D22" s="725">
        <v>3745126.1469175578</v>
      </c>
      <c r="E22" s="725">
        <v>3419463.888789664</v>
      </c>
      <c r="F22" s="725">
        <v>4158849.78889166</v>
      </c>
      <c r="G22" s="725">
        <v>3991330.9150565243</v>
      </c>
      <c r="H22" s="217">
        <v>6.741574253520044E-2</v>
      </c>
      <c r="I22" s="217">
        <v>1.5723306528658831E-3</v>
      </c>
    </row>
    <row r="23" spans="2:12" ht="11.15" customHeight="1" x14ac:dyDescent="0.35">
      <c r="B23" s="216" t="s">
        <v>641</v>
      </c>
      <c r="C23" s="724">
        <v>3688016.3485441972</v>
      </c>
      <c r="D23" s="725">
        <v>3312779.4412095719</v>
      </c>
      <c r="E23" s="725">
        <v>3361275.9215805349</v>
      </c>
      <c r="F23" s="725">
        <v>3405158.7323515275</v>
      </c>
      <c r="G23" s="725">
        <v>4029834.4351105634</v>
      </c>
      <c r="H23" s="217">
        <v>0.11326951099334814</v>
      </c>
      <c r="I23" s="217">
        <v>-8.4821868508597409E-2</v>
      </c>
    </row>
    <row r="24" spans="2:12" ht="11.15" customHeight="1" x14ac:dyDescent="0.35">
      <c r="B24" s="216" t="s">
        <v>642</v>
      </c>
      <c r="C24" s="724">
        <v>1605431.7020000003</v>
      </c>
      <c r="D24" s="725">
        <v>1399603.7545224132</v>
      </c>
      <c r="E24" s="725">
        <v>1029827.4518723502</v>
      </c>
      <c r="F24" s="725">
        <v>1004129.3824618651</v>
      </c>
      <c r="G24" s="725">
        <v>1185218.9633686172</v>
      </c>
      <c r="H24" s="217">
        <v>0.14706158568988803</v>
      </c>
      <c r="I24" s="217">
        <v>0.35454439358366208</v>
      </c>
    </row>
    <row r="25" spans="2:12" ht="18.5" customHeight="1" x14ac:dyDescent="0.35">
      <c r="B25" s="216" t="s">
        <v>686</v>
      </c>
      <c r="C25" s="724">
        <v>1748057.3660000004</v>
      </c>
      <c r="D25" s="725">
        <v>1519151.4102230258</v>
      </c>
      <c r="E25" s="725">
        <v>1181066.6877681762</v>
      </c>
      <c r="F25" s="725">
        <v>1228853.978953891</v>
      </c>
      <c r="G25" s="725">
        <v>1370707.2936464304</v>
      </c>
      <c r="H25" s="217">
        <v>0.1506801456632747</v>
      </c>
      <c r="I25" s="217">
        <v>0.27529588125975657</v>
      </c>
    </row>
    <row r="26" spans="2:12" ht="11.15" customHeight="1" x14ac:dyDescent="0.35">
      <c r="B26" s="216" t="s">
        <v>287</v>
      </c>
      <c r="C26" s="724">
        <v>2751527.6940000001</v>
      </c>
      <c r="D26" s="725">
        <v>2350702.9653856191</v>
      </c>
      <c r="E26" s="725">
        <v>2359645.8044460937</v>
      </c>
      <c r="F26" s="725">
        <v>3122343.7576688752</v>
      </c>
      <c r="G26" s="725">
        <v>2994355.367047816</v>
      </c>
      <c r="H26" s="217">
        <v>0.17051270812032526</v>
      </c>
      <c r="I26" s="217">
        <v>-8.1095141785800684E-2</v>
      </c>
    </row>
    <row r="27" spans="2:12" ht="11.15" customHeight="1" x14ac:dyDescent="0.35">
      <c r="B27" s="216" t="s">
        <v>363</v>
      </c>
      <c r="C27" s="724">
        <v>736887.25800000003</v>
      </c>
      <c r="D27" s="725">
        <v>727382.86138275696</v>
      </c>
      <c r="E27" s="725">
        <v>744816.49907917506</v>
      </c>
      <c r="F27" s="725">
        <v>690992.37279645691</v>
      </c>
      <c r="G27" s="725">
        <v>638648.13039147493</v>
      </c>
      <c r="H27" s="217">
        <v>1.3066566621016129E-2</v>
      </c>
      <c r="I27" s="217">
        <v>0.15382355781470314</v>
      </c>
    </row>
    <row r="28" spans="2:12" ht="16" x14ac:dyDescent="0.35">
      <c r="B28" s="216" t="s">
        <v>643</v>
      </c>
      <c r="C28" s="724">
        <v>735933.59165349451</v>
      </c>
      <c r="D28" s="725">
        <v>733456.78452104109</v>
      </c>
      <c r="E28" s="725">
        <v>730039.56558904634</v>
      </c>
      <c r="F28" s="725">
        <v>672766.56297575356</v>
      </c>
      <c r="G28" s="725">
        <v>633954.5367778209</v>
      </c>
      <c r="H28" s="217">
        <v>3.3768957963498103E-3</v>
      </c>
      <c r="I28" s="217">
        <v>0.16086177944872682</v>
      </c>
    </row>
    <row r="29" spans="2:12" ht="3" customHeight="1" thickBot="1" x14ac:dyDescent="0.4">
      <c r="B29" s="216"/>
      <c r="C29" s="224"/>
      <c r="D29" s="225"/>
      <c r="E29" s="226"/>
      <c r="F29" s="223"/>
      <c r="G29" s="223"/>
      <c r="H29" s="227"/>
      <c r="I29" s="227"/>
    </row>
    <row r="30" spans="2:12" ht="11.15" customHeight="1" thickTop="1" thickBot="1" x14ac:dyDescent="0.4">
      <c r="B30" s="216"/>
      <c r="C30" s="226"/>
      <c r="D30" s="226"/>
      <c r="E30" s="226"/>
      <c r="F30" s="226"/>
      <c r="G30" s="226"/>
      <c r="H30" s="227"/>
      <c r="I30" s="227"/>
    </row>
    <row r="31" spans="2:12" ht="11.15" customHeight="1" thickTop="1" thickBot="1" x14ac:dyDescent="0.4">
      <c r="B31" s="213" t="s">
        <v>364</v>
      </c>
      <c r="C31" s="214" t="s">
        <v>714</v>
      </c>
      <c r="D31" s="215" t="s">
        <v>704</v>
      </c>
      <c r="E31" s="215" t="s">
        <v>689</v>
      </c>
      <c r="F31" s="215" t="s">
        <v>682</v>
      </c>
      <c r="G31" s="215" t="s">
        <v>656</v>
      </c>
      <c r="H31" s="215"/>
      <c r="I31" s="215"/>
      <c r="J31" s="346" t="s">
        <v>715</v>
      </c>
      <c r="K31" s="346" t="s">
        <v>716</v>
      </c>
    </row>
    <row r="32" spans="2:12" ht="11.15" customHeight="1" thickTop="1" x14ac:dyDescent="0.35">
      <c r="B32" s="228" t="s">
        <v>365</v>
      </c>
      <c r="C32" s="229"/>
      <c r="D32" s="228"/>
      <c r="E32" s="228"/>
      <c r="F32" s="230"/>
      <c r="G32" s="230"/>
    </row>
    <row r="33" spans="2:13" ht="11.15" customHeight="1" x14ac:dyDescent="0.35">
      <c r="B33" s="216" t="s">
        <v>39</v>
      </c>
      <c r="C33" s="494">
        <v>4.8814031534249472E-2</v>
      </c>
      <c r="D33" s="217">
        <v>0.1044425348968232</v>
      </c>
      <c r="E33" s="217">
        <v>0.33848872894700816</v>
      </c>
      <c r="F33" s="217">
        <v>0.26923834379249056</v>
      </c>
      <c r="G33" s="217">
        <v>0.18488920363859046</v>
      </c>
      <c r="H33" s="230"/>
      <c r="I33" s="230"/>
      <c r="J33" s="217">
        <v>0.16351408748442148</v>
      </c>
      <c r="K33" s="217">
        <v>0.1287753145257356</v>
      </c>
    </row>
    <row r="34" spans="2:13" ht="11.15" customHeight="1" x14ac:dyDescent="0.35">
      <c r="B34" s="216" t="s">
        <v>40</v>
      </c>
      <c r="C34" s="494">
        <v>9.7407066984037914E-3</v>
      </c>
      <c r="D34" s="217">
        <v>2.3123811039071365E-2</v>
      </c>
      <c r="E34" s="217">
        <v>7.3516774701752677E-2</v>
      </c>
      <c r="F34" s="217">
        <v>5.3194159042762347E-2</v>
      </c>
      <c r="G34" s="217">
        <v>2.9085897035049529E-2</v>
      </c>
      <c r="H34" s="230"/>
      <c r="I34" s="230"/>
      <c r="J34" s="217">
        <v>3.3762909518773004E-2</v>
      </c>
      <c r="K34" s="217">
        <v>1.879641252206167E-2</v>
      </c>
    </row>
    <row r="35" spans="2:13" ht="11.15" customHeight="1" x14ac:dyDescent="0.35">
      <c r="B35" s="216" t="s">
        <v>366</v>
      </c>
      <c r="C35" s="494">
        <v>0.24753730570702076</v>
      </c>
      <c r="D35" s="217">
        <v>0.36299055101955691</v>
      </c>
      <c r="E35" s="217">
        <v>0.61868000201329676</v>
      </c>
      <c r="F35" s="217">
        <v>0.62227683028950476</v>
      </c>
      <c r="G35" s="217">
        <v>0.29209630682980964</v>
      </c>
      <c r="H35" s="230"/>
      <c r="I35" s="230"/>
      <c r="J35" s="217">
        <v>0.40005873126289082</v>
      </c>
      <c r="K35" s="217">
        <v>0.24999527148574177</v>
      </c>
    </row>
    <row r="36" spans="2:13" ht="11.15" customHeight="1" x14ac:dyDescent="0.35">
      <c r="B36" s="216" t="s">
        <v>367</v>
      </c>
      <c r="C36" s="494">
        <v>0.23120197948908072</v>
      </c>
      <c r="D36" s="217">
        <v>0.14521716875227822</v>
      </c>
      <c r="E36" s="217">
        <v>8.4008679549862741E-2</v>
      </c>
      <c r="F36" s="217">
        <v>9.8835568868876789E-2</v>
      </c>
      <c r="G36" s="217">
        <v>0.16061399498052181</v>
      </c>
      <c r="H36" s="230"/>
      <c r="I36" s="230"/>
      <c r="J36" s="217">
        <v>0.13580935169604785</v>
      </c>
      <c r="K36" s="217">
        <v>0.1717647307187794</v>
      </c>
    </row>
    <row r="37" spans="2:13" ht="11.15" customHeight="1" x14ac:dyDescent="0.35">
      <c r="B37" s="216" t="s">
        <v>368</v>
      </c>
      <c r="C37" s="494">
        <v>0.13041258440243983</v>
      </c>
      <c r="D37" s="217">
        <v>0.1425871687326907</v>
      </c>
      <c r="E37" s="217">
        <v>0.15224255772175327</v>
      </c>
      <c r="F37" s="217">
        <v>0.1863460954859186</v>
      </c>
      <c r="G37" s="217">
        <v>0.12955474810225137</v>
      </c>
      <c r="H37" s="230"/>
      <c r="I37" s="230"/>
      <c r="J37" s="217">
        <v>0.13753949072849858</v>
      </c>
      <c r="K37" s="217">
        <v>0.12901505305075131</v>
      </c>
    </row>
    <row r="38" spans="2:13" ht="11.15" customHeight="1" x14ac:dyDescent="0.35">
      <c r="B38" s="216" t="s">
        <v>246</v>
      </c>
      <c r="C38" s="494">
        <v>0.64332421538329776</v>
      </c>
      <c r="D38" s="217">
        <v>0.50893243410365785</v>
      </c>
      <c r="E38" s="217">
        <v>0.34033257864447752</v>
      </c>
      <c r="F38" s="217">
        <v>0.43439457927133113</v>
      </c>
      <c r="G38" s="217">
        <v>0.51735306015332239</v>
      </c>
      <c r="H38" s="230"/>
      <c r="I38" s="230"/>
      <c r="J38" s="217">
        <v>0.46079879129607543</v>
      </c>
      <c r="K38" s="217">
        <v>0.6092547716501342</v>
      </c>
      <c r="L38" s="621"/>
    </row>
    <row r="39" spans="2:13" ht="11.15" customHeight="1" x14ac:dyDescent="0.35">
      <c r="B39" s="228" t="s">
        <v>369</v>
      </c>
      <c r="C39" s="494"/>
      <c r="D39" s="217"/>
      <c r="E39" s="217"/>
      <c r="F39" s="217"/>
      <c r="G39" s="217"/>
      <c r="H39" s="230"/>
      <c r="I39" s="230"/>
      <c r="J39" s="217"/>
      <c r="K39" s="217"/>
    </row>
    <row r="40" spans="2:13" ht="11.15" customHeight="1" x14ac:dyDescent="0.35">
      <c r="B40" s="216" t="s">
        <v>370</v>
      </c>
      <c r="C40" s="494">
        <v>0.58346921439344956</v>
      </c>
      <c r="D40" s="217">
        <v>0.59539796185725946</v>
      </c>
      <c r="E40" s="217">
        <v>0.43643306547615229</v>
      </c>
      <c r="F40" s="217">
        <v>0.32159475714216129</v>
      </c>
      <c r="G40" s="217">
        <v>0.3958177364021907</v>
      </c>
      <c r="H40" s="230"/>
      <c r="I40" s="230"/>
    </row>
    <row r="41" spans="2:13" ht="11.15" customHeight="1" x14ac:dyDescent="0.35">
      <c r="B41" s="216" t="s">
        <v>371</v>
      </c>
      <c r="C41" s="494">
        <v>0.72066849693568835</v>
      </c>
      <c r="D41" s="217">
        <v>0.62644719653062497</v>
      </c>
      <c r="E41" s="217">
        <v>0.46118830872132949</v>
      </c>
      <c r="F41" s="217">
        <v>0.34801043082944416</v>
      </c>
      <c r="G41" s="217">
        <v>0.41043629422011318</v>
      </c>
      <c r="H41" s="230"/>
      <c r="I41" s="230"/>
    </row>
    <row r="42" spans="2:13" ht="11.15" customHeight="1" x14ac:dyDescent="0.35">
      <c r="B42" s="216" t="s">
        <v>372</v>
      </c>
      <c r="C42" s="494">
        <v>0.23528677251588903</v>
      </c>
      <c r="D42" s="217">
        <v>0.43638684684318452</v>
      </c>
      <c r="E42" s="217">
        <v>0.29347426672709476</v>
      </c>
      <c r="F42" s="217">
        <v>0.17761358639796659</v>
      </c>
      <c r="G42" s="217">
        <v>0.25807724397512916</v>
      </c>
      <c r="H42" s="230"/>
      <c r="I42" s="230"/>
    </row>
    <row r="43" spans="2:13" ht="11.15" customHeight="1" x14ac:dyDescent="0.35">
      <c r="B43" s="216" t="s">
        <v>708</v>
      </c>
      <c r="C43" s="494">
        <v>1.3931</v>
      </c>
      <c r="D43" s="217">
        <v>1.0398000000000001</v>
      </c>
      <c r="E43" s="217">
        <v>1.099</v>
      </c>
      <c r="F43" s="217">
        <v>1.1259999999999999</v>
      </c>
      <c r="G43" s="217">
        <v>1.1060000000000001</v>
      </c>
      <c r="H43" s="230"/>
      <c r="I43" s="230"/>
    </row>
    <row r="44" spans="2:13" ht="11.15" customHeight="1" x14ac:dyDescent="0.35">
      <c r="B44" s="216" t="s">
        <v>373</v>
      </c>
      <c r="C44" s="494">
        <v>0.18446244961876493</v>
      </c>
      <c r="D44" s="217">
        <v>0.19422119118242051</v>
      </c>
      <c r="E44" s="217">
        <v>0.21781674651426325</v>
      </c>
      <c r="F44" s="217">
        <v>0.16614987505490247</v>
      </c>
      <c r="G44" s="217">
        <v>0.16000881510032114</v>
      </c>
      <c r="H44" s="230"/>
      <c r="I44" s="230"/>
    </row>
    <row r="45" spans="2:13" ht="8.5" x14ac:dyDescent="0.35">
      <c r="B45" s="216" t="s">
        <v>709</v>
      </c>
      <c r="C45" s="494">
        <v>0.19239196150040258</v>
      </c>
      <c r="D45" s="217">
        <v>0.21324582567440065</v>
      </c>
      <c r="E45" s="217">
        <v>0.24725911700887732</v>
      </c>
      <c r="F45" s="217">
        <v>0.25214835271722008</v>
      </c>
      <c r="G45" s="217">
        <v>0.25214835271722008</v>
      </c>
      <c r="H45" s="230"/>
      <c r="I45" s="230"/>
    </row>
    <row r="46" spans="2:13" ht="8.5" x14ac:dyDescent="0.35">
      <c r="B46" s="216" t="s">
        <v>710</v>
      </c>
      <c r="C46" s="494">
        <v>0.19239196150040258</v>
      </c>
      <c r="D46" s="217">
        <v>0.21324582567440065</v>
      </c>
      <c r="E46" s="217">
        <v>0.24725911700887732</v>
      </c>
      <c r="F46" s="217">
        <v>0.21039685205964537</v>
      </c>
      <c r="G46" s="217">
        <v>0.16866114149227909</v>
      </c>
      <c r="H46" s="230"/>
      <c r="I46" s="230"/>
      <c r="M46" s="621"/>
    </row>
    <row r="47" spans="2:13" ht="11.15" customHeight="1" x14ac:dyDescent="0.35">
      <c r="B47" s="216" t="s">
        <v>374</v>
      </c>
      <c r="C47" s="494">
        <v>0.73508739100618681</v>
      </c>
      <c r="D47" s="217">
        <v>0.71045498333539436</v>
      </c>
      <c r="E47" s="217">
        <v>0.6102404962576492</v>
      </c>
      <c r="F47" s="217">
        <v>0.51283594408236965</v>
      </c>
      <c r="G47" s="217">
        <v>0.56580782519982831</v>
      </c>
      <c r="H47" s="230"/>
      <c r="I47" s="230"/>
      <c r="M47" s="621"/>
    </row>
    <row r="48" spans="2:13" ht="11.15" customHeight="1" x14ac:dyDescent="0.35">
      <c r="B48" s="228" t="s">
        <v>375</v>
      </c>
      <c r="C48" s="726"/>
      <c r="D48" s="231"/>
      <c r="E48" s="231"/>
      <c r="F48" s="231"/>
      <c r="G48" s="231"/>
      <c r="H48" s="231"/>
      <c r="I48" s="231"/>
    </row>
    <row r="49" spans="2:14" ht="11.15" customHeight="1" x14ac:dyDescent="0.35">
      <c r="B49" s="216" t="s">
        <v>681</v>
      </c>
      <c r="C49" s="494">
        <v>8.3776954340725254E-3</v>
      </c>
      <c r="D49" s="217">
        <v>8.0509113098443785E-3</v>
      </c>
      <c r="E49" s="217">
        <v>1.0622767222322018E-2</v>
      </c>
      <c r="F49" s="217">
        <v>1.1647724199388162E-2</v>
      </c>
      <c r="G49" s="217">
        <v>1.6908333095226862E-2</v>
      </c>
      <c r="H49" s="217"/>
      <c r="I49" s="217"/>
      <c r="M49" s="621"/>
    </row>
    <row r="50" spans="2:14" ht="11.15" customHeight="1" x14ac:dyDescent="0.35">
      <c r="B50" s="216" t="s">
        <v>672</v>
      </c>
      <c r="C50" s="494">
        <v>2.3596257655081838E-2</v>
      </c>
      <c r="D50" s="217">
        <v>2.4382558391310288E-2</v>
      </c>
      <c r="E50" s="217">
        <v>2.8015579893131543E-2</v>
      </c>
      <c r="F50" s="217">
        <v>3.0559391130025704E-2</v>
      </c>
      <c r="G50" s="217">
        <v>3.0911281207340963E-2</v>
      </c>
      <c r="H50" s="217"/>
      <c r="I50" s="217"/>
    </row>
    <row r="51" spans="2:14" ht="11.15" customHeight="1" x14ac:dyDescent="0.35">
      <c r="B51" s="216" t="s">
        <v>350</v>
      </c>
      <c r="C51" s="494">
        <v>2.8165571117702162</v>
      </c>
      <c r="D51" s="217">
        <v>3.0285463909528025</v>
      </c>
      <c r="E51" s="217">
        <v>2.6373146758088946</v>
      </c>
      <c r="F51" s="217">
        <v>2.623636223429032</v>
      </c>
      <c r="G51" s="217">
        <v>1.8281684559471485</v>
      </c>
      <c r="H51" s="217"/>
      <c r="I51" s="217"/>
      <c r="J51" s="217"/>
      <c r="K51" s="217"/>
      <c r="L51" s="222"/>
    </row>
    <row r="52" spans="2:14" ht="11.15" customHeight="1" x14ac:dyDescent="0.35">
      <c r="B52" s="216" t="s">
        <v>445</v>
      </c>
      <c r="C52" s="494">
        <v>2.6814933147687021E-2</v>
      </c>
      <c r="D52" s="217">
        <v>3.7606684028766206E-2</v>
      </c>
      <c r="E52" s="217">
        <v>4.0607327771077617E-2</v>
      </c>
      <c r="F52" s="217">
        <v>6.8669301213655665E-2</v>
      </c>
      <c r="G52" s="217">
        <v>4.5456385167794155E-2</v>
      </c>
      <c r="H52" s="217"/>
      <c r="I52" s="217"/>
      <c r="J52" s="217">
        <v>2.8977739050818449E-2</v>
      </c>
      <c r="K52" s="217">
        <v>4.6682376906227743E-2</v>
      </c>
      <c r="L52" s="222"/>
    </row>
    <row r="53" spans="2:14" ht="11.15" customHeight="1" thickBot="1" x14ac:dyDescent="0.4">
      <c r="B53" s="216" t="s">
        <v>598</v>
      </c>
      <c r="C53" s="727">
        <v>2.4150656702548227E-2</v>
      </c>
      <c r="D53" s="217">
        <v>3.5827228165827965E-2</v>
      </c>
      <c r="E53" s="217">
        <v>3.7782107920276517E-2</v>
      </c>
      <c r="F53" s="217">
        <v>6.0181902614878324E-2</v>
      </c>
      <c r="G53" s="217">
        <v>4.0576505175893229E-2</v>
      </c>
      <c r="H53" s="217"/>
      <c r="I53" s="217"/>
      <c r="J53" s="217">
        <v>2.6937885323653449E-2</v>
      </c>
      <c r="K53" s="217">
        <v>3.8428954558135164E-2</v>
      </c>
      <c r="L53" s="222"/>
    </row>
    <row r="54" spans="2:14" ht="11.15" customHeight="1" thickTop="1" thickBot="1" x14ac:dyDescent="0.4">
      <c r="B54" s="216"/>
      <c r="C54" s="217"/>
      <c r="D54" s="217"/>
      <c r="E54" s="217"/>
      <c r="F54" s="217"/>
      <c r="G54" s="217"/>
      <c r="H54" s="217"/>
      <c r="I54" s="217"/>
    </row>
    <row r="55" spans="2:14" ht="11.15" customHeight="1" thickTop="1" thickBot="1" x14ac:dyDescent="0.4">
      <c r="B55" s="213" t="s">
        <v>376</v>
      </c>
      <c r="C55" s="214" t="s">
        <v>714</v>
      </c>
      <c r="D55" s="215" t="s">
        <v>704</v>
      </c>
      <c r="E55" s="215" t="s">
        <v>689</v>
      </c>
      <c r="F55" s="215" t="s">
        <v>682</v>
      </c>
      <c r="G55" s="215" t="s">
        <v>656</v>
      </c>
      <c r="H55" s="215"/>
      <c r="I55" s="215"/>
      <c r="J55" s="346" t="s">
        <v>715</v>
      </c>
      <c r="K55" s="346" t="s">
        <v>716</v>
      </c>
    </row>
    <row r="56" spans="2:14" ht="11.15" customHeight="1" thickTop="1" x14ac:dyDescent="0.35">
      <c r="B56" s="216" t="s">
        <v>711</v>
      </c>
      <c r="C56" s="494">
        <v>0.121</v>
      </c>
      <c r="D56" s="217">
        <v>0.18566443004936506</v>
      </c>
      <c r="E56" s="217">
        <v>0.51621893085804937</v>
      </c>
      <c r="F56" s="217">
        <v>0.53288867373599524</v>
      </c>
      <c r="G56" s="217">
        <v>0.34799999999999998</v>
      </c>
      <c r="J56" s="222">
        <v>1.016</v>
      </c>
      <c r="K56" s="222">
        <v>1.032</v>
      </c>
    </row>
    <row r="57" spans="2:14" ht="11.15" customHeight="1" x14ac:dyDescent="0.35">
      <c r="B57" s="216" t="s">
        <v>594</v>
      </c>
      <c r="C57" s="494">
        <v>2.09</v>
      </c>
      <c r="D57" s="217">
        <v>2.7152970133857899</v>
      </c>
      <c r="E57" s="217">
        <v>2.8786907470031893</v>
      </c>
      <c r="F57" s="217">
        <v>2.1139999999999999</v>
      </c>
      <c r="G57" s="217">
        <v>1.383</v>
      </c>
      <c r="J57" s="217">
        <v>2.09</v>
      </c>
      <c r="K57" s="217">
        <v>1.383</v>
      </c>
    </row>
    <row r="58" spans="2:14" ht="11.15" customHeight="1" x14ac:dyDescent="0.35">
      <c r="B58" s="216" t="s">
        <v>377</v>
      </c>
      <c r="C58" s="494">
        <v>0.13196961850509226</v>
      </c>
      <c r="D58" s="217">
        <v>0.32600000000000001</v>
      </c>
      <c r="E58" s="217">
        <v>0.69599999999999995</v>
      </c>
      <c r="F58" s="217">
        <v>0.37165500000000001</v>
      </c>
      <c r="G58" s="217">
        <v>0.23899999999999999</v>
      </c>
      <c r="H58" s="217"/>
      <c r="I58" s="217"/>
      <c r="J58" s="217">
        <v>1.5471514889943894</v>
      </c>
      <c r="K58" s="217">
        <v>0.83199999999999996</v>
      </c>
    </row>
    <row r="59" spans="2:14" ht="11.15" customHeight="1" x14ac:dyDescent="0.35">
      <c r="B59" s="216" t="s">
        <v>378</v>
      </c>
      <c r="C59" s="388">
        <v>970.91669999999999</v>
      </c>
      <c r="D59" s="496">
        <v>911.75</v>
      </c>
      <c r="E59" s="496">
        <v>857.42</v>
      </c>
      <c r="F59" s="496">
        <v>808.48</v>
      </c>
      <c r="G59" s="496">
        <v>350.01</v>
      </c>
      <c r="H59" s="217"/>
      <c r="I59" s="217"/>
      <c r="J59" s="728">
        <v>970.91669999999999</v>
      </c>
      <c r="K59" s="728">
        <v>350.01</v>
      </c>
      <c r="M59" s="282"/>
      <c r="N59" s="282"/>
    </row>
    <row r="60" spans="2:14" ht="11.15" customHeight="1" x14ac:dyDescent="0.35">
      <c r="B60" s="216" t="s">
        <v>156</v>
      </c>
      <c r="C60" s="494">
        <v>0.39750000000000002</v>
      </c>
      <c r="D60" s="217">
        <v>0.36059999999999998</v>
      </c>
      <c r="E60" s="217">
        <v>0.70879999999999999</v>
      </c>
      <c r="F60" s="217">
        <v>1.0956250000000001</v>
      </c>
      <c r="G60" s="217">
        <v>1.1388</v>
      </c>
      <c r="H60" s="217"/>
      <c r="I60" s="217"/>
      <c r="J60" s="217">
        <v>0.39750000000000002</v>
      </c>
      <c r="K60" s="217">
        <v>1.1388</v>
      </c>
    </row>
    <row r="61" spans="2:14" ht="11.15" customHeight="1" x14ac:dyDescent="0.35">
      <c r="B61" s="216" t="s">
        <v>157</v>
      </c>
      <c r="C61" s="494">
        <v>0.3836</v>
      </c>
      <c r="D61" s="217">
        <v>0.44140000000000001</v>
      </c>
      <c r="E61" s="217">
        <v>1.0156000000000001</v>
      </c>
      <c r="F61" s="217">
        <v>1.2424999999999999</v>
      </c>
      <c r="G61" s="217">
        <v>1.0346</v>
      </c>
      <c r="H61" s="217"/>
      <c r="I61" s="217"/>
      <c r="J61" s="217">
        <v>0.60819999999999996</v>
      </c>
      <c r="K61" s="217">
        <v>0.86699999999999999</v>
      </c>
    </row>
    <row r="62" spans="2:14" ht="11.15" customHeight="1" x14ac:dyDescent="0.35">
      <c r="B62" s="216" t="s">
        <v>154</v>
      </c>
      <c r="C62" s="494">
        <v>0.4</v>
      </c>
      <c r="D62" s="217">
        <v>0.4</v>
      </c>
      <c r="E62" s="217">
        <v>0.8</v>
      </c>
      <c r="F62" s="217">
        <v>1</v>
      </c>
      <c r="G62" s="217">
        <v>1.18</v>
      </c>
      <c r="H62" s="217"/>
      <c r="I62" s="217"/>
      <c r="J62" s="217">
        <v>0.4</v>
      </c>
      <c r="K62" s="217">
        <v>1.18</v>
      </c>
    </row>
    <row r="63" spans="2:14" ht="11.15" customHeight="1" x14ac:dyDescent="0.25">
      <c r="B63" s="216" t="s">
        <v>155</v>
      </c>
      <c r="C63" s="494">
        <v>0.4</v>
      </c>
      <c r="D63" s="217">
        <v>0.51859999999999995</v>
      </c>
      <c r="E63" s="217">
        <v>0.96</v>
      </c>
      <c r="F63" s="217">
        <v>1.258</v>
      </c>
      <c r="G63" s="217">
        <v>1.0815999999999999</v>
      </c>
      <c r="H63" s="217"/>
      <c r="I63" s="217"/>
      <c r="J63" s="217">
        <v>0.62070000000000003</v>
      </c>
      <c r="K63" s="217">
        <v>0.91720000000000002</v>
      </c>
      <c r="L63" s="731"/>
    </row>
    <row r="64" spans="2:14" ht="11.15" customHeight="1" x14ac:dyDescent="0.25">
      <c r="B64" s="729" t="s">
        <v>379</v>
      </c>
      <c r="C64" s="494"/>
      <c r="D64" s="217"/>
      <c r="E64" s="217"/>
      <c r="F64" s="217"/>
      <c r="G64" s="217"/>
      <c r="H64" s="345"/>
      <c r="I64" s="345"/>
      <c r="J64" s="345"/>
      <c r="K64" s="345"/>
      <c r="L64" s="731"/>
    </row>
    <row r="65" spans="2:12" ht="11.15" customHeight="1" x14ac:dyDescent="0.25">
      <c r="B65" s="216" t="s">
        <v>610</v>
      </c>
      <c r="C65" s="583">
        <v>1.3854299999999999</v>
      </c>
      <c r="D65" s="496">
        <v>1.4021589999999999</v>
      </c>
      <c r="E65" s="496">
        <v>1.4357869999999999</v>
      </c>
      <c r="F65" s="496">
        <v>1.5361359999999999</v>
      </c>
      <c r="G65" s="496">
        <v>1.535857</v>
      </c>
      <c r="H65" s="217"/>
      <c r="I65" s="217"/>
      <c r="L65" s="730"/>
    </row>
    <row r="66" spans="2:12" ht="11.15" hidden="1" customHeight="1" x14ac:dyDescent="0.35">
      <c r="B66" s="216" t="s">
        <v>611</v>
      </c>
      <c r="C66" s="583"/>
      <c r="D66" s="496"/>
      <c r="E66" s="496"/>
      <c r="F66" s="496"/>
      <c r="G66" s="496" t="s">
        <v>443</v>
      </c>
      <c r="H66" s="217"/>
      <c r="I66" s="217"/>
    </row>
    <row r="67" spans="2:12" ht="11.15" customHeight="1" x14ac:dyDescent="0.25">
      <c r="B67" s="216" t="s">
        <v>612</v>
      </c>
      <c r="C67" s="583">
        <v>0.57926299999999997</v>
      </c>
      <c r="D67" s="496">
        <v>0.50639699999999999</v>
      </c>
      <c r="E67" s="496">
        <v>0.49266100000000002</v>
      </c>
      <c r="F67" s="496">
        <v>0.48358000000000001</v>
      </c>
      <c r="G67" s="496">
        <v>0.35786699999999999</v>
      </c>
      <c r="H67" s="217"/>
      <c r="I67" s="217"/>
      <c r="L67" s="730"/>
    </row>
    <row r="68" spans="2:12" ht="11.15" customHeight="1" x14ac:dyDescent="0.35">
      <c r="B68" s="216" t="s">
        <v>454</v>
      </c>
      <c r="C68" s="710">
        <v>131</v>
      </c>
      <c r="D68" s="411">
        <v>136</v>
      </c>
      <c r="E68" s="411">
        <v>136</v>
      </c>
      <c r="F68" s="411">
        <v>137</v>
      </c>
      <c r="G68" s="411">
        <v>144</v>
      </c>
      <c r="H68" s="411"/>
      <c r="I68" s="217"/>
    </row>
    <row r="69" spans="2:12" ht="11.15" customHeight="1" x14ac:dyDescent="0.35">
      <c r="B69" s="216" t="s">
        <v>581</v>
      </c>
      <c r="C69" s="710">
        <v>3099</v>
      </c>
      <c r="D69" s="411">
        <v>3154</v>
      </c>
      <c r="E69" s="411">
        <v>3197</v>
      </c>
      <c r="F69" s="411">
        <v>3196</v>
      </c>
      <c r="G69" s="411">
        <v>3248</v>
      </c>
      <c r="H69" s="217"/>
      <c r="I69" s="217"/>
    </row>
    <row r="70" spans="2:12" ht="11.15" customHeight="1" thickBot="1" x14ac:dyDescent="0.4">
      <c r="B70" s="216" t="s">
        <v>582</v>
      </c>
      <c r="C70" s="733">
        <v>443</v>
      </c>
      <c r="D70" s="411">
        <v>448</v>
      </c>
      <c r="E70" s="411">
        <v>463</v>
      </c>
      <c r="F70" s="411">
        <v>467</v>
      </c>
      <c r="G70" s="411">
        <v>456</v>
      </c>
      <c r="H70" s="217"/>
      <c r="I70" s="217"/>
    </row>
    <row r="71" spans="2:12" ht="11.15" customHeight="1" thickTop="1" x14ac:dyDescent="0.35">
      <c r="C71" s="495"/>
      <c r="D71" s="495"/>
      <c r="E71" s="495"/>
      <c r="F71" s="495"/>
      <c r="G71" s="495"/>
    </row>
    <row r="72" spans="2:12" s="433" customFormat="1" ht="11.15" hidden="1" customHeight="1" x14ac:dyDescent="0.35">
      <c r="B72" s="432" t="s">
        <v>498</v>
      </c>
      <c r="C72" s="433">
        <v>496</v>
      </c>
      <c r="D72" s="433">
        <v>463</v>
      </c>
    </row>
    <row r="73" spans="2:12" s="436" customFormat="1" ht="11.15" hidden="1" customHeight="1" thickBot="1" x14ac:dyDescent="0.4">
      <c r="B73" s="434" t="s">
        <v>22</v>
      </c>
      <c r="C73" s="435">
        <v>0.1600516295579219</v>
      </c>
      <c r="D73" s="435">
        <v>0.14679771718452758</v>
      </c>
      <c r="E73" s="434"/>
      <c r="F73" s="434"/>
      <c r="G73" s="434"/>
      <c r="H73" s="790" t="s">
        <v>18</v>
      </c>
      <c r="I73" s="790"/>
    </row>
    <row r="74" spans="2:12" s="433" customFormat="1" ht="11.15" hidden="1" customHeight="1" thickTop="1" thickBot="1" x14ac:dyDescent="0.4">
      <c r="B74" s="437" t="s">
        <v>351</v>
      </c>
      <c r="C74" s="438" t="s">
        <v>553</v>
      </c>
      <c r="D74" s="439" t="s">
        <v>528</v>
      </c>
      <c r="E74" s="440" t="s">
        <v>503</v>
      </c>
      <c r="F74" s="440" t="s">
        <v>472</v>
      </c>
      <c r="G74" s="440" t="s">
        <v>450</v>
      </c>
      <c r="H74" s="440" t="s">
        <v>19</v>
      </c>
      <c r="I74" s="440" t="s">
        <v>20</v>
      </c>
    </row>
    <row r="75" spans="2:12" s="433" customFormat="1" ht="11.15" hidden="1" customHeight="1" thickTop="1" x14ac:dyDescent="0.35">
      <c r="B75" s="441" t="s">
        <v>93</v>
      </c>
      <c r="C75" s="442">
        <v>132843.26099999994</v>
      </c>
      <c r="D75" s="443">
        <v>7728.8109999999997</v>
      </c>
      <c r="E75" s="444">
        <v>7453.8790000000045</v>
      </c>
      <c r="F75" s="444">
        <v>8397.7419999999947</v>
      </c>
      <c r="G75" s="444">
        <v>8109.2400000000007</v>
      </c>
      <c r="H75" s="445">
        <v>16.188059198238893</v>
      </c>
      <c r="I75" s="445">
        <v>15.381715302543757</v>
      </c>
    </row>
    <row r="76" spans="2:12" s="433" customFormat="1" ht="11.15" hidden="1" customHeight="1" x14ac:dyDescent="0.35">
      <c r="B76" s="441" t="s">
        <v>5</v>
      </c>
      <c r="C76" s="442">
        <v>21829.289000000001</v>
      </c>
      <c r="D76" s="443">
        <v>1767.636</v>
      </c>
      <c r="E76" s="444">
        <v>1812.2909999999999</v>
      </c>
      <c r="F76" s="444">
        <v>1290.8330000000001</v>
      </c>
      <c r="G76" s="444">
        <v>941.82899999999995</v>
      </c>
      <c r="H76" s="445">
        <v>11.349425447320602</v>
      </c>
      <c r="I76" s="445">
        <v>22.177550277173459</v>
      </c>
    </row>
    <row r="77" spans="2:12" s="433" customFormat="1" ht="11.15" hidden="1" customHeight="1" x14ac:dyDescent="0.35">
      <c r="B77" s="441" t="s">
        <v>6</v>
      </c>
      <c r="C77" s="442">
        <v>154672.54999999993</v>
      </c>
      <c r="D77" s="443">
        <v>9496.4470000000001</v>
      </c>
      <c r="E77" s="444">
        <v>9266.1700000000037</v>
      </c>
      <c r="F77" s="444">
        <v>9688.5749999999953</v>
      </c>
      <c r="G77" s="444">
        <v>9051.0690000000013</v>
      </c>
      <c r="H77" s="445">
        <v>15.287412544923374</v>
      </c>
      <c r="I77" s="445">
        <v>16.088870938891297</v>
      </c>
    </row>
    <row r="78" spans="2:12" s="433" customFormat="1" ht="15" hidden="1" x14ac:dyDescent="0.35">
      <c r="B78" s="441" t="s">
        <v>352</v>
      </c>
      <c r="C78" s="442">
        <v>39606.058999999994</v>
      </c>
      <c r="D78" s="443">
        <v>2019.0570000000002</v>
      </c>
      <c r="E78" s="444">
        <v>1776.6899999999991</v>
      </c>
      <c r="F78" s="444">
        <v>1685.296</v>
      </c>
      <c r="G78" s="444">
        <v>1583.2210000000005</v>
      </c>
      <c r="H78" s="445">
        <v>18.616117326058646</v>
      </c>
      <c r="I78" s="445">
        <v>24.016127881072816</v>
      </c>
    </row>
    <row r="79" spans="2:12" s="433" customFormat="1" ht="11.15" hidden="1" customHeight="1" x14ac:dyDescent="0.35">
      <c r="B79" s="441" t="s">
        <v>353</v>
      </c>
      <c r="C79" s="442">
        <v>3796.4480000000003</v>
      </c>
      <c r="D79" s="443">
        <v>372.23599999999999</v>
      </c>
      <c r="E79" s="444">
        <v>777.78599999999994</v>
      </c>
      <c r="F79" s="444">
        <v>293.86400000000003</v>
      </c>
      <c r="G79" s="444">
        <v>355.38400000000001</v>
      </c>
      <c r="H79" s="445">
        <v>9.1990350207932607</v>
      </c>
      <c r="I79" s="445">
        <v>9.6826643855660368</v>
      </c>
    </row>
    <row r="80" spans="2:12" s="433" customFormat="1" ht="11.15" hidden="1" customHeight="1" x14ac:dyDescent="0.35">
      <c r="B80" s="441" t="s">
        <v>354</v>
      </c>
      <c r="C80" s="442">
        <v>-10039.471999999998</v>
      </c>
      <c r="D80" s="443">
        <v>-1312.7360000000001</v>
      </c>
      <c r="E80" s="444">
        <v>-974.82500000000073</v>
      </c>
      <c r="F80" s="444">
        <v>-2650.6709999999998</v>
      </c>
      <c r="G80" s="444">
        <v>-2205.3179999999998</v>
      </c>
      <c r="H80" s="445">
        <v>6.6477463861736075</v>
      </c>
      <c r="I80" s="445">
        <v>3.5523919906335495</v>
      </c>
    </row>
    <row r="81" spans="2:9" s="433" customFormat="1" ht="11.15" hidden="1" customHeight="1" x14ac:dyDescent="0.35">
      <c r="B81" s="441" t="s">
        <v>355</v>
      </c>
      <c r="C81" s="442">
        <v>-102784.89300000001</v>
      </c>
      <c r="D81" s="443">
        <v>7369.3619999999992</v>
      </c>
      <c r="E81" s="444">
        <v>7095.2950000000001</v>
      </c>
      <c r="F81" s="444">
        <v>6223.1050000000005</v>
      </c>
      <c r="G81" s="444">
        <v>5883.9609999999993</v>
      </c>
      <c r="H81" s="445">
        <v>-14.94759722754833</v>
      </c>
      <c r="I81" s="445">
        <v>-18.468656403399006</v>
      </c>
    </row>
    <row r="82" spans="2:9" s="433" customFormat="1" ht="11.15" hidden="1" customHeight="1" x14ac:dyDescent="0.35">
      <c r="B82" s="441" t="s">
        <v>32</v>
      </c>
      <c r="C82" s="442">
        <v>138920.93699999989</v>
      </c>
      <c r="D82" s="443">
        <v>2048.6370000000006</v>
      </c>
      <c r="E82" s="444">
        <v>4219.8920000000035</v>
      </c>
      <c r="F82" s="444">
        <v>1962.6339999999955</v>
      </c>
      <c r="G82" s="444">
        <v>1992.0010000000002</v>
      </c>
      <c r="H82" s="445">
        <v>66.811397041056978</v>
      </c>
      <c r="I82" s="445">
        <v>68.739391195084679</v>
      </c>
    </row>
    <row r="83" spans="2:9" s="433" customFormat="1" ht="11.15" hidden="1" customHeight="1" x14ac:dyDescent="0.35">
      <c r="B83" s="441" t="s">
        <v>356</v>
      </c>
      <c r="C83" s="442">
        <v>144417.21400000004</v>
      </c>
      <c r="D83" s="443">
        <v>2899.4079999999999</v>
      </c>
      <c r="E83" s="444">
        <v>3946.5999999999995</v>
      </c>
      <c r="F83" s="444">
        <v>1930.2599999999998</v>
      </c>
      <c r="G83" s="444">
        <v>1923.453</v>
      </c>
      <c r="H83" s="445">
        <v>48.809207258861136</v>
      </c>
      <c r="I83" s="445">
        <v>74.082268191632465</v>
      </c>
    </row>
    <row r="84" spans="2:9" s="433" customFormat="1" ht="11.15" hidden="1" customHeight="1" x14ac:dyDescent="0.35">
      <c r="B84" s="441" t="s">
        <v>357</v>
      </c>
      <c r="C84" s="442">
        <v>146943.24000000002</v>
      </c>
      <c r="D84" s="443">
        <v>2434.2660000000001</v>
      </c>
      <c r="E84" s="444">
        <v>5133.41</v>
      </c>
      <c r="F84" s="444">
        <v>2223.808</v>
      </c>
      <c r="G84" s="444">
        <v>1874.9569999999999</v>
      </c>
      <c r="H84" s="445">
        <v>59.364495909649982</v>
      </c>
      <c r="I84" s="445">
        <v>77.371525320314035</v>
      </c>
    </row>
    <row r="85" spans="2:9" s="433" customFormat="1" ht="11.15" hidden="1" customHeight="1" x14ac:dyDescent="0.35">
      <c r="B85" s="441" t="s">
        <v>358</v>
      </c>
      <c r="C85" s="442">
        <v>316.20353778110285</v>
      </c>
      <c r="D85" s="443">
        <v>6.3482949274373324</v>
      </c>
      <c r="E85" s="444">
        <v>8.6411366598368264</v>
      </c>
      <c r="F85" s="444">
        <v>4.226331639643397</v>
      </c>
      <c r="G85" s="444">
        <v>4.2114276166252278</v>
      </c>
      <c r="H85" s="445"/>
      <c r="I85" s="445"/>
    </row>
    <row r="86" spans="2:9" s="433" customFormat="1" ht="11.15" hidden="1" customHeight="1" x14ac:dyDescent="0.35">
      <c r="B86" s="441" t="s">
        <v>359</v>
      </c>
      <c r="C86" s="442">
        <v>1581.0176889055142</v>
      </c>
      <c r="D86" s="443">
        <v>31.741474637186663</v>
      </c>
      <c r="E86" s="444">
        <v>56.198369914575792</v>
      </c>
      <c r="F86" s="444">
        <v>24.345295739672647</v>
      </c>
      <c r="G86" s="444">
        <v>20.526224684941063</v>
      </c>
      <c r="H86" s="445"/>
      <c r="I86" s="445"/>
    </row>
    <row r="87" spans="2:9" s="433" customFormat="1" ht="11.15" hidden="1" customHeight="1" x14ac:dyDescent="0.35">
      <c r="B87" s="441" t="s">
        <v>360</v>
      </c>
      <c r="C87" s="442">
        <v>456.72232200000002</v>
      </c>
      <c r="D87" s="443">
        <v>456.72232200000002</v>
      </c>
      <c r="E87" s="444">
        <v>456.72232200000002</v>
      </c>
      <c r="F87" s="444">
        <v>456.72232200000002</v>
      </c>
      <c r="G87" s="444">
        <v>456.72232200000002</v>
      </c>
      <c r="H87" s="445"/>
      <c r="I87" s="445"/>
    </row>
    <row r="88" spans="2:9" s="433" customFormat="1" ht="11.15" hidden="1" customHeight="1" x14ac:dyDescent="0.35">
      <c r="B88" s="446" t="s">
        <v>361</v>
      </c>
      <c r="C88" s="447" t="s">
        <v>554</v>
      </c>
      <c r="D88" s="448" t="s">
        <v>529</v>
      </c>
      <c r="E88" s="449" t="s">
        <v>505</v>
      </c>
      <c r="F88" s="449" t="s">
        <v>471</v>
      </c>
      <c r="G88" s="449" t="s">
        <v>451</v>
      </c>
      <c r="H88" s="450" t="s">
        <v>19</v>
      </c>
      <c r="I88" s="450" t="s">
        <v>20</v>
      </c>
    </row>
    <row r="89" spans="2:9" s="433" customFormat="1" ht="11.15" hidden="1" customHeight="1" x14ac:dyDescent="0.35">
      <c r="B89" s="441" t="s">
        <v>254</v>
      </c>
      <c r="C89" s="452">
        <v>3897820.5289999996</v>
      </c>
      <c r="D89" s="453">
        <v>286837.136</v>
      </c>
      <c r="E89" s="454">
        <v>245369.08299999998</v>
      </c>
      <c r="F89" s="454">
        <v>231155.85199999998</v>
      </c>
      <c r="G89" s="454">
        <v>222401.13300000003</v>
      </c>
      <c r="H89" s="445">
        <v>12.588967535221798</v>
      </c>
      <c r="I89" s="445">
        <v>16.526082158043678</v>
      </c>
    </row>
    <row r="90" spans="2:9" s="433" customFormat="1" ht="11.15" hidden="1" customHeight="1" x14ac:dyDescent="0.35">
      <c r="B90" s="441" t="s">
        <v>457</v>
      </c>
      <c r="C90" s="452"/>
      <c r="D90" s="453">
        <v>266441.50014622038</v>
      </c>
      <c r="E90" s="454">
        <v>238262.4675</v>
      </c>
      <c r="F90" s="454">
        <v>226778.49249999999</v>
      </c>
      <c r="G90" s="454">
        <v>207540.302</v>
      </c>
      <c r="H90" s="445">
        <v>-1</v>
      </c>
      <c r="I90" s="445">
        <v>-1</v>
      </c>
    </row>
    <row r="91" spans="2:9" s="433" customFormat="1" ht="11.15" hidden="1" customHeight="1" x14ac:dyDescent="0.35">
      <c r="B91" s="441" t="s">
        <v>362</v>
      </c>
      <c r="C91" s="452"/>
      <c r="D91" s="453">
        <v>117672.06173721001</v>
      </c>
      <c r="E91" s="454">
        <v>110364.37499999999</v>
      </c>
      <c r="F91" s="454">
        <v>102787.40300000001</v>
      </c>
      <c r="G91" s="454">
        <v>100280.628</v>
      </c>
      <c r="H91" s="445">
        <v>-1</v>
      </c>
      <c r="I91" s="445">
        <v>-1</v>
      </c>
    </row>
    <row r="92" spans="2:9" s="433" customFormat="1" ht="11.15" hidden="1" customHeight="1" x14ac:dyDescent="0.35">
      <c r="B92" s="441" t="s">
        <v>287</v>
      </c>
      <c r="C92" s="452"/>
      <c r="D92" s="453">
        <v>214684.29100000003</v>
      </c>
      <c r="E92" s="454">
        <v>178641.595</v>
      </c>
      <c r="F92" s="454">
        <v>170259.11799999999</v>
      </c>
      <c r="G92" s="454">
        <v>158604.239</v>
      </c>
      <c r="H92" s="445">
        <v>-1</v>
      </c>
      <c r="I92" s="445">
        <v>-1</v>
      </c>
    </row>
    <row r="93" spans="2:9" s="433" customFormat="1" ht="11.15" hidden="1" customHeight="1" x14ac:dyDescent="0.35">
      <c r="B93" s="441" t="s">
        <v>363</v>
      </c>
      <c r="C93" s="452">
        <v>641983.152</v>
      </c>
      <c r="D93" s="453">
        <v>10426.807000000001</v>
      </c>
      <c r="E93" s="454">
        <v>31903.423999999999</v>
      </c>
      <c r="F93" s="454">
        <v>26770.013999999999</v>
      </c>
      <c r="G93" s="454">
        <v>24876.91</v>
      </c>
      <c r="H93" s="445">
        <v>60.570445487290591</v>
      </c>
      <c r="I93" s="445">
        <v>24.806386404099221</v>
      </c>
    </row>
    <row r="94" spans="2:9" s="433" customFormat="1" ht="11.15" hidden="1" customHeight="1" x14ac:dyDescent="0.35">
      <c r="B94" s="441" t="s">
        <v>458</v>
      </c>
      <c r="C94" s="452"/>
      <c r="D94" s="453">
        <v>39365.33142611455</v>
      </c>
      <c r="E94" s="454">
        <v>29336.719000000001</v>
      </c>
      <c r="F94" s="454">
        <v>25823.462</v>
      </c>
      <c r="G94" s="454">
        <v>23781.078000000001</v>
      </c>
      <c r="H94" s="445">
        <v>-1</v>
      </c>
      <c r="I94" s="445">
        <v>-1</v>
      </c>
    </row>
    <row r="95" spans="2:9" s="433" customFormat="1" ht="11.15" hidden="1" customHeight="1" x14ac:dyDescent="0.35">
      <c r="B95" s="446" t="s">
        <v>400</v>
      </c>
      <c r="C95" s="447" t="s">
        <v>553</v>
      </c>
      <c r="D95" s="448" t="s">
        <v>528</v>
      </c>
      <c r="E95" s="450" t="s">
        <v>503</v>
      </c>
      <c r="F95" s="450" t="s">
        <v>472</v>
      </c>
      <c r="G95" s="450" t="s">
        <v>450</v>
      </c>
      <c r="H95" s="450"/>
      <c r="I95" s="451"/>
    </row>
    <row r="96" spans="2:9" s="433" customFormat="1" ht="11.15" hidden="1" customHeight="1" x14ac:dyDescent="0.35">
      <c r="B96" s="441" t="s">
        <v>39</v>
      </c>
      <c r="C96" s="428"/>
      <c r="D96" s="445">
        <v>0.29461537804572507</v>
      </c>
      <c r="E96" s="445">
        <v>0.53811061830056728</v>
      </c>
      <c r="F96" s="445">
        <v>0.29899321787295602</v>
      </c>
      <c r="G96" s="445">
        <v>0.32352662902833923</v>
      </c>
      <c r="H96" s="445"/>
      <c r="I96" s="445"/>
    </row>
    <row r="97" spans="2:9" s="433" customFormat="1" ht="11.15" hidden="1" customHeight="1" thickBot="1" x14ac:dyDescent="0.4">
      <c r="B97" s="441" t="s">
        <v>40</v>
      </c>
      <c r="C97" s="429"/>
      <c r="D97" s="445">
        <v>4.3527873824593159E-2</v>
      </c>
      <c r="E97" s="445">
        <v>6.6256343962357397E-2</v>
      </c>
      <c r="F97" s="445">
        <v>3.4046614892283049E-2</v>
      </c>
      <c r="G97" s="445">
        <v>3.707141179740598E-2</v>
      </c>
      <c r="H97" s="445"/>
      <c r="I97" s="445"/>
    </row>
    <row r="98" spans="2:9" s="433" customFormat="1" ht="11.15" hidden="1" customHeight="1" thickTop="1" x14ac:dyDescent="0.35"/>
    <row r="99" spans="2:9" s="433" customFormat="1" ht="11.15" hidden="1" customHeight="1" x14ac:dyDescent="0.35"/>
    <row r="100" spans="2:9" ht="11.15" customHeight="1" x14ac:dyDescent="0.35">
      <c r="D100" s="495"/>
      <c r="E100" s="495"/>
      <c r="F100" s="630"/>
    </row>
    <row r="101" spans="2:9" ht="11.15" customHeight="1" x14ac:dyDescent="0.35">
      <c r="D101" s="282"/>
    </row>
    <row r="102" spans="2:9" ht="11.15" customHeight="1" x14ac:dyDescent="0.35">
      <c r="C102" s="495"/>
      <c r="D102" s="282"/>
      <c r="E102" s="495"/>
      <c r="F102" s="495"/>
      <c r="G102" s="495"/>
    </row>
    <row r="103" spans="2:9" ht="11.15" customHeight="1" x14ac:dyDescent="0.35">
      <c r="C103" s="282"/>
      <c r="F103" s="495"/>
      <c r="G103" s="495"/>
    </row>
    <row r="104" spans="2:9" ht="11.15" customHeight="1" x14ac:dyDescent="0.35">
      <c r="C104" s="620"/>
      <c r="D104" s="620"/>
      <c r="E104" s="620"/>
      <c r="F104" s="620"/>
      <c r="G104" s="620"/>
      <c r="H104" s="620"/>
    </row>
  </sheetData>
  <mergeCells count="2">
    <mergeCell ref="H3:I3"/>
    <mergeCell ref="H73:I7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2:N50"/>
  <sheetViews>
    <sheetView showGridLines="0" zoomScale="140" zoomScaleNormal="140" zoomScalePageLayoutView="150" workbookViewId="0"/>
  </sheetViews>
  <sheetFormatPr baseColWidth="10" defaultColWidth="34.1796875" defaultRowHeight="11.15" customHeight="1" x14ac:dyDescent="0.35"/>
  <cols>
    <col min="1" max="1" width="4.453125" style="211" customWidth="1"/>
    <col min="2" max="2" width="23.90625" style="211" customWidth="1"/>
    <col min="3" max="3" width="9" style="211" bestFit="1" customWidth="1"/>
    <col min="4" max="4" width="7.54296875" style="211" bestFit="1" customWidth="1"/>
    <col min="5" max="5" width="8.36328125" style="211" bestFit="1" customWidth="1"/>
    <col min="6" max="6" width="7.54296875" style="211" bestFit="1" customWidth="1"/>
    <col min="7" max="7" width="7.36328125" style="211" customWidth="1"/>
    <col min="8" max="9" width="5.54296875" style="211" bestFit="1" customWidth="1"/>
    <col min="10" max="10" width="7.7265625" style="211" bestFit="1" customWidth="1"/>
    <col min="11" max="11" width="5.81640625" style="211" bestFit="1" customWidth="1"/>
    <col min="12" max="12" width="5.1796875" style="211" bestFit="1" customWidth="1"/>
    <col min="13" max="16384" width="34.1796875" style="211"/>
  </cols>
  <sheetData>
    <row r="2" spans="2:14" ht="11.15" customHeight="1" x14ac:dyDescent="0.35">
      <c r="B2" s="210" t="s">
        <v>427</v>
      </c>
    </row>
    <row r="3" spans="2:14" ht="10" customHeight="1" thickBot="1" x14ac:dyDescent="0.4">
      <c r="B3" s="212" t="s">
        <v>398</v>
      </c>
      <c r="C3" s="212"/>
      <c r="D3" s="212"/>
      <c r="E3" s="212"/>
      <c r="F3" s="212"/>
      <c r="G3" s="212"/>
      <c r="H3" s="789" t="s">
        <v>18</v>
      </c>
      <c r="I3" s="789"/>
    </row>
    <row r="4" spans="2:14" ht="11.15" customHeight="1" thickTop="1" thickBot="1" x14ac:dyDescent="0.4">
      <c r="B4" s="213" t="s">
        <v>351</v>
      </c>
      <c r="C4" s="214" t="s">
        <v>714</v>
      </c>
      <c r="D4" s="215" t="s">
        <v>704</v>
      </c>
      <c r="E4" s="215" t="s">
        <v>689</v>
      </c>
      <c r="F4" s="215" t="s">
        <v>682</v>
      </c>
      <c r="G4" s="215" t="s">
        <v>656</v>
      </c>
      <c r="H4" s="215" t="s">
        <v>19</v>
      </c>
      <c r="I4" s="215" t="s">
        <v>20</v>
      </c>
      <c r="J4" s="214" t="s">
        <v>715</v>
      </c>
      <c r="K4" s="346" t="s">
        <v>716</v>
      </c>
      <c r="L4" s="215" t="s">
        <v>127</v>
      </c>
    </row>
    <row r="5" spans="2:14" ht="11.15" customHeight="1" thickTop="1" x14ac:dyDescent="0.35">
      <c r="B5" s="216" t="s">
        <v>93</v>
      </c>
      <c r="C5" s="649">
        <v>136133.54910477382</v>
      </c>
      <c r="D5" s="648">
        <v>186453.48361019569</v>
      </c>
      <c r="E5" s="648">
        <v>277588.87428503047</v>
      </c>
      <c r="F5" s="648">
        <v>264501.74743356858</v>
      </c>
      <c r="G5" s="648">
        <v>196118.30413673641</v>
      </c>
      <c r="H5" s="217">
        <v>-0.26987929391880916</v>
      </c>
      <c r="I5" s="217">
        <v>-0.30586005368545499</v>
      </c>
      <c r="J5" s="649">
        <v>600175.90700000001</v>
      </c>
      <c r="K5" s="648">
        <v>479861.72593299591</v>
      </c>
      <c r="L5" s="222">
        <v>0.25072677099445073</v>
      </c>
    </row>
    <row r="6" spans="2:14" ht="11.15" customHeight="1" x14ac:dyDescent="0.35">
      <c r="B6" s="216" t="s">
        <v>5</v>
      </c>
      <c r="C6" s="649">
        <v>18301.464127236697</v>
      </c>
      <c r="D6" s="648">
        <v>31214.486534261643</v>
      </c>
      <c r="E6" s="648">
        <v>100978.09933850166</v>
      </c>
      <c r="F6" s="648">
        <v>75926.663548956232</v>
      </c>
      <c r="G6" s="648">
        <v>22897.775241211319</v>
      </c>
      <c r="H6" s="217">
        <v>-0.41368684353821916</v>
      </c>
      <c r="I6" s="217">
        <v>-0.20073177702007483</v>
      </c>
      <c r="J6" s="649">
        <v>150494.04999999999</v>
      </c>
      <c r="K6" s="648">
        <v>88345.01167365846</v>
      </c>
      <c r="L6" s="222">
        <v>0.70348101323384959</v>
      </c>
      <c r="M6" s="788">
        <v>805111.73299999989</v>
      </c>
      <c r="N6" s="788">
        <v>634953.15346667124</v>
      </c>
    </row>
    <row r="7" spans="2:14" ht="7.5" x14ac:dyDescent="0.35">
      <c r="B7" s="216" t="s">
        <v>6</v>
      </c>
      <c r="C7" s="649">
        <v>154435.0132320105</v>
      </c>
      <c r="D7" s="648">
        <v>217667.97014445733</v>
      </c>
      <c r="E7" s="648">
        <v>378566.9736235321</v>
      </c>
      <c r="F7" s="648">
        <v>340428.4109825248</v>
      </c>
      <c r="G7" s="648">
        <v>219016.07937794772</v>
      </c>
      <c r="H7" s="217">
        <v>-0.29050189088675604</v>
      </c>
      <c r="I7" s="217">
        <v>-0.29486906317271866</v>
      </c>
      <c r="J7" s="649">
        <v>750669.95699999994</v>
      </c>
      <c r="K7" s="648">
        <v>568206.73760665441</v>
      </c>
      <c r="L7" s="222">
        <v>0.32112118233919484</v>
      </c>
      <c r="M7" s="211">
        <v>6.7620149810933144E-2</v>
      </c>
      <c r="N7" s="211">
        <v>0.10512022106764822</v>
      </c>
    </row>
    <row r="8" spans="2:14" ht="15" hidden="1" x14ac:dyDescent="0.35">
      <c r="B8" s="216" t="s">
        <v>456</v>
      </c>
      <c r="C8" s="649"/>
      <c r="D8" s="648">
        <v>0</v>
      </c>
      <c r="E8" s="648">
        <v>0</v>
      </c>
      <c r="F8" s="648">
        <v>0</v>
      </c>
      <c r="G8" s="648">
        <v>0</v>
      </c>
      <c r="H8" s="217"/>
      <c r="I8" s="217"/>
      <c r="J8" s="649"/>
      <c r="K8" s="648">
        <v>0</v>
      </c>
      <c r="L8" s="222" t="e">
        <v>#DIV/0!</v>
      </c>
    </row>
    <row r="9" spans="2:14" ht="7.5" x14ac:dyDescent="0.35">
      <c r="B9" s="216" t="s">
        <v>381</v>
      </c>
      <c r="C9" s="649">
        <v>20984.083603303698</v>
      </c>
      <c r="D9" s="648">
        <v>16684.386518916643</v>
      </c>
      <c r="E9" s="648">
        <v>16773.305877779658</v>
      </c>
      <c r="F9" s="648">
        <v>19612.264283541925</v>
      </c>
      <c r="G9" s="648">
        <v>23252.297377926545</v>
      </c>
      <c r="H9" s="217">
        <v>0.25770783238041672</v>
      </c>
      <c r="I9" s="217">
        <v>-9.7547942801388232E-2</v>
      </c>
      <c r="J9" s="649">
        <v>54441.775999999998</v>
      </c>
      <c r="K9" s="648">
        <v>66746.415860016845</v>
      </c>
      <c r="L9" s="222">
        <v>-0.18434907255278865</v>
      </c>
    </row>
    <row r="10" spans="2:14" ht="11.15" customHeight="1" x14ac:dyDescent="0.35">
      <c r="B10" s="216" t="s">
        <v>396</v>
      </c>
      <c r="C10" s="649">
        <v>-39383.28954238099</v>
      </c>
      <c r="D10" s="648">
        <v>-55669.168386789694</v>
      </c>
      <c r="E10" s="648">
        <v>-110329.08607082932</v>
      </c>
      <c r="F10" s="648">
        <v>-75400.379796516747</v>
      </c>
      <c r="G10" s="648">
        <v>-41931.461065292671</v>
      </c>
      <c r="H10" s="217">
        <v>-0.29254755040086688</v>
      </c>
      <c r="I10" s="217">
        <v>-6.0769919725521926E-2</v>
      </c>
      <c r="J10" s="649">
        <v>-205381.54399999999</v>
      </c>
      <c r="K10" s="648">
        <v>-77757.668465175419</v>
      </c>
      <c r="L10" s="222">
        <v>1.6413027557787725</v>
      </c>
    </row>
    <row r="11" spans="2:14" ht="11.15" customHeight="1" x14ac:dyDescent="0.35">
      <c r="B11" s="216" t="s">
        <v>354</v>
      </c>
      <c r="C11" s="649">
        <v>-10290.842336952061</v>
      </c>
      <c r="D11" s="648">
        <v>-13103.27809151303</v>
      </c>
      <c r="E11" s="648">
        <v>-10605.06857153491</v>
      </c>
      <c r="F11" s="648">
        <v>-20372.330867803485</v>
      </c>
      <c r="G11" s="648">
        <v>-13438.161985784684</v>
      </c>
      <c r="H11" s="217">
        <v>-0.2146360425932331</v>
      </c>
      <c r="I11" s="217">
        <v>-0.23420759864049545</v>
      </c>
      <c r="J11" s="649">
        <v>-33999.188999999998</v>
      </c>
      <c r="K11" s="648">
        <v>-43359.068055542783</v>
      </c>
      <c r="L11" s="222">
        <v>-0.21586900907447593</v>
      </c>
    </row>
    <row r="12" spans="2:14" ht="7.5" x14ac:dyDescent="0.35">
      <c r="B12" s="216" t="s">
        <v>355</v>
      </c>
      <c r="C12" s="649">
        <v>-97649.177098418382</v>
      </c>
      <c r="D12" s="648">
        <v>-96973.716407211774</v>
      </c>
      <c r="E12" s="648">
        <v>-106882.85149436984</v>
      </c>
      <c r="F12" s="648">
        <v>-121551.53968239768</v>
      </c>
      <c r="G12" s="648">
        <v>-109366.13430768349</v>
      </c>
      <c r="H12" s="217">
        <v>6.965399659122129E-3</v>
      </c>
      <c r="I12" s="217">
        <v>-0.10713515004838148</v>
      </c>
      <c r="J12" s="649">
        <v>-301505.745</v>
      </c>
      <c r="K12" s="648">
        <v>-332095.58144194941</v>
      </c>
      <c r="L12" s="222">
        <v>-9.2111543035680365E-2</v>
      </c>
    </row>
    <row r="13" spans="2:14" ht="11.5" customHeight="1" x14ac:dyDescent="0.35">
      <c r="B13" s="216" t="s">
        <v>592</v>
      </c>
      <c r="C13" s="649">
        <v>-5825.3255552536402</v>
      </c>
      <c r="D13" s="648">
        <v>21675.979046672717</v>
      </c>
      <c r="E13" s="648">
        <v>98023.095508580926</v>
      </c>
      <c r="F13" s="648">
        <v>61028.516109449032</v>
      </c>
      <c r="G13" s="648">
        <v>37700.56012801086</v>
      </c>
      <c r="H13" s="217" t="s">
        <v>449</v>
      </c>
      <c r="I13" s="572" t="s">
        <v>449</v>
      </c>
      <c r="J13" s="649">
        <v>113873.749</v>
      </c>
      <c r="K13" s="648">
        <v>69843.027544409953</v>
      </c>
      <c r="L13" s="222">
        <v>0.63042400943448418</v>
      </c>
    </row>
    <row r="14" spans="2:14" ht="11.15" customHeight="1" thickBot="1" x14ac:dyDescent="0.4">
      <c r="B14" s="216" t="s">
        <v>628</v>
      </c>
      <c r="C14" s="649">
        <v>-1963.1142714052796</v>
      </c>
      <c r="D14" s="648">
        <v>10332.997441828236</v>
      </c>
      <c r="E14" s="648">
        <v>64418.804829577042</v>
      </c>
      <c r="F14" s="648">
        <v>36049.378727960124</v>
      </c>
      <c r="G14" s="648">
        <v>25346.968287175474</v>
      </c>
      <c r="H14" s="217" t="s">
        <v>449</v>
      </c>
      <c r="I14" s="572" t="s">
        <v>449</v>
      </c>
      <c r="J14" s="224">
        <v>72788.687999999995</v>
      </c>
      <c r="K14" s="648">
        <v>44987.881055276019</v>
      </c>
      <c r="L14" s="222">
        <v>0.61796213319239213</v>
      </c>
    </row>
    <row r="15" spans="2:14" ht="11.15" customHeight="1" thickTop="1" x14ac:dyDescent="0.35">
      <c r="B15" s="218" t="s">
        <v>361</v>
      </c>
      <c r="C15" s="219" t="s">
        <v>718</v>
      </c>
      <c r="D15" s="271" t="s">
        <v>706</v>
      </c>
      <c r="E15" s="695" t="s">
        <v>691</v>
      </c>
      <c r="F15" s="220" t="s">
        <v>658</v>
      </c>
      <c r="G15" s="220" t="s">
        <v>657</v>
      </c>
      <c r="H15" s="221" t="s">
        <v>19</v>
      </c>
      <c r="I15" s="221" t="s">
        <v>20</v>
      </c>
    </row>
    <row r="16" spans="2:14" ht="11.15" customHeight="1" x14ac:dyDescent="0.35">
      <c r="B16" s="216" t="s">
        <v>254</v>
      </c>
      <c r="C16" s="649">
        <v>3841891.861</v>
      </c>
      <c r="D16" s="648">
        <v>3604473.9751447765</v>
      </c>
      <c r="E16" s="648">
        <v>3252252.225708154</v>
      </c>
      <c r="F16" s="648">
        <v>3987550.4787491746</v>
      </c>
      <c r="G16" s="648">
        <v>3828834.2258459744</v>
      </c>
      <c r="H16" s="222">
        <v>6.5867554459368094E-2</v>
      </c>
      <c r="I16" s="222">
        <v>3.4103422566278407E-3</v>
      </c>
    </row>
    <row r="17" spans="2:12" ht="11.15" customHeight="1" x14ac:dyDescent="0.35">
      <c r="B17" s="216" t="s">
        <v>457</v>
      </c>
      <c r="C17" s="649">
        <v>3545423.1940000001</v>
      </c>
      <c r="D17" s="648">
        <v>2850899.7740000002</v>
      </c>
      <c r="E17" s="648">
        <v>3252556.6101928917</v>
      </c>
      <c r="F17" s="648">
        <v>3305514.7881505354</v>
      </c>
      <c r="G17" s="648">
        <v>3980773.0105181774</v>
      </c>
      <c r="H17" s="222">
        <v>0.24361551617282484</v>
      </c>
      <c r="I17" s="222">
        <v>-0.10936313509157047</v>
      </c>
    </row>
    <row r="18" spans="2:12" ht="11.15" customHeight="1" x14ac:dyDescent="0.35">
      <c r="B18" s="216" t="s">
        <v>678</v>
      </c>
      <c r="C18" s="649">
        <v>1605431.7020000003</v>
      </c>
      <c r="D18" s="648">
        <v>1399603.7545224132</v>
      </c>
      <c r="E18" s="648">
        <v>1029827.4518723502</v>
      </c>
      <c r="F18" s="648">
        <v>1004129.3824618651</v>
      </c>
      <c r="G18" s="648">
        <v>1185218.9633686172</v>
      </c>
      <c r="H18" s="217">
        <v>0.14706158568988803</v>
      </c>
      <c r="I18" s="217">
        <v>0.35454439358366208</v>
      </c>
    </row>
    <row r="19" spans="2:12" ht="11.15" customHeight="1" x14ac:dyDescent="0.35">
      <c r="B19" s="216" t="s">
        <v>287</v>
      </c>
      <c r="C19" s="649">
        <v>2752333.38</v>
      </c>
      <c r="D19" s="648">
        <v>2351302.1606077095</v>
      </c>
      <c r="E19" s="648">
        <v>2361529.6772561283</v>
      </c>
      <c r="F19" s="648">
        <v>3122801.7889593756</v>
      </c>
      <c r="G19" s="648">
        <v>2995643.8339282363</v>
      </c>
      <c r="H19" s="217">
        <v>0.17055707518621976</v>
      </c>
      <c r="I19" s="217">
        <v>-8.12214226446204E-2</v>
      </c>
    </row>
    <row r="20" spans="2:12" ht="11.15" customHeight="1" x14ac:dyDescent="0.35">
      <c r="B20" s="216" t="s">
        <v>363</v>
      </c>
      <c r="C20" s="649">
        <v>605336.04399999999</v>
      </c>
      <c r="D20" s="648">
        <v>606540.84283899935</v>
      </c>
      <c r="E20" s="648">
        <v>598555.06435535732</v>
      </c>
      <c r="F20" s="648">
        <v>543557.77033365285</v>
      </c>
      <c r="G20" s="648">
        <v>497912.27175382804</v>
      </c>
      <c r="H20" s="222">
        <v>-1.9863441237693014E-3</v>
      </c>
      <c r="I20" s="222">
        <v>0.21574839251859834</v>
      </c>
    </row>
    <row r="21" spans="2:12" ht="16" x14ac:dyDescent="0.35">
      <c r="B21" s="216" t="s">
        <v>458</v>
      </c>
      <c r="C21" s="649">
        <v>620939.52099999995</v>
      </c>
      <c r="D21" s="648">
        <v>582752.196</v>
      </c>
      <c r="E21" s="648">
        <v>569659.537719707</v>
      </c>
      <c r="F21" s="648">
        <v>567080.29670255922</v>
      </c>
      <c r="G21" s="648">
        <v>524316.1226966317</v>
      </c>
      <c r="H21" s="222">
        <v>6.5529268292967346E-2</v>
      </c>
      <c r="I21" s="222">
        <v>0.18428462166377879</v>
      </c>
    </row>
    <row r="22" spans="2:12" ht="3" customHeight="1" thickBot="1" x14ac:dyDescent="0.4">
      <c r="B22" s="216"/>
      <c r="C22" s="224"/>
      <c r="D22" s="225"/>
      <c r="E22" s="226"/>
      <c r="F22" s="223"/>
      <c r="G22" s="223"/>
      <c r="H22" s="227"/>
      <c r="I22" s="227"/>
    </row>
    <row r="23" spans="2:12" ht="11.15" customHeight="1" thickTop="1" thickBot="1" x14ac:dyDescent="0.4">
      <c r="B23" s="216"/>
      <c r="C23" s="226"/>
      <c r="D23" s="226"/>
      <c r="E23" s="226"/>
      <c r="F23" s="226"/>
      <c r="G23" s="226"/>
      <c r="H23" s="227"/>
      <c r="I23" s="227"/>
    </row>
    <row r="24" spans="2:12" ht="11.15" customHeight="1" thickTop="1" thickBot="1" x14ac:dyDescent="0.4">
      <c r="B24" s="213" t="s">
        <v>364</v>
      </c>
      <c r="C24" s="214" t="s">
        <v>714</v>
      </c>
      <c r="D24" s="215" t="s">
        <v>704</v>
      </c>
      <c r="E24" s="215" t="s">
        <v>689</v>
      </c>
      <c r="F24" s="215" t="s">
        <v>682</v>
      </c>
      <c r="G24" s="215" t="s">
        <v>656</v>
      </c>
      <c r="H24" s="215"/>
      <c r="I24" s="215"/>
      <c r="J24" s="346" t="s">
        <v>715</v>
      </c>
      <c r="K24" s="346" t="s">
        <v>716</v>
      </c>
    </row>
    <row r="25" spans="2:12" ht="11.15" customHeight="1" thickTop="1" x14ac:dyDescent="0.35">
      <c r="B25" s="228" t="s">
        <v>365</v>
      </c>
      <c r="C25" s="229"/>
      <c r="D25" s="228"/>
      <c r="E25" s="228"/>
      <c r="F25" s="230"/>
      <c r="G25" s="230"/>
    </row>
    <row r="26" spans="2:12" s="632" customFormat="1" ht="11.15" customHeight="1" x14ac:dyDescent="0.35">
      <c r="B26" s="631" t="s">
        <v>39</v>
      </c>
      <c r="C26" s="584">
        <v>-1.2646090029790709E-2</v>
      </c>
      <c r="D26" s="222">
        <v>7.0925498095099321E-2</v>
      </c>
      <c r="E26" s="222">
        <v>0.45233196717772439</v>
      </c>
      <c r="F26" s="222">
        <v>0.25387379504525681</v>
      </c>
      <c r="G26" s="222">
        <v>0.19354767499370346</v>
      </c>
      <c r="H26" s="227"/>
      <c r="I26" s="227"/>
      <c r="J26" s="222">
        <v>0.15335525462856014</v>
      </c>
      <c r="K26" s="222">
        <v>0.11459469645920697</v>
      </c>
      <c r="L26" s="222"/>
    </row>
    <row r="27" spans="2:12" s="632" customFormat="1" ht="11.15" customHeight="1" x14ac:dyDescent="0.35">
      <c r="B27" s="631" t="s">
        <v>40</v>
      </c>
      <c r="C27" s="584">
        <v>-2.2148151732379957E-3</v>
      </c>
      <c r="D27" s="222">
        <v>1.449787542314104E-2</v>
      </c>
      <c r="E27" s="222">
        <v>7.9222362651830011E-2</v>
      </c>
      <c r="F27" s="222">
        <v>4.3553526831994496E-2</v>
      </c>
      <c r="G27" s="222">
        <v>2.5492578009725989E-2</v>
      </c>
      <c r="H27" s="227"/>
      <c r="I27" s="227"/>
      <c r="J27" s="222">
        <v>2.8328648588846303E-2</v>
      </c>
      <c r="K27" s="222">
        <v>1.4831038357727179E-2</v>
      </c>
      <c r="L27" s="222"/>
    </row>
    <row r="28" spans="2:12" s="632" customFormat="1" ht="11.15" customHeight="1" x14ac:dyDescent="0.35">
      <c r="B28" s="631" t="s">
        <v>366</v>
      </c>
      <c r="C28" s="584">
        <v>0.24364071949983071</v>
      </c>
      <c r="D28" s="222">
        <v>0.39866394399466687</v>
      </c>
      <c r="E28" s="222">
        <v>0.60966430458145493</v>
      </c>
      <c r="F28" s="222">
        <v>0.5633100651919164</v>
      </c>
      <c r="G28" s="222">
        <v>0.27784908948949028</v>
      </c>
      <c r="H28" s="227"/>
      <c r="I28" s="227"/>
      <c r="J28" s="222">
        <v>0.39239801085733422</v>
      </c>
      <c r="K28" s="222">
        <v>0.23976461098210744</v>
      </c>
      <c r="L28" s="222"/>
    </row>
    <row r="29" spans="2:12" s="632" customFormat="1" ht="11.15" customHeight="1" x14ac:dyDescent="0.35">
      <c r="B29" s="631" t="s">
        <v>367</v>
      </c>
      <c r="C29" s="584">
        <v>0.11962257235313349</v>
      </c>
      <c r="D29" s="222">
        <v>7.119359393890054E-2</v>
      </c>
      <c r="E29" s="222">
        <v>4.2427515604880332E-2</v>
      </c>
      <c r="F29" s="222">
        <v>5.4472357238661034E-2</v>
      </c>
      <c r="G29" s="222">
        <v>9.597743498053446E-2</v>
      </c>
      <c r="H29" s="227"/>
      <c r="I29" s="227"/>
      <c r="J29" s="222">
        <v>6.7620149810933131E-2</v>
      </c>
      <c r="K29" s="222">
        <v>0.10512022106764822</v>
      </c>
      <c r="L29" s="222"/>
    </row>
    <row r="30" spans="2:12" s="632" customFormat="1" ht="11.15" customHeight="1" x14ac:dyDescent="0.35">
      <c r="B30" s="631" t="s">
        <v>368</v>
      </c>
      <c r="C30" s="584">
        <v>0.12330004152870429</v>
      </c>
      <c r="D30" s="222">
        <v>0.15216504720042351</v>
      </c>
      <c r="E30" s="222">
        <v>0.14556166702368456</v>
      </c>
      <c r="F30" s="222">
        <v>0.16420787013510352</v>
      </c>
      <c r="G30" s="222">
        <v>0.12280550167993912</v>
      </c>
      <c r="H30" s="227"/>
      <c r="I30" s="227"/>
      <c r="J30" s="222">
        <v>0.13080740065062771</v>
      </c>
      <c r="K30" s="222">
        <v>0.12280790087697374</v>
      </c>
      <c r="L30" s="222"/>
    </row>
    <row r="31" spans="2:12" s="632" customFormat="1" ht="11.15" customHeight="1" x14ac:dyDescent="0.35">
      <c r="B31" s="631" t="s">
        <v>246</v>
      </c>
      <c r="C31" s="584">
        <v>0.71366197754035943</v>
      </c>
      <c r="D31" s="222">
        <v>0.54525735670543407</v>
      </c>
      <c r="E31" s="222">
        <v>0.35088993264709112</v>
      </c>
      <c r="F31" s="222">
        <v>0.46392580335545647</v>
      </c>
      <c r="G31" s="222">
        <v>0.56768927399270774</v>
      </c>
      <c r="H31" s="227"/>
      <c r="I31" s="227"/>
      <c r="J31" s="222">
        <v>0.48755863270302824</v>
      </c>
      <c r="K31" s="222">
        <v>0.66139358869895404</v>
      </c>
      <c r="L31" s="222"/>
    </row>
    <row r="32" spans="2:12" s="632" customFormat="1" ht="11.15" customHeight="1" x14ac:dyDescent="0.35">
      <c r="B32" s="634" t="s">
        <v>369</v>
      </c>
      <c r="C32" s="584"/>
      <c r="D32" s="222"/>
      <c r="E32" s="222"/>
      <c r="F32" s="222"/>
      <c r="G32" s="222"/>
      <c r="H32" s="227"/>
      <c r="I32" s="227"/>
      <c r="J32" s="633"/>
      <c r="K32" s="633"/>
      <c r="L32" s="633"/>
    </row>
    <row r="33" spans="2:12" s="632" customFormat="1" ht="11.15" customHeight="1" x14ac:dyDescent="0.35">
      <c r="B33" s="631" t="s">
        <v>370</v>
      </c>
      <c r="C33" s="584">
        <v>0.58346921439344956</v>
      </c>
      <c r="D33" s="222">
        <v>0.59539796185725946</v>
      </c>
      <c r="E33" s="222">
        <v>0.43643306547615229</v>
      </c>
      <c r="F33" s="222">
        <v>0.32159475714216129</v>
      </c>
      <c r="G33" s="222">
        <v>0.3958177364021907</v>
      </c>
      <c r="H33" s="227"/>
      <c r="I33" s="227"/>
      <c r="J33" s="633"/>
      <c r="K33" s="633"/>
      <c r="L33" s="633"/>
    </row>
    <row r="34" spans="2:12" s="632" customFormat="1" ht="11.15" customHeight="1" x14ac:dyDescent="0.35">
      <c r="B34" s="631" t="s">
        <v>373</v>
      </c>
      <c r="C34" s="584">
        <v>0.15756196840023448</v>
      </c>
      <c r="D34" s="222">
        <v>0.16827444088138749</v>
      </c>
      <c r="E34" s="222">
        <v>0.18404324843686634</v>
      </c>
      <c r="F34" s="222">
        <v>0.13631370266794904</v>
      </c>
      <c r="G34" s="222">
        <v>0.13004278649431869</v>
      </c>
      <c r="H34" s="227"/>
      <c r="I34" s="227"/>
      <c r="J34" s="633"/>
      <c r="K34" s="633"/>
      <c r="L34" s="633"/>
    </row>
    <row r="35" spans="2:12" s="632" customFormat="1" ht="7.5" x14ac:dyDescent="0.35">
      <c r="B35" s="631" t="s">
        <v>680</v>
      </c>
      <c r="C35" s="584">
        <v>0.19239196150040258</v>
      </c>
      <c r="D35" s="222">
        <v>0.21324582567440065</v>
      </c>
      <c r="E35" s="222">
        <v>0.23294271291755467</v>
      </c>
      <c r="F35" s="222">
        <v>0.19738102236092811</v>
      </c>
      <c r="G35" s="222">
        <v>0.15899034897109859</v>
      </c>
      <c r="H35" s="227"/>
      <c r="I35" s="227"/>
      <c r="J35" s="633"/>
      <c r="K35" s="633"/>
      <c r="L35" s="633"/>
    </row>
    <row r="36" spans="2:12" s="632" customFormat="1" ht="7.5" x14ac:dyDescent="0.35">
      <c r="B36" s="631" t="s">
        <v>679</v>
      </c>
      <c r="C36" s="584">
        <v>0.19239196150040258</v>
      </c>
      <c r="D36" s="222">
        <v>0.21324582567440065</v>
      </c>
      <c r="E36" s="222">
        <v>0.23294271291755467</v>
      </c>
      <c r="F36" s="222">
        <v>0.19738102236092811</v>
      </c>
      <c r="G36" s="222">
        <v>0.15898782176713264</v>
      </c>
      <c r="H36" s="227"/>
      <c r="I36" s="227"/>
      <c r="J36" s="633"/>
      <c r="K36" s="633"/>
      <c r="L36" s="633"/>
    </row>
    <row r="37" spans="2:12" s="632" customFormat="1" ht="11.15" customHeight="1" x14ac:dyDescent="0.35">
      <c r="B37" s="631" t="s">
        <v>374</v>
      </c>
      <c r="C37" s="584">
        <v>0.73508739100618681</v>
      </c>
      <c r="D37" s="222">
        <v>0.71045498333539436</v>
      </c>
      <c r="E37" s="222">
        <v>0.6102404962576492</v>
      </c>
      <c r="F37" s="222">
        <v>0.51283594408236965</v>
      </c>
      <c r="G37" s="222">
        <v>0.56580782519982831</v>
      </c>
      <c r="H37" s="227"/>
      <c r="I37" s="227"/>
      <c r="J37" s="633"/>
      <c r="K37" s="633"/>
      <c r="L37" s="633"/>
    </row>
    <row r="38" spans="2:12" s="632" customFormat="1" ht="11.15" customHeight="1" x14ac:dyDescent="0.35">
      <c r="B38" s="634" t="s">
        <v>375</v>
      </c>
      <c r="C38" s="635"/>
      <c r="D38" s="636"/>
      <c r="E38" s="636"/>
      <c r="F38" s="636"/>
      <c r="G38" s="636"/>
      <c r="H38" s="636"/>
      <c r="I38" s="636"/>
      <c r="J38" s="633"/>
      <c r="K38" s="633"/>
      <c r="L38" s="633"/>
    </row>
    <row r="39" spans="2:12" s="632" customFormat="1" ht="11.15" customHeight="1" x14ac:dyDescent="0.35">
      <c r="B39" s="631" t="s">
        <v>681</v>
      </c>
      <c r="C39" s="584">
        <v>8.3776954340725254E-3</v>
      </c>
      <c r="D39" s="222">
        <v>8.0509113098443785E-3</v>
      </c>
      <c r="E39" s="222">
        <v>1.0622767222322018E-2</v>
      </c>
      <c r="F39" s="222">
        <v>1.1647724199388162E-2</v>
      </c>
      <c r="G39" s="222">
        <v>1.6908333095226862E-2</v>
      </c>
      <c r="H39" s="222"/>
      <c r="I39" s="222"/>
      <c r="J39" s="633"/>
    </row>
    <row r="40" spans="2:12" s="632" customFormat="1" ht="11.15" customHeight="1" x14ac:dyDescent="0.35">
      <c r="B40" s="631" t="s">
        <v>672</v>
      </c>
      <c r="C40" s="584">
        <v>2.3596257655081838E-2</v>
      </c>
      <c r="D40" s="222">
        <v>2.4382558391310288E-2</v>
      </c>
      <c r="E40" s="222">
        <v>2.8015579893131543E-2</v>
      </c>
      <c r="F40" s="222">
        <v>3.0559391130025704E-2</v>
      </c>
      <c r="G40" s="222">
        <v>3.0911281207340963E-2</v>
      </c>
      <c r="H40" s="222"/>
      <c r="I40" s="222"/>
    </row>
    <row r="41" spans="2:12" s="632" customFormat="1" ht="11.15" customHeight="1" x14ac:dyDescent="0.35">
      <c r="B41" s="631" t="s">
        <v>350</v>
      </c>
      <c r="C41" s="584">
        <v>2.8165571117702162</v>
      </c>
      <c r="D41" s="222">
        <v>3.0285463909528025</v>
      </c>
      <c r="E41" s="222">
        <v>2.6373146758088946</v>
      </c>
      <c r="F41" s="222">
        <v>2.623636223429032</v>
      </c>
      <c r="G41" s="222">
        <v>1.8281684559471485</v>
      </c>
      <c r="H41" s="222"/>
      <c r="I41" s="222"/>
    </row>
    <row r="42" spans="2:12" s="632" customFormat="1" ht="11.15" customHeight="1" x14ac:dyDescent="0.35">
      <c r="B42" s="631" t="s">
        <v>445</v>
      </c>
      <c r="C42" s="584">
        <v>2.6814933147687021E-2</v>
      </c>
      <c r="D42" s="222">
        <v>3.7606684028766206E-2</v>
      </c>
      <c r="E42" s="222">
        <v>4.0607327771077617E-2</v>
      </c>
      <c r="F42" s="222">
        <v>6.8669301213655665E-2</v>
      </c>
      <c r="G42" s="222">
        <v>4.5456385167794155E-2</v>
      </c>
      <c r="H42" s="222"/>
      <c r="I42" s="222"/>
    </row>
    <row r="43" spans="2:12" s="632" customFormat="1" ht="11.15" customHeight="1" thickBot="1" x14ac:dyDescent="0.4">
      <c r="B43" s="631" t="s">
        <v>598</v>
      </c>
      <c r="C43" s="585">
        <v>2.4150656702548227E-2</v>
      </c>
      <c r="D43" s="222">
        <v>3.5827228165827965E-2</v>
      </c>
      <c r="E43" s="222">
        <v>3.7782107920276517E-2</v>
      </c>
      <c r="F43" s="222">
        <v>6.0181902614878324E-2</v>
      </c>
      <c r="G43" s="222">
        <v>4.0576505175893229E-2</v>
      </c>
      <c r="H43" s="222"/>
      <c r="I43" s="222"/>
    </row>
    <row r="44" spans="2:12" ht="11.15" customHeight="1" thickTop="1" x14ac:dyDescent="0.35">
      <c r="B44" s="216"/>
      <c r="C44" s="222"/>
      <c r="D44" s="222"/>
      <c r="E44" s="222"/>
      <c r="F44" s="222"/>
      <c r="G44" s="222"/>
      <c r="H44" s="217"/>
      <c r="I44" s="217"/>
    </row>
    <row r="45" spans="2:12" s="433" customFormat="1" ht="11.15" hidden="1" customHeight="1" x14ac:dyDescent="0.35"/>
    <row r="50" spans="3:8" ht="11.15" customHeight="1" x14ac:dyDescent="0.35">
      <c r="C50" s="620"/>
      <c r="D50" s="620"/>
      <c r="E50" s="620"/>
      <c r="F50" s="620"/>
      <c r="G50" s="620"/>
      <c r="H50" s="620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73"/>
  <sheetViews>
    <sheetView showGridLines="0" zoomScale="110" zoomScaleNormal="110" zoomScalePageLayoutView="112" workbookViewId="0"/>
  </sheetViews>
  <sheetFormatPr baseColWidth="10" defaultColWidth="10.81640625" defaultRowHeight="9" x14ac:dyDescent="0.35"/>
  <cols>
    <col min="1" max="1" width="5" style="517" customWidth="1"/>
    <col min="2" max="2" width="32.26953125" style="132" customWidth="1"/>
    <col min="3" max="3" width="9.36328125" style="133" bestFit="1" customWidth="1"/>
    <col min="4" max="4" width="9.36328125" style="132" bestFit="1" customWidth="1"/>
    <col min="5" max="5" width="9.1796875" style="132" bestFit="1" customWidth="1"/>
    <col min="6" max="7" width="8.81640625" style="132" bestFit="1" customWidth="1"/>
    <col min="8" max="8" width="6.36328125" style="132" bestFit="1" customWidth="1"/>
    <col min="9" max="9" width="6.6328125" style="132" bestFit="1" customWidth="1"/>
    <col min="10" max="11" width="8.54296875" style="132" bestFit="1" customWidth="1"/>
    <col min="12" max="12" width="6.36328125" style="132" customWidth="1"/>
    <col min="13" max="16384" width="10.81640625" style="132"/>
  </cols>
  <sheetData>
    <row r="2" spans="2:12" ht="15.75" customHeight="1" thickBot="1" x14ac:dyDescent="0.4">
      <c r="B2" s="232" t="s">
        <v>21</v>
      </c>
      <c r="C2" s="348"/>
      <c r="D2" s="345"/>
      <c r="E2" s="345"/>
      <c r="F2" s="345"/>
      <c r="G2" s="345"/>
      <c r="H2" s="791" t="s">
        <v>18</v>
      </c>
      <c r="I2" s="791"/>
      <c r="J2" s="345"/>
      <c r="K2" s="345"/>
      <c r="L2" s="345"/>
    </row>
    <row r="3" spans="2:12" ht="23.5" thickTop="1" thickBot="1" x14ac:dyDescent="0.4">
      <c r="B3" s="234" t="s">
        <v>398</v>
      </c>
      <c r="C3" s="214" t="s">
        <v>714</v>
      </c>
      <c r="D3" s="346" t="s">
        <v>704</v>
      </c>
      <c r="E3" s="346" t="s">
        <v>689</v>
      </c>
      <c r="F3" s="346" t="s">
        <v>682</v>
      </c>
      <c r="G3" s="346" t="s">
        <v>656</v>
      </c>
      <c r="H3" s="346" t="s">
        <v>19</v>
      </c>
      <c r="I3" s="346" t="s">
        <v>20</v>
      </c>
      <c r="J3" s="346" t="s">
        <v>715</v>
      </c>
      <c r="K3" s="346" t="s">
        <v>716</v>
      </c>
      <c r="L3" s="346" t="s">
        <v>127</v>
      </c>
    </row>
    <row r="4" spans="2:12" ht="15.5" thickTop="1" x14ac:dyDescent="0.35">
      <c r="B4" s="228" t="s">
        <v>516</v>
      </c>
      <c r="C4" s="364"/>
      <c r="D4" s="254"/>
      <c r="E4" s="254"/>
      <c r="F4" s="254"/>
      <c r="G4" s="254"/>
      <c r="H4" s="269"/>
      <c r="I4" s="269"/>
      <c r="J4" s="254"/>
      <c r="K4" s="254"/>
      <c r="L4" s="269"/>
    </row>
    <row r="5" spans="2:12" x14ac:dyDescent="0.35">
      <c r="B5" s="216" t="s">
        <v>0</v>
      </c>
      <c r="C5" s="365">
        <v>286998.53096936416</v>
      </c>
      <c r="D5" s="378">
        <v>360252.84895568679</v>
      </c>
      <c r="E5" s="383">
        <v>645442.96107494901</v>
      </c>
      <c r="F5" s="383">
        <v>683838.4270941586</v>
      </c>
      <c r="G5" s="383">
        <v>720624.71641260106</v>
      </c>
      <c r="H5" s="269">
        <v>-0.20334139812821672</v>
      </c>
      <c r="I5" s="269">
        <v>-0.6017364871994757</v>
      </c>
      <c r="J5" s="383">
        <v>1292694.341</v>
      </c>
      <c r="K5" s="383">
        <v>1744502.1589474268</v>
      </c>
      <c r="L5" s="269">
        <v>-0.25898954359565385</v>
      </c>
    </row>
    <row r="6" spans="2:12" x14ac:dyDescent="0.35">
      <c r="B6" s="216" t="s">
        <v>1</v>
      </c>
      <c r="C6" s="365">
        <v>-149251.60246209806</v>
      </c>
      <c r="D6" s="378">
        <v>-172808.56917244184</v>
      </c>
      <c r="E6" s="383">
        <v>-361363.66036546009</v>
      </c>
      <c r="F6" s="383">
        <v>-405968.68033429596</v>
      </c>
      <c r="G6" s="383">
        <v>-519591.96678245434</v>
      </c>
      <c r="H6" s="269">
        <v>-0.1363182787934365</v>
      </c>
      <c r="I6" s="269">
        <v>-0.71275229025127029</v>
      </c>
      <c r="J6" s="383">
        <v>-683423.83200000005</v>
      </c>
      <c r="K6" s="383">
        <v>-1254701.2289874444</v>
      </c>
      <c r="L6" s="269">
        <v>-0.45530950619094435</v>
      </c>
    </row>
    <row r="7" spans="2:12" x14ac:dyDescent="0.35">
      <c r="B7" s="246" t="s">
        <v>2</v>
      </c>
      <c r="C7" s="366">
        <v>137746.9285072661</v>
      </c>
      <c r="D7" s="379">
        <v>187444.27978324494</v>
      </c>
      <c r="E7" s="384">
        <v>284079.30070948892</v>
      </c>
      <c r="F7" s="384">
        <v>277869.74675986264</v>
      </c>
      <c r="G7" s="384">
        <v>201032.74963014672</v>
      </c>
      <c r="H7" s="363">
        <v>-0.26513133040628079</v>
      </c>
      <c r="I7" s="363">
        <v>-0.31480353941987926</v>
      </c>
      <c r="J7" s="384">
        <v>609270.50899999996</v>
      </c>
      <c r="K7" s="384">
        <v>489800.9299599824</v>
      </c>
      <c r="L7" s="363">
        <v>0.24391456147251178</v>
      </c>
    </row>
    <row r="8" spans="2:12" ht="15" x14ac:dyDescent="0.35">
      <c r="B8" s="216" t="s">
        <v>3</v>
      </c>
      <c r="C8" s="365">
        <v>21996.083106362759</v>
      </c>
      <c r="D8" s="378">
        <v>33851.469896670875</v>
      </c>
      <c r="E8" s="383">
        <v>40678.09399696636</v>
      </c>
      <c r="F8" s="383">
        <v>68942.412284266655</v>
      </c>
      <c r="G8" s="383">
        <v>29884.576673861891</v>
      </c>
      <c r="H8" s="269">
        <v>-0.35021778453035612</v>
      </c>
      <c r="I8" s="269">
        <v>-0.26396537764574357</v>
      </c>
      <c r="J8" s="383">
        <v>96525.646999999997</v>
      </c>
      <c r="K8" s="383">
        <v>104346.07960663926</v>
      </c>
      <c r="L8" s="269">
        <v>-7.4947066877073865E-2</v>
      </c>
    </row>
    <row r="9" spans="2:12" ht="15" x14ac:dyDescent="0.35">
      <c r="B9" s="216" t="s">
        <v>455</v>
      </c>
      <c r="C9" s="365">
        <v>-2390.3954785511492</v>
      </c>
      <c r="D9" s="378">
        <v>4123.252608217329</v>
      </c>
      <c r="E9" s="383">
        <v>70854.830870333826</v>
      </c>
      <c r="F9" s="383">
        <v>35102.491140382372</v>
      </c>
      <c r="G9" s="383">
        <v>4692.710465228969</v>
      </c>
      <c r="H9" s="353" t="s">
        <v>449</v>
      </c>
      <c r="I9" s="353" t="s">
        <v>449</v>
      </c>
      <c r="J9" s="383">
        <v>72587.687999999995</v>
      </c>
      <c r="K9" s="383">
        <v>5417.9611334098981</v>
      </c>
      <c r="L9" s="353" t="s">
        <v>449</v>
      </c>
    </row>
    <row r="10" spans="2:12" ht="15" x14ac:dyDescent="0.35">
      <c r="B10" s="216" t="s">
        <v>4</v>
      </c>
      <c r="C10" s="365">
        <v>3635.4907636071639</v>
      </c>
      <c r="D10" s="378">
        <v>2565.8561439248297</v>
      </c>
      <c r="E10" s="383">
        <v>1984.0650924680065</v>
      </c>
      <c r="F10" s="383">
        <v>6326.8332951207622</v>
      </c>
      <c r="G10" s="383">
        <v>-139.37768095986917</v>
      </c>
      <c r="H10" s="269">
        <v>0.41687240425185368</v>
      </c>
      <c r="I10" s="269" t="s">
        <v>449</v>
      </c>
      <c r="J10" s="383">
        <v>8185.4120000000003</v>
      </c>
      <c r="K10" s="383">
        <v>5366.6916639309438</v>
      </c>
      <c r="L10" s="269">
        <v>0.52522494538179343</v>
      </c>
    </row>
    <row r="11" spans="2:12" x14ac:dyDescent="0.35">
      <c r="B11" s="246" t="s">
        <v>5</v>
      </c>
      <c r="C11" s="366">
        <v>23241.178391418776</v>
      </c>
      <c r="D11" s="379">
        <v>40540.578648813032</v>
      </c>
      <c r="E11" s="384">
        <v>113516.98995976819</v>
      </c>
      <c r="F11" s="384">
        <v>110371.73671976979</v>
      </c>
      <c r="G11" s="384">
        <v>34437.909458130991</v>
      </c>
      <c r="H11" s="363">
        <v>-0.42671813856561114</v>
      </c>
      <c r="I11" s="363">
        <v>-0.32512807086402862</v>
      </c>
      <c r="J11" s="384">
        <v>177298.747</v>
      </c>
      <c r="K11" s="384">
        <v>115130.73240398012</v>
      </c>
      <c r="L11" s="363">
        <v>0.5399775828566753</v>
      </c>
    </row>
    <row r="12" spans="2:12" x14ac:dyDescent="0.35">
      <c r="B12" s="246" t="s">
        <v>6</v>
      </c>
      <c r="C12" s="366">
        <v>160988.10689868487</v>
      </c>
      <c r="D12" s="379">
        <v>227984.85843205798</v>
      </c>
      <c r="E12" s="384">
        <v>397596.29066925711</v>
      </c>
      <c r="F12" s="384">
        <v>388241.48347963241</v>
      </c>
      <c r="G12" s="384">
        <v>235470.65908827772</v>
      </c>
      <c r="H12" s="363">
        <v>-0.29386491714465712</v>
      </c>
      <c r="I12" s="363">
        <v>-0.31631351641849104</v>
      </c>
      <c r="J12" s="384">
        <v>786569.25599999994</v>
      </c>
      <c r="K12" s="384">
        <v>604931.6623639625</v>
      </c>
      <c r="L12" s="363">
        <v>0.30026134344866473</v>
      </c>
    </row>
    <row r="13" spans="2:12" ht="22.5" hidden="1" x14ac:dyDescent="0.35">
      <c r="B13" s="216" t="s">
        <v>456</v>
      </c>
      <c r="C13" s="365"/>
      <c r="D13" s="378"/>
      <c r="E13" s="383"/>
      <c r="F13" s="383"/>
      <c r="G13" s="383"/>
      <c r="H13" s="269" t="e">
        <v>#DIV/0!</v>
      </c>
      <c r="I13" s="353" t="e">
        <v>#DIV/0!</v>
      </c>
      <c r="J13" s="383"/>
      <c r="K13" s="383"/>
      <c r="L13" s="269" t="e">
        <v>#DIV/0!</v>
      </c>
    </row>
    <row r="14" spans="2:12" x14ac:dyDescent="0.35">
      <c r="B14" s="216" t="s">
        <v>26</v>
      </c>
      <c r="C14" s="365">
        <v>51456.821216952398</v>
      </c>
      <c r="D14" s="378">
        <v>42082.099577535162</v>
      </c>
      <c r="E14" s="383">
        <v>38931.235205512443</v>
      </c>
      <c r="F14" s="383">
        <v>46377.251072195766</v>
      </c>
      <c r="G14" s="383">
        <v>49569.612513625936</v>
      </c>
      <c r="H14" s="269">
        <v>0.22277219372442558</v>
      </c>
      <c r="I14" s="269">
        <v>3.8071887344443001E-2</v>
      </c>
      <c r="J14" s="383">
        <v>132470.15599999999</v>
      </c>
      <c r="K14" s="383">
        <v>141345.50863714278</v>
      </c>
      <c r="L14" s="269">
        <v>-6.2791897123008589E-2</v>
      </c>
    </row>
    <row r="15" spans="2:12" x14ac:dyDescent="0.35">
      <c r="B15" s="216" t="s">
        <v>27</v>
      </c>
      <c r="C15" s="365">
        <v>-10480.234469952908</v>
      </c>
      <c r="D15" s="378">
        <v>-10018.392889983634</v>
      </c>
      <c r="E15" s="383">
        <v>-8997.8256400634582</v>
      </c>
      <c r="F15" s="383">
        <v>-11223.414101337343</v>
      </c>
      <c r="G15" s="383">
        <v>-11301.441538101944</v>
      </c>
      <c r="H15" s="269">
        <v>4.6099367936649926E-2</v>
      </c>
      <c r="I15" s="269">
        <v>-7.2663922153682781E-2</v>
      </c>
      <c r="J15" s="383">
        <v>-29496.453000000001</v>
      </c>
      <c r="K15" s="383">
        <v>-37510.949520953494</v>
      </c>
      <c r="L15" s="269">
        <v>-0.21365752195839838</v>
      </c>
    </row>
    <row r="16" spans="2:12" x14ac:dyDescent="0.35">
      <c r="B16" s="216" t="s">
        <v>7</v>
      </c>
      <c r="C16" s="365">
        <v>7437.6498345268965</v>
      </c>
      <c r="D16" s="378">
        <v>6668.1375736772243</v>
      </c>
      <c r="E16" s="383">
        <v>6531.4985917958793</v>
      </c>
      <c r="F16" s="383">
        <v>7426.7027759692037</v>
      </c>
      <c r="G16" s="383">
        <v>6788.4335314658456</v>
      </c>
      <c r="H16" s="269">
        <v>0.11540137742318879</v>
      </c>
      <c r="I16" s="269">
        <v>9.5635657335642277E-2</v>
      </c>
      <c r="J16" s="383">
        <v>20637.286</v>
      </c>
      <c r="K16" s="383">
        <v>21620.040492184991</v>
      </c>
      <c r="L16" s="269">
        <v>-4.5455719314689946E-2</v>
      </c>
    </row>
    <row r="17" spans="2:12" x14ac:dyDescent="0.35">
      <c r="B17" s="246" t="s">
        <v>8</v>
      </c>
      <c r="C17" s="366">
        <v>48414.236581526391</v>
      </c>
      <c r="D17" s="379">
        <v>38731.844261228754</v>
      </c>
      <c r="E17" s="384">
        <v>36464.908157244863</v>
      </c>
      <c r="F17" s="384">
        <v>42580.539746827628</v>
      </c>
      <c r="G17" s="384">
        <v>45056.604506989839</v>
      </c>
      <c r="H17" s="363">
        <v>0.24998531582938011</v>
      </c>
      <c r="I17" s="363">
        <v>7.4520308648994282E-2</v>
      </c>
      <c r="J17" s="384">
        <v>123610.98899999997</v>
      </c>
      <c r="K17" s="384">
        <v>125454.59960837426</v>
      </c>
      <c r="L17" s="363">
        <v>-1.4695440534897908E-2</v>
      </c>
    </row>
    <row r="18" spans="2:12" x14ac:dyDescent="0.35">
      <c r="B18" s="246" t="s">
        <v>9</v>
      </c>
      <c r="C18" s="366">
        <v>209402.34348021128</v>
      </c>
      <c r="D18" s="379">
        <v>266716.70269328676</v>
      </c>
      <c r="E18" s="384">
        <v>434061.19882650196</v>
      </c>
      <c r="F18" s="384">
        <v>430822.02322646003</v>
      </c>
      <c r="G18" s="384">
        <v>280527.26359526755</v>
      </c>
      <c r="H18" s="363">
        <v>-0.21488852641892708</v>
      </c>
      <c r="I18" s="363">
        <v>-0.25354013440088374</v>
      </c>
      <c r="J18" s="384">
        <v>910180.24499999988</v>
      </c>
      <c r="K18" s="384">
        <v>730386.2619723368</v>
      </c>
      <c r="L18" s="363">
        <v>0.24616287625967526</v>
      </c>
    </row>
    <row r="19" spans="2:12" ht="25" customHeight="1" x14ac:dyDescent="0.35">
      <c r="B19" s="228" t="s">
        <v>10</v>
      </c>
      <c r="C19" s="367">
        <v>-45540.232054088265</v>
      </c>
      <c r="D19" s="380">
        <v>-66198.515559325126</v>
      </c>
      <c r="E19" s="385">
        <v>-141121.3603865866</v>
      </c>
      <c r="F19" s="385">
        <v>-104842.55569368741</v>
      </c>
      <c r="G19" s="385">
        <v>-61300.230502141138</v>
      </c>
      <c r="H19" s="308">
        <v>-0.31206566084889809</v>
      </c>
      <c r="I19" s="308">
        <v>-0.25709525590613236</v>
      </c>
      <c r="J19" s="385">
        <v>-252860.10800000001</v>
      </c>
      <c r="K19" s="385">
        <v>-119748.51963015023</v>
      </c>
      <c r="L19" s="308">
        <v>1.1115927677517194</v>
      </c>
    </row>
    <row r="20" spans="2:12" x14ac:dyDescent="0.35">
      <c r="B20" s="216" t="s">
        <v>11</v>
      </c>
      <c r="C20" s="376">
        <v>10220.839004032421</v>
      </c>
      <c r="D20" s="381">
        <v>8028.6562400070634</v>
      </c>
      <c r="E20" s="386">
        <v>8968.0927559605152</v>
      </c>
      <c r="F20" s="386">
        <v>13544.444574340538</v>
      </c>
      <c r="G20" s="386">
        <v>10827.902409076032</v>
      </c>
      <c r="H20" s="269">
        <v>0.27304479087068612</v>
      </c>
      <c r="I20" s="269">
        <v>-5.6064728154066601E-2</v>
      </c>
      <c r="J20" s="386">
        <v>27217.588</v>
      </c>
      <c r="K20" s="386">
        <v>34227.114044730624</v>
      </c>
      <c r="L20" s="269">
        <v>-0.20479453907711986</v>
      </c>
    </row>
    <row r="21" spans="2:12" x14ac:dyDescent="0.35">
      <c r="B21" s="216" t="s">
        <v>12</v>
      </c>
      <c r="C21" s="376">
        <v>-10290.328256323561</v>
      </c>
      <c r="D21" s="381">
        <v>-13101.115295485833</v>
      </c>
      <c r="E21" s="386">
        <v>-10600.605448190605</v>
      </c>
      <c r="F21" s="386">
        <v>-20338.041145598025</v>
      </c>
      <c r="G21" s="386">
        <v>-13441.012301466939</v>
      </c>
      <c r="H21" s="269">
        <v>-0.21454563033505758</v>
      </c>
      <c r="I21" s="269">
        <v>-0.23440824057571286</v>
      </c>
      <c r="J21" s="386">
        <v>-33992.048999999999</v>
      </c>
      <c r="K21" s="386">
        <v>-43404.444871817221</v>
      </c>
      <c r="L21" s="269">
        <v>-0.21685327158575751</v>
      </c>
    </row>
    <row r="22" spans="2:12" x14ac:dyDescent="0.35">
      <c r="B22" s="228" t="s">
        <v>13</v>
      </c>
      <c r="C22" s="368">
        <v>163792.62217383189</v>
      </c>
      <c r="D22" s="382">
        <v>195445.72807848288</v>
      </c>
      <c r="E22" s="387">
        <v>291307.32574768527</v>
      </c>
      <c r="F22" s="387">
        <v>319185.87096151512</v>
      </c>
      <c r="G22" s="387">
        <v>216613.92320073547</v>
      </c>
      <c r="H22" s="430">
        <v>-0.16195342930156253</v>
      </c>
      <c r="I22" s="430">
        <v>-0.2438499808618223</v>
      </c>
      <c r="J22" s="387">
        <v>650545.67599999986</v>
      </c>
      <c r="K22" s="387">
        <v>601460.41151510004</v>
      </c>
      <c r="L22" s="430">
        <v>8.1610133510287675E-2</v>
      </c>
    </row>
    <row r="23" spans="2:12" x14ac:dyDescent="0.35">
      <c r="B23" s="216" t="s">
        <v>14</v>
      </c>
      <c r="C23" s="376">
        <v>-67916.353927192962</v>
      </c>
      <c r="D23" s="381">
        <v>-66828.48933823267</v>
      </c>
      <c r="E23" s="386">
        <v>-77957.328734574374</v>
      </c>
      <c r="F23" s="386">
        <v>-88400.92401874387</v>
      </c>
      <c r="G23" s="386">
        <v>-75148.193403672485</v>
      </c>
      <c r="H23" s="269">
        <v>1.6278455487066079E-2</v>
      </c>
      <c r="I23" s="269">
        <v>-9.6234375690608442E-2</v>
      </c>
      <c r="J23" s="386">
        <v>-212702.17199999999</v>
      </c>
      <c r="K23" s="386">
        <v>-234925.73816593128</v>
      </c>
      <c r="L23" s="269">
        <v>-9.4598260452136929E-2</v>
      </c>
    </row>
    <row r="24" spans="2:12" x14ac:dyDescent="0.35">
      <c r="B24" s="216" t="s">
        <v>15</v>
      </c>
      <c r="C24" s="376">
        <v>-40030.940227772502</v>
      </c>
      <c r="D24" s="381">
        <v>-39352.563744976906</v>
      </c>
      <c r="E24" s="386">
        <v>-38075.754027250587</v>
      </c>
      <c r="F24" s="386">
        <v>-47606.893724801841</v>
      </c>
      <c r="G24" s="386">
        <v>-42057.545292710005</v>
      </c>
      <c r="H24" s="269">
        <v>1.7238431711636304E-2</v>
      </c>
      <c r="I24" s="269">
        <v>-4.8186479996225162E-2</v>
      </c>
      <c r="J24" s="386">
        <v>-117459.258</v>
      </c>
      <c r="K24" s="386">
        <v>-122605.42058853143</v>
      </c>
      <c r="L24" s="269">
        <v>-4.1973369234645452E-2</v>
      </c>
    </row>
    <row r="25" spans="2:12" ht="15" x14ac:dyDescent="0.35">
      <c r="B25" s="216" t="s">
        <v>497</v>
      </c>
      <c r="C25" s="376">
        <v>-12293.64167805903</v>
      </c>
      <c r="D25" s="381">
        <v>-11908.907206274933</v>
      </c>
      <c r="E25" s="386">
        <v>-11899.228115666037</v>
      </c>
      <c r="F25" s="386">
        <v>-22626.690827326274</v>
      </c>
      <c r="G25" s="386">
        <v>-13315.307587249376</v>
      </c>
      <c r="H25" s="269">
        <v>3.2306446353144391E-2</v>
      </c>
      <c r="I25" s="269">
        <v>-7.6728675060325657E-2</v>
      </c>
      <c r="J25" s="386">
        <v>-36101.777000000002</v>
      </c>
      <c r="K25" s="386">
        <v>-42317.802185861518</v>
      </c>
      <c r="L25" s="269">
        <v>-0.14688913092793621</v>
      </c>
    </row>
    <row r="26" spans="2:12" x14ac:dyDescent="0.35">
      <c r="B26" s="216" t="s">
        <v>504</v>
      </c>
      <c r="C26" s="376">
        <v>-13233.267016654707</v>
      </c>
      <c r="D26" s="381">
        <v>-19519.205816566038</v>
      </c>
      <c r="E26" s="386">
        <v>-25195.095487860257</v>
      </c>
      <c r="F26" s="386">
        <v>-32231.190654295639</v>
      </c>
      <c r="G26" s="386">
        <v>-26068.696564355469</v>
      </c>
      <c r="H26" s="269">
        <v>-0.32203865561868439</v>
      </c>
      <c r="I26" s="269">
        <v>-0.49236944072037114</v>
      </c>
      <c r="J26" s="386">
        <v>-57947.568321081002</v>
      </c>
      <c r="K26" s="386">
        <v>-78575.631077623213</v>
      </c>
      <c r="L26" s="269">
        <v>-0.26252493901276064</v>
      </c>
    </row>
    <row r="27" spans="2:12" x14ac:dyDescent="0.35">
      <c r="B27" s="216" t="s">
        <v>16</v>
      </c>
      <c r="C27" s="376">
        <v>-19588.49939068301</v>
      </c>
      <c r="D27" s="381">
        <v>-23191.501017049821</v>
      </c>
      <c r="E27" s="386">
        <v>-41930.39227118616</v>
      </c>
      <c r="F27" s="386">
        <v>-46949.991370216179</v>
      </c>
      <c r="G27" s="386">
        <v>-13000.252663864874</v>
      </c>
      <c r="H27" s="269">
        <v>-0.15535870764544191</v>
      </c>
      <c r="I27" s="269">
        <v>0.50677836017223221</v>
      </c>
      <c r="J27" s="386">
        <v>-84710.392678918986</v>
      </c>
      <c r="K27" s="386">
        <v>-29745.862551137776</v>
      </c>
      <c r="L27" s="269">
        <v>1.8478042125451433</v>
      </c>
    </row>
    <row r="28" spans="2:12" x14ac:dyDescent="0.35">
      <c r="B28" s="377" t="s">
        <v>592</v>
      </c>
      <c r="C28" s="366">
        <v>10729.919933469675</v>
      </c>
      <c r="D28" s="379">
        <v>34645.060955382498</v>
      </c>
      <c r="E28" s="384">
        <v>96249.527111147851</v>
      </c>
      <c r="F28" s="384">
        <v>81370.180366131332</v>
      </c>
      <c r="G28" s="384">
        <v>47023.927688883254</v>
      </c>
      <c r="H28" s="355">
        <v>-0.69029005469818161</v>
      </c>
      <c r="I28" s="355">
        <v>-0.77181999758803022</v>
      </c>
      <c r="J28" s="384">
        <v>141624.50799999983</v>
      </c>
      <c r="K28" s="384">
        <v>93289.95694601482</v>
      </c>
      <c r="L28" s="355">
        <v>0.51811098039154757</v>
      </c>
    </row>
    <row r="29" spans="2:12" x14ac:dyDescent="0.35">
      <c r="B29" s="216" t="s">
        <v>17</v>
      </c>
      <c r="C29" s="365">
        <v>-1854.7594288012608</v>
      </c>
      <c r="D29" s="378">
        <v>-15483.506254435979</v>
      </c>
      <c r="E29" s="383">
        <v>-34406.928316762758</v>
      </c>
      <c r="F29" s="383">
        <v>-36049.860448303189</v>
      </c>
      <c r="G29" s="383">
        <v>-17695.18994765824</v>
      </c>
      <c r="H29" s="353" t="s">
        <v>443</v>
      </c>
      <c r="I29" s="353" t="s">
        <v>443</v>
      </c>
      <c r="J29" s="383">
        <v>-51745.194000000003</v>
      </c>
      <c r="K29" s="383">
        <v>-34989.061420694838</v>
      </c>
      <c r="L29" s="353">
        <v>0.47889631498930352</v>
      </c>
    </row>
    <row r="30" spans="2:12" ht="9.5" thickBot="1" x14ac:dyDescent="0.4">
      <c r="B30" s="216" t="s">
        <v>593</v>
      </c>
      <c r="C30" s="365">
        <v>8875.1605046684144</v>
      </c>
      <c r="D30" s="378">
        <v>19161.554700946519</v>
      </c>
      <c r="E30" s="383">
        <v>61842.598794385092</v>
      </c>
      <c r="F30" s="383">
        <v>45320.319917828143</v>
      </c>
      <c r="G30" s="383">
        <v>29328.737741225013</v>
      </c>
      <c r="H30" s="269">
        <v>-0.53682461349391386</v>
      </c>
      <c r="I30" s="353" t="s">
        <v>449</v>
      </c>
      <c r="J30" s="696">
        <v>89879.313999999824</v>
      </c>
      <c r="K30" s="696">
        <v>58300.895525319982</v>
      </c>
      <c r="L30" s="697">
        <v>0.54164551316309351</v>
      </c>
    </row>
    <row r="31" spans="2:12" ht="15.5" thickBot="1" x14ac:dyDescent="0.4">
      <c r="B31" s="392" t="s">
        <v>604</v>
      </c>
      <c r="C31" s="681">
        <v>8876.8403875217882</v>
      </c>
      <c r="D31" s="393">
        <v>19151.021453162633</v>
      </c>
      <c r="E31" s="394">
        <v>61777.54115931558</v>
      </c>
      <c r="F31" s="394">
        <v>45283.638793639555</v>
      </c>
      <c r="G31" s="394">
        <v>29302.837361980699</v>
      </c>
      <c r="H31" s="395">
        <v>-0.53648214486983137</v>
      </c>
      <c r="I31" s="395">
        <v>-0.69706549990823941</v>
      </c>
      <c r="J31" s="698">
        <v>89805.403000000006</v>
      </c>
      <c r="K31" s="698">
        <v>58254.644234386804</v>
      </c>
      <c r="L31" s="699">
        <v>0.54160074583357054</v>
      </c>
    </row>
    <row r="32" spans="2:12" ht="22.5" x14ac:dyDescent="0.35">
      <c r="B32" s="369" t="s">
        <v>605</v>
      </c>
      <c r="C32" s="376">
        <v>-1.6798828533303896</v>
      </c>
      <c r="D32" s="381">
        <v>10.533247783869475</v>
      </c>
      <c r="E32" s="386">
        <v>65.057635069460915</v>
      </c>
      <c r="F32" s="386">
        <v>36.681124188930113</v>
      </c>
      <c r="G32" s="386">
        <v>25.900379244329837</v>
      </c>
      <c r="H32" s="353" t="s">
        <v>449</v>
      </c>
      <c r="I32" s="353" t="s">
        <v>449</v>
      </c>
      <c r="J32" s="383">
        <v>73.911000000000001</v>
      </c>
      <c r="K32" s="383">
        <v>46.251290933038064</v>
      </c>
      <c r="L32" s="353"/>
    </row>
    <row r="33" spans="2:12" x14ac:dyDescent="0.35">
      <c r="B33" s="377" t="s">
        <v>39</v>
      </c>
      <c r="C33" s="571">
        <v>4.8814031534249472E-2</v>
      </c>
      <c r="D33" s="693">
        <v>0.1044425348968232</v>
      </c>
      <c r="E33" s="694">
        <v>0.33848872894700816</v>
      </c>
      <c r="F33" s="694">
        <v>0.26923834379249056</v>
      </c>
      <c r="G33" s="694">
        <v>0.18488920363859046</v>
      </c>
      <c r="H33" s="658"/>
      <c r="I33" s="658"/>
      <c r="J33" s="390">
        <v>0.16351408748442148</v>
      </c>
      <c r="K33" s="390">
        <v>0.1287753145257356</v>
      </c>
      <c r="L33" s="370"/>
    </row>
    <row r="34" spans="2:12" ht="9.5" thickBot="1" x14ac:dyDescent="0.4">
      <c r="B34" s="246" t="s">
        <v>40</v>
      </c>
      <c r="C34" s="389">
        <v>9.7407066984037914E-3</v>
      </c>
      <c r="D34" s="693">
        <v>2.3123811039071365E-2</v>
      </c>
      <c r="E34" s="694">
        <v>7.3516774701752677E-2</v>
      </c>
      <c r="F34" s="694">
        <v>5.3194159042762347E-2</v>
      </c>
      <c r="G34" s="694">
        <v>2.9085897035049529E-2</v>
      </c>
      <c r="H34" s="658"/>
      <c r="I34" s="658"/>
      <c r="J34" s="390">
        <v>3.3762909518773004E-2</v>
      </c>
      <c r="K34" s="390">
        <v>1.879641252206167E-2</v>
      </c>
      <c r="L34" s="370"/>
    </row>
    <row r="35" spans="2:12" ht="10" thickTop="1" thickBot="1" x14ac:dyDescent="0.4">
      <c r="B35" s="293"/>
      <c r="C35" s="294"/>
      <c r="D35" s="294"/>
      <c r="E35" s="294"/>
      <c r="F35" s="294"/>
      <c r="G35" s="294"/>
      <c r="H35" s="294"/>
      <c r="I35" s="290"/>
      <c r="J35" s="294"/>
      <c r="K35" s="292"/>
      <c r="L35" s="290"/>
    </row>
    <row r="36" spans="2:12" ht="10" thickTop="1" thickBot="1" x14ac:dyDescent="0.4">
      <c r="B36" s="293"/>
      <c r="C36" s="214" t="s">
        <v>714</v>
      </c>
      <c r="D36" s="346" t="s">
        <v>704</v>
      </c>
      <c r="E36" s="346" t="s">
        <v>689</v>
      </c>
      <c r="F36" s="346" t="s">
        <v>682</v>
      </c>
      <c r="G36" s="346" t="s">
        <v>656</v>
      </c>
      <c r="H36" s="346" t="s">
        <v>19</v>
      </c>
      <c r="I36" s="346" t="s">
        <v>20</v>
      </c>
      <c r="J36" s="346" t="s">
        <v>715</v>
      </c>
      <c r="K36" s="346" t="s">
        <v>716</v>
      </c>
      <c r="L36" s="346" t="s">
        <v>127</v>
      </c>
    </row>
    <row r="37" spans="2:12" ht="15.5" thickTop="1" x14ac:dyDescent="0.35">
      <c r="B37" s="228" t="s">
        <v>606</v>
      </c>
      <c r="C37" s="365">
        <v>1362.9427049081792</v>
      </c>
      <c r="D37" s="378">
        <v>-2255.5634981346866</v>
      </c>
      <c r="E37" s="488">
        <v>-7953.4162067734924</v>
      </c>
      <c r="F37" s="488">
        <v>7060.6098028666156</v>
      </c>
      <c r="G37" s="488">
        <v>-741.6481720920184</v>
      </c>
      <c r="H37" s="353">
        <v>-1.6042581847220485</v>
      </c>
      <c r="I37" s="353">
        <v>-2.8377213835283008</v>
      </c>
      <c r="J37" s="488">
        <v>-8846.0370000000003</v>
      </c>
      <c r="K37" s="488">
        <v>-672.21344433036029</v>
      </c>
      <c r="L37" s="700" t="s">
        <v>449</v>
      </c>
    </row>
    <row r="38" spans="2:12" ht="9.5" thickBot="1" x14ac:dyDescent="0.4">
      <c r="B38" s="415" t="s">
        <v>607</v>
      </c>
      <c r="C38" s="417">
        <v>10239.783092429965</v>
      </c>
      <c r="D38" s="357">
        <v>16895.457955027945</v>
      </c>
      <c r="E38" s="357">
        <v>53824.124952542086</v>
      </c>
      <c r="F38" s="357">
        <v>52344.248596506171</v>
      </c>
      <c r="G38" s="357">
        <v>28561.189189888682</v>
      </c>
      <c r="H38" s="308">
        <v>-0.39393278834547996</v>
      </c>
      <c r="I38" s="308">
        <v>-0.64147910563699206</v>
      </c>
      <c r="J38" s="357">
        <v>80959.365999999995</v>
      </c>
      <c r="K38" s="357">
        <v>57582.430790056445</v>
      </c>
      <c r="L38" s="308">
        <v>0.40597340003194815</v>
      </c>
    </row>
    <row r="39" spans="2:12" ht="9.5" thickTop="1" x14ac:dyDescent="0.35">
      <c r="B39" s="415"/>
      <c r="C39" s="834"/>
      <c r="D39" s="357"/>
      <c r="E39" s="357"/>
      <c r="F39" s="357"/>
      <c r="G39" s="357"/>
      <c r="H39" s="308"/>
      <c r="I39" s="308"/>
      <c r="J39" s="357"/>
      <c r="K39" s="357"/>
      <c r="L39" s="308"/>
    </row>
    <row r="40" spans="2:12" x14ac:dyDescent="0.35">
      <c r="B40" s="415"/>
      <c r="C40" s="834"/>
      <c r="D40" s="357"/>
      <c r="E40" s="357"/>
      <c r="F40" s="357"/>
      <c r="G40" s="357"/>
      <c r="H40" s="308"/>
      <c r="I40" s="308"/>
      <c r="J40" s="357"/>
      <c r="K40" s="357"/>
      <c r="L40" s="308"/>
    </row>
    <row r="41" spans="2:12" s="517" customFormat="1" ht="9.5" thickBot="1" x14ac:dyDescent="0.4">
      <c r="B41" s="513" t="s">
        <v>532</v>
      </c>
      <c r="C41" s="514"/>
      <c r="D41" s="515"/>
      <c r="E41" s="515"/>
      <c r="F41" s="515"/>
      <c r="G41" s="515"/>
      <c r="H41" s="792" t="s">
        <v>18</v>
      </c>
      <c r="I41" s="792"/>
      <c r="J41" s="132"/>
      <c r="K41" s="132"/>
      <c r="L41" s="132"/>
    </row>
    <row r="42" spans="2:12" ht="17.5" customHeight="1" thickTop="1" thickBot="1" x14ac:dyDescent="0.4">
      <c r="B42" s="513"/>
      <c r="C42" s="774" t="s">
        <v>714</v>
      </c>
      <c r="D42" s="516" t="s">
        <v>704</v>
      </c>
      <c r="E42" s="516" t="s">
        <v>689</v>
      </c>
      <c r="F42" s="516" t="s">
        <v>682</v>
      </c>
      <c r="G42" s="516" t="s">
        <v>656</v>
      </c>
      <c r="H42" s="516" t="s">
        <v>19</v>
      </c>
      <c r="I42" s="516" t="s">
        <v>20</v>
      </c>
    </row>
    <row r="43" spans="2:12" ht="9.5" thickTop="1" x14ac:dyDescent="0.35">
      <c r="B43" s="349" t="s">
        <v>23</v>
      </c>
      <c r="C43" s="775"/>
      <c r="D43" s="350"/>
      <c r="E43" s="350"/>
      <c r="F43" s="350"/>
      <c r="G43" s="350"/>
      <c r="H43" s="351"/>
      <c r="I43" s="351"/>
    </row>
    <row r="44" spans="2:12" x14ac:dyDescent="0.35">
      <c r="B44" s="237" t="s">
        <v>0</v>
      </c>
      <c r="C44" s="776">
        <v>277155.10599999991</v>
      </c>
      <c r="D44" s="352">
        <v>265355.67600000004</v>
      </c>
      <c r="E44" s="352">
        <v>425548.75400000002</v>
      </c>
      <c r="F44" s="352">
        <v>281284.48600000003</v>
      </c>
      <c r="G44" s="352">
        <v>207144.46</v>
      </c>
      <c r="H44" s="353">
        <v>4.4466469222990579E-2</v>
      </c>
      <c r="I44" s="353">
        <v>0.33797981370102748</v>
      </c>
    </row>
    <row r="45" spans="2:12" x14ac:dyDescent="0.35">
      <c r="B45" s="237" t="s">
        <v>1</v>
      </c>
      <c r="C45" s="776">
        <v>-144311.84499999997</v>
      </c>
      <c r="D45" s="311">
        <v>-146465.84299999999</v>
      </c>
      <c r="E45" s="311">
        <v>-242046.929</v>
      </c>
      <c r="F45" s="311">
        <v>-163738.64000000001</v>
      </c>
      <c r="G45" s="311">
        <v>-149825.929</v>
      </c>
      <c r="H45" s="353">
        <v>-1.4706486890598947E-2</v>
      </c>
      <c r="I45" s="353">
        <v>-3.6803269212500767E-2</v>
      </c>
    </row>
    <row r="46" spans="2:12" x14ac:dyDescent="0.35">
      <c r="B46" s="486" t="s">
        <v>24</v>
      </c>
      <c r="C46" s="777">
        <v>132843.26099999994</v>
      </c>
      <c r="D46" s="354">
        <v>118889.83300000004</v>
      </c>
      <c r="E46" s="354">
        <v>183501.82500000001</v>
      </c>
      <c r="F46" s="354">
        <v>117545.84600000002</v>
      </c>
      <c r="G46" s="354">
        <v>57318.530999999988</v>
      </c>
      <c r="H46" s="355">
        <v>0.1173643502384254</v>
      </c>
      <c r="I46" s="355">
        <v>1.3176319888588903</v>
      </c>
    </row>
    <row r="47" spans="2:12" ht="15" x14ac:dyDescent="0.35">
      <c r="B47" s="216" t="s">
        <v>3</v>
      </c>
      <c r="C47" s="776">
        <v>18324.731</v>
      </c>
      <c r="D47" s="311">
        <v>32496.013000000003</v>
      </c>
      <c r="E47" s="311">
        <v>69911.630999999994</v>
      </c>
      <c r="F47" s="311">
        <v>44641.721999999994</v>
      </c>
      <c r="G47" s="311">
        <v>10178.193000000001</v>
      </c>
      <c r="H47" s="353">
        <v>-0.4360929446944769</v>
      </c>
      <c r="I47" s="353">
        <v>0.80039138577938118</v>
      </c>
    </row>
    <row r="48" spans="2:12" ht="15" x14ac:dyDescent="0.35">
      <c r="B48" s="216" t="s">
        <v>25</v>
      </c>
      <c r="C48" s="778">
        <v>3504.5579999999995</v>
      </c>
      <c r="D48" s="311">
        <v>2192.6550000000002</v>
      </c>
      <c r="E48" s="311">
        <v>1378.3969999999999</v>
      </c>
      <c r="F48" s="311">
        <v>2947.6939999999995</v>
      </c>
      <c r="G48" s="311">
        <v>47.894999999999982</v>
      </c>
      <c r="H48" s="353">
        <v>0.59831710871067223</v>
      </c>
      <c r="I48" s="353">
        <v>72.171688067647992</v>
      </c>
    </row>
    <row r="49" spans="2:9" x14ac:dyDescent="0.35">
      <c r="B49" s="246" t="s">
        <v>5</v>
      </c>
      <c r="C49" s="777">
        <v>21829.289000000001</v>
      </c>
      <c r="D49" s="354">
        <v>34688.668000000005</v>
      </c>
      <c r="E49" s="354">
        <v>71290.027999999991</v>
      </c>
      <c r="F49" s="354">
        <v>47589.415999999997</v>
      </c>
      <c r="G49" s="354">
        <v>10226.088000000002</v>
      </c>
      <c r="H49" s="355">
        <v>-0.37070835351763876</v>
      </c>
      <c r="I49" s="355">
        <v>1.1346666486734711</v>
      </c>
    </row>
    <row r="50" spans="2:9" x14ac:dyDescent="0.35">
      <c r="B50" s="246" t="s">
        <v>6</v>
      </c>
      <c r="C50" s="777">
        <v>154672.54999999993</v>
      </c>
      <c r="D50" s="354">
        <v>153578.50100000005</v>
      </c>
      <c r="E50" s="354">
        <v>254791.853</v>
      </c>
      <c r="F50" s="354">
        <v>165135.26200000002</v>
      </c>
      <c r="G50" s="354">
        <v>67544.618999999992</v>
      </c>
      <c r="H50" s="355">
        <v>7.1237119315279429E-3</v>
      </c>
      <c r="I50" s="355">
        <v>1.2899314895832035</v>
      </c>
    </row>
    <row r="51" spans="2:9" x14ac:dyDescent="0.35">
      <c r="B51" s="237" t="s">
        <v>26</v>
      </c>
      <c r="C51" s="778">
        <v>49707.665999999997</v>
      </c>
      <c r="D51" s="311">
        <v>36004.332999999999</v>
      </c>
      <c r="E51" s="311">
        <v>26190.606</v>
      </c>
      <c r="F51" s="311">
        <v>18938.985000000001</v>
      </c>
      <c r="G51" s="311">
        <v>14299.196000000004</v>
      </c>
      <c r="H51" s="353">
        <v>0.38060232916965853</v>
      </c>
      <c r="I51" s="353">
        <v>2.4762560076804307</v>
      </c>
    </row>
    <row r="52" spans="2:9" x14ac:dyDescent="0.35">
      <c r="B52" s="237" t="s">
        <v>27</v>
      </c>
      <c r="C52" s="778">
        <v>-10101.607</v>
      </c>
      <c r="D52" s="311">
        <v>-8587.6759999999995</v>
      </c>
      <c r="E52" s="311">
        <v>-6050.5360000000001</v>
      </c>
      <c r="F52" s="311">
        <v>-4776.8130000000001</v>
      </c>
      <c r="G52" s="311">
        <v>-3247.4300000000003</v>
      </c>
      <c r="H52" s="353">
        <v>0.17629111764346961</v>
      </c>
      <c r="I52" s="353">
        <v>2.1106465728283594</v>
      </c>
    </row>
    <row r="53" spans="2:9" x14ac:dyDescent="0.35">
      <c r="B53" s="237" t="s">
        <v>7</v>
      </c>
      <c r="C53" s="778">
        <v>3796.4480000000003</v>
      </c>
      <c r="D53" s="311">
        <v>4379.3099999999995</v>
      </c>
      <c r="E53" s="311">
        <v>2936.154</v>
      </c>
      <c r="F53" s="311">
        <v>2284.4020000000005</v>
      </c>
      <c r="G53" s="311">
        <v>1572.8429999999998</v>
      </c>
      <c r="H53" s="353">
        <v>-0.13309448292082526</v>
      </c>
      <c r="I53" s="353">
        <v>1.4137488611387155</v>
      </c>
    </row>
    <row r="54" spans="2:9" x14ac:dyDescent="0.35">
      <c r="B54" s="486" t="s">
        <v>8</v>
      </c>
      <c r="C54" s="779">
        <v>43402.506999999998</v>
      </c>
      <c r="D54" s="356">
        <v>31795.966999999997</v>
      </c>
      <c r="E54" s="356">
        <v>23076.223999999998</v>
      </c>
      <c r="F54" s="356">
        <v>16446.574000000001</v>
      </c>
      <c r="G54" s="356">
        <v>12624.609000000004</v>
      </c>
      <c r="H54" s="355">
        <v>0.36503182935118783</v>
      </c>
      <c r="I54" s="355">
        <v>2.4379288103100842</v>
      </c>
    </row>
    <row r="55" spans="2:9" x14ac:dyDescent="0.35">
      <c r="B55" s="237" t="s">
        <v>11</v>
      </c>
      <c r="C55" s="776">
        <v>88403.833999999988</v>
      </c>
      <c r="D55" s="352">
        <v>46272.368000000002</v>
      </c>
      <c r="E55" s="352">
        <v>6416.625</v>
      </c>
      <c r="F55" s="352">
        <v>40042.481999999996</v>
      </c>
      <c r="G55" s="352">
        <v>2953.3389999999999</v>
      </c>
      <c r="H55" s="353">
        <v>0.91051026392252021</v>
      </c>
      <c r="I55" s="353">
        <v>28.933520669316998</v>
      </c>
    </row>
    <row r="56" spans="2:9" x14ac:dyDescent="0.35">
      <c r="B56" s="237" t="s">
        <v>12</v>
      </c>
      <c r="C56" s="778">
        <v>-10039.471999999998</v>
      </c>
      <c r="D56" s="311">
        <v>-11304.84</v>
      </c>
      <c r="E56" s="311">
        <v>-7321.5940000000001</v>
      </c>
      <c r="F56" s="311">
        <v>-4008.5450000000001</v>
      </c>
      <c r="G56" s="311">
        <v>-3902.0940000000001</v>
      </c>
      <c r="H56" s="353">
        <v>-0.11193152667353112</v>
      </c>
      <c r="I56" s="353">
        <v>1.572842171408479</v>
      </c>
    </row>
    <row r="57" spans="2:9" x14ac:dyDescent="0.35">
      <c r="B57" s="486" t="s">
        <v>13</v>
      </c>
      <c r="C57" s="779">
        <v>276439.41899999988</v>
      </c>
      <c r="D57" s="356">
        <v>220341.99600000007</v>
      </c>
      <c r="E57" s="356">
        <v>276963.10800000001</v>
      </c>
      <c r="F57" s="356">
        <v>217615.77299999999</v>
      </c>
      <c r="G57" s="356">
        <v>79220.473000000013</v>
      </c>
      <c r="H57" s="355">
        <v>0.25459251535508365</v>
      </c>
      <c r="I57" s="355">
        <v>2.4894946789827905</v>
      </c>
    </row>
    <row r="58" spans="2:9" x14ac:dyDescent="0.35">
      <c r="B58" s="237" t="s">
        <v>28</v>
      </c>
      <c r="C58" s="778">
        <v>-64797.569000000018</v>
      </c>
      <c r="D58" s="311">
        <v>-56938.918999999994</v>
      </c>
      <c r="E58" s="311">
        <v>-52647.921000000002</v>
      </c>
      <c r="F58" s="311">
        <v>-37373.847000000002</v>
      </c>
      <c r="G58" s="311">
        <v>-21633.741000000002</v>
      </c>
      <c r="H58" s="353">
        <v>0.13801895325761326</v>
      </c>
      <c r="I58" s="353">
        <v>1.9952086881321178</v>
      </c>
    </row>
    <row r="59" spans="2:9" x14ac:dyDescent="0.35">
      <c r="B59" s="237" t="s">
        <v>29</v>
      </c>
      <c r="C59" s="778">
        <v>-37987.323999999993</v>
      </c>
      <c r="D59" s="311">
        <v>-33651.228000000003</v>
      </c>
      <c r="E59" s="311">
        <v>-25803.245999999999</v>
      </c>
      <c r="F59" s="311">
        <v>-19721.464999999997</v>
      </c>
      <c r="G59" s="311">
        <v>-12052.475999999999</v>
      </c>
      <c r="H59" s="353">
        <v>0.12885401982952871</v>
      </c>
      <c r="I59" s="353">
        <v>2.1518273921474722</v>
      </c>
    </row>
    <row r="60" spans="2:9" x14ac:dyDescent="0.35">
      <c r="B60" s="237" t="s">
        <v>30</v>
      </c>
      <c r="C60" s="778">
        <v>-3453.1370000000006</v>
      </c>
      <c r="D60" s="311">
        <v>-2925.7279999999996</v>
      </c>
      <c r="E60" s="311">
        <v>-2116.172</v>
      </c>
      <c r="F60" s="311">
        <v>-2451.1970000000001</v>
      </c>
      <c r="G60" s="311">
        <v>-1319.7809999999999</v>
      </c>
      <c r="H60" s="353">
        <v>0.18026590305045476</v>
      </c>
      <c r="I60" s="353">
        <v>1.6164469711262708</v>
      </c>
    </row>
    <row r="61" spans="2:9" x14ac:dyDescent="0.35">
      <c r="B61" s="237" t="s">
        <v>524</v>
      </c>
      <c r="C61" s="778">
        <v>-12771.082788149994</v>
      </c>
      <c r="D61" s="311">
        <v>-16542.380989050002</v>
      </c>
      <c r="E61" s="311">
        <v>-16934.232</v>
      </c>
      <c r="F61" s="311">
        <v>-13144.5</v>
      </c>
      <c r="G61" s="311">
        <v>-7533.3600000000006</v>
      </c>
      <c r="H61" s="353">
        <v>-0.22797795573662383</v>
      </c>
      <c r="I61" s="353">
        <v>0.69527047534566155</v>
      </c>
    </row>
    <row r="62" spans="2:9" x14ac:dyDescent="0.35">
      <c r="B62" s="237" t="s">
        <v>31</v>
      </c>
      <c r="C62" s="778">
        <v>-18509.369211849989</v>
      </c>
      <c r="D62" s="311">
        <v>-20292.348010950005</v>
      </c>
      <c r="E62" s="311">
        <v>-30465.846999999998</v>
      </c>
      <c r="F62" s="311">
        <v>-14798.145</v>
      </c>
      <c r="G62" s="311">
        <v>-3606.5929999999989</v>
      </c>
      <c r="H62" s="353">
        <v>-8.7864588077136152E-2</v>
      </c>
      <c r="I62" s="353" t="s">
        <v>443</v>
      </c>
    </row>
    <row r="63" spans="2:9" x14ac:dyDescent="0.35">
      <c r="B63" s="486" t="s">
        <v>32</v>
      </c>
      <c r="C63" s="779">
        <v>138920.93699999989</v>
      </c>
      <c r="D63" s="356">
        <v>89991.392000000065</v>
      </c>
      <c r="E63" s="356">
        <v>148995.69</v>
      </c>
      <c r="F63" s="356">
        <v>130126.61899999996</v>
      </c>
      <c r="G63" s="356">
        <v>33074.522000000004</v>
      </c>
      <c r="H63" s="355">
        <v>0.54371361429768506</v>
      </c>
      <c r="I63" s="355">
        <v>-0.19453052483407685</v>
      </c>
    </row>
    <row r="64" spans="2:9" x14ac:dyDescent="0.35">
      <c r="B64" s="237" t="s">
        <v>712</v>
      </c>
      <c r="C64" s="780">
        <v>0</v>
      </c>
      <c r="D64" s="360">
        <v>0</v>
      </c>
      <c r="E64" s="360">
        <v>0</v>
      </c>
      <c r="F64" s="360">
        <v>0</v>
      </c>
      <c r="G64" s="360">
        <v>0</v>
      </c>
      <c r="H64" s="291"/>
      <c r="I64" s="291"/>
    </row>
    <row r="65" spans="2:9" x14ac:dyDescent="0.35">
      <c r="B65" s="237" t="s">
        <v>33</v>
      </c>
      <c r="C65" s="780">
        <v>5549.473</v>
      </c>
      <c r="D65" s="360">
        <v>-2896.7330000000002</v>
      </c>
      <c r="E65" s="360">
        <v>7449.1329999999998</v>
      </c>
      <c r="F65" s="360">
        <v>-6859.1719999999996</v>
      </c>
      <c r="G65" s="360">
        <v>6664.6089999999995</v>
      </c>
      <c r="H65" s="291">
        <v>-2.9157695928482186</v>
      </c>
      <c r="I65" s="291" t="s">
        <v>443</v>
      </c>
    </row>
    <row r="66" spans="2:9" x14ac:dyDescent="0.35">
      <c r="B66" s="349" t="s">
        <v>34</v>
      </c>
      <c r="C66" s="781">
        <v>144470.40999999989</v>
      </c>
      <c r="D66" s="358">
        <v>87094.659000000072</v>
      </c>
      <c r="E66" s="358">
        <v>156444.823</v>
      </c>
      <c r="F66" s="358">
        <v>123267.44699999996</v>
      </c>
      <c r="G66" s="358">
        <v>39739.131000000001</v>
      </c>
      <c r="H66" s="359">
        <v>0.6587746213002541</v>
      </c>
      <c r="I66" s="359">
        <v>2.6354697841782166</v>
      </c>
    </row>
    <row r="67" spans="2:9" ht="15" x14ac:dyDescent="0.35">
      <c r="B67" s="246" t="s">
        <v>35</v>
      </c>
      <c r="C67" s="782">
        <v>144417.21400000004</v>
      </c>
      <c r="D67" s="356">
        <v>87060.147999999986</v>
      </c>
      <c r="E67" s="356">
        <v>156304.049</v>
      </c>
      <c r="F67" s="356">
        <v>123160.82499999998</v>
      </c>
      <c r="G67" s="356">
        <v>39705.138000000006</v>
      </c>
      <c r="H67" s="355">
        <v>0.65882114052918972</v>
      </c>
      <c r="I67" s="355">
        <v>2.6372424646905901</v>
      </c>
    </row>
    <row r="68" spans="2:9" ht="15" x14ac:dyDescent="0.35">
      <c r="B68" s="487" t="s">
        <v>36</v>
      </c>
      <c r="C68" s="783">
        <v>53.194999999999993</v>
      </c>
      <c r="D68" s="361">
        <v>34.512</v>
      </c>
      <c r="E68" s="361">
        <v>140.774</v>
      </c>
      <c r="F68" s="361">
        <v>106.62100000000001</v>
      </c>
      <c r="G68" s="361">
        <v>33.992999999999995</v>
      </c>
      <c r="H68" s="362">
        <v>0.5413479369494667</v>
      </c>
      <c r="I68" s="362">
        <v>0.56488100491277615</v>
      </c>
    </row>
    <row r="69" spans="2:9" x14ac:dyDescent="0.35">
      <c r="B69" s="237" t="s">
        <v>37</v>
      </c>
      <c r="C69" s="780">
        <v>2526.7129999999997</v>
      </c>
      <c r="D69" s="360">
        <v>714.58199999999988</v>
      </c>
      <c r="E69" s="360">
        <v>-4104.6679999999997</v>
      </c>
      <c r="F69" s="360">
        <v>14046.159000000001</v>
      </c>
      <c r="G69" s="360">
        <v>-170.62899999999999</v>
      </c>
      <c r="H69" s="291" t="s">
        <v>449</v>
      </c>
      <c r="I69" s="291" t="s">
        <v>449</v>
      </c>
    </row>
    <row r="70" spans="2:9" x14ac:dyDescent="0.35">
      <c r="B70" s="349" t="s">
        <v>38</v>
      </c>
      <c r="C70" s="781">
        <v>146997.12299999991</v>
      </c>
      <c r="D70" s="358">
        <v>87809.241000000038</v>
      </c>
      <c r="E70" s="358">
        <v>152340.155</v>
      </c>
      <c r="F70" s="358">
        <v>137313.60600000003</v>
      </c>
      <c r="G70" s="358">
        <v>39568.501999999971</v>
      </c>
      <c r="H70" s="359">
        <v>0.67405071864816413</v>
      </c>
      <c r="I70" s="359">
        <v>2.7150034893916382</v>
      </c>
    </row>
    <row r="71" spans="2:9" ht="15" x14ac:dyDescent="0.35">
      <c r="B71" s="246" t="s">
        <v>35</v>
      </c>
      <c r="C71" s="779">
        <v>146943.24000000002</v>
      </c>
      <c r="D71" s="356">
        <v>87776.555999999982</v>
      </c>
      <c r="E71" s="356">
        <v>152204.416</v>
      </c>
      <c r="F71" s="356">
        <v>137192.59</v>
      </c>
      <c r="G71" s="356">
        <v>39534.683000000005</v>
      </c>
      <c r="H71" s="355">
        <v>0.67406021261531435</v>
      </c>
      <c r="I71" s="355">
        <v>2.716818470506011</v>
      </c>
    </row>
    <row r="72" spans="2:9" ht="15.5" thickBot="1" x14ac:dyDescent="0.4">
      <c r="B72" s="216" t="s">
        <v>36</v>
      </c>
      <c r="C72" s="784">
        <v>53.881999999999977</v>
      </c>
      <c r="D72" s="360">
        <v>32.686000000000007</v>
      </c>
      <c r="E72" s="360">
        <v>135.739</v>
      </c>
      <c r="F72" s="360">
        <v>121.01500000000001</v>
      </c>
      <c r="G72" s="360">
        <v>33.818999999999996</v>
      </c>
      <c r="H72" s="291">
        <v>0.64847335250565874</v>
      </c>
      <c r="I72" s="291">
        <v>0.59324639995268891</v>
      </c>
    </row>
    <row r="73" spans="2:9" ht="9.5" thickTop="1" x14ac:dyDescent="0.35"/>
  </sheetData>
  <mergeCells count="2">
    <mergeCell ref="H2:I2"/>
    <mergeCell ref="H41:I4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V47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2.81640625" style="117" customWidth="1"/>
    <col min="2" max="2" width="34.54296875" style="117" bestFit="1" customWidth="1"/>
    <col min="3" max="3" width="7.54296875" style="117" bestFit="1" customWidth="1"/>
    <col min="4" max="7" width="6.7265625" style="117" customWidth="1"/>
    <col min="8" max="8" width="8.36328125" style="117" bestFit="1" customWidth="1"/>
    <col min="9" max="9" width="8.08984375" style="117" bestFit="1" customWidth="1"/>
    <col min="10" max="16384" width="10.81640625" style="117"/>
  </cols>
  <sheetData>
    <row r="1" spans="2:22" ht="9.5" thickBot="1" x14ac:dyDescent="0.4"/>
    <row r="2" spans="2:22" ht="19.5" customHeight="1" thickTop="1" thickBot="1" x14ac:dyDescent="0.4">
      <c r="B2" s="6" t="s">
        <v>128</v>
      </c>
      <c r="C2" s="3" t="s">
        <v>714</v>
      </c>
      <c r="D2" s="44" t="s">
        <v>704</v>
      </c>
      <c r="E2" s="44" t="s">
        <v>689</v>
      </c>
      <c r="F2" s="44" t="s">
        <v>682</v>
      </c>
      <c r="G2" s="44" t="s">
        <v>656</v>
      </c>
      <c r="H2" s="44" t="s">
        <v>129</v>
      </c>
      <c r="I2" s="44" t="s">
        <v>130</v>
      </c>
    </row>
    <row r="3" spans="2:22" ht="9.5" thickTop="1" x14ac:dyDescent="0.35">
      <c r="B3" s="7" t="s">
        <v>132</v>
      </c>
      <c r="C3" s="521">
        <v>0.24893769872115901</v>
      </c>
      <c r="D3" s="208">
        <v>0.37221382177296847</v>
      </c>
      <c r="E3" s="208">
        <v>0.63435435327536971</v>
      </c>
      <c r="F3" s="208">
        <v>0.46610122405856114</v>
      </c>
      <c r="G3" s="208">
        <v>0.24334707144098075</v>
      </c>
      <c r="H3" s="12">
        <v>-1232.7612305180946</v>
      </c>
      <c r="I3" s="12">
        <v>55.906272801782563</v>
      </c>
      <c r="S3" s="497"/>
      <c r="V3" s="128"/>
    </row>
    <row r="4" spans="2:22" x14ac:dyDescent="0.35">
      <c r="B4" s="25" t="s">
        <v>557</v>
      </c>
      <c r="C4" s="520">
        <v>0.22049204462815125</v>
      </c>
      <c r="D4" s="209">
        <v>0.40670690925862935</v>
      </c>
      <c r="E4" s="209">
        <v>0.5040106389547574</v>
      </c>
      <c r="F4" s="209">
        <v>0.31624563696614405</v>
      </c>
      <c r="G4" s="209">
        <v>0.12134212595850291</v>
      </c>
      <c r="H4" s="13">
        <v>-1862.1486463047809</v>
      </c>
      <c r="I4" s="13">
        <v>991.49918669648343</v>
      </c>
      <c r="S4" s="497"/>
      <c r="V4" s="128"/>
    </row>
    <row r="5" spans="2:22" x14ac:dyDescent="0.35">
      <c r="B5" s="25" t="s">
        <v>558</v>
      </c>
      <c r="C5" s="520">
        <v>0.293632723620112</v>
      </c>
      <c r="D5" s="209">
        <v>0.38898439035479754</v>
      </c>
      <c r="E5" s="209">
        <v>1.8008672456545887</v>
      </c>
      <c r="F5" s="209">
        <v>0.67275800128891416</v>
      </c>
      <c r="G5" s="209">
        <v>0.31970195545328106</v>
      </c>
      <c r="H5" s="13">
        <v>-953.51666734685534</v>
      </c>
      <c r="I5" s="13">
        <v>-260.69231833169061</v>
      </c>
      <c r="S5" s="497"/>
      <c r="V5" s="128"/>
    </row>
    <row r="6" spans="2:22" ht="10.5" x14ac:dyDescent="0.35">
      <c r="B6" s="7" t="s">
        <v>609</v>
      </c>
      <c r="C6" s="521">
        <v>0.23236900307709618</v>
      </c>
      <c r="D6" s="208">
        <v>0.26229491979181091</v>
      </c>
      <c r="E6" s="208">
        <v>0.35852932524789116</v>
      </c>
      <c r="F6" s="208">
        <v>2.3017563528620943</v>
      </c>
      <c r="G6" s="208">
        <v>0.92353380315249567</v>
      </c>
      <c r="H6" s="12">
        <v>-299.25916714714731</v>
      </c>
      <c r="I6" s="12">
        <v>-6911.6480007539949</v>
      </c>
      <c r="S6" s="497"/>
      <c r="V6" s="128"/>
    </row>
    <row r="7" spans="2:22" x14ac:dyDescent="0.35">
      <c r="B7" s="7" t="s">
        <v>131</v>
      </c>
      <c r="C7" s="521">
        <v>0.2475373046381297</v>
      </c>
      <c r="D7" s="208">
        <v>0.36299055698843374</v>
      </c>
      <c r="E7" s="208">
        <v>0.61867999941796048</v>
      </c>
      <c r="F7" s="208">
        <v>0.62227680946941943</v>
      </c>
      <c r="G7" s="208">
        <v>0.29209630570098688</v>
      </c>
      <c r="H7" s="12">
        <v>-1154.5325235030405</v>
      </c>
      <c r="I7" s="12">
        <v>-445.5900106285718</v>
      </c>
      <c r="S7" s="497"/>
      <c r="V7" s="128"/>
    </row>
    <row r="8" spans="2:22" x14ac:dyDescent="0.35">
      <c r="B8" s="25" t="s">
        <v>133</v>
      </c>
      <c r="C8" s="520">
        <v>0.1983210303144928</v>
      </c>
      <c r="D8" s="209">
        <v>0.35419982299062164</v>
      </c>
      <c r="E8" s="209">
        <v>0.4611247797149024</v>
      </c>
      <c r="F8" s="209">
        <v>0.30122076777531415</v>
      </c>
      <c r="G8" s="209">
        <v>0.11761773868127975</v>
      </c>
      <c r="H8" s="13">
        <v>-1558.7879267612884</v>
      </c>
      <c r="I8" s="13">
        <v>807.03291633213053</v>
      </c>
      <c r="S8" s="497"/>
      <c r="V8" s="128"/>
    </row>
    <row r="9" spans="2:22" ht="9.5" thickBot="1" x14ac:dyDescent="0.4">
      <c r="B9" s="25" t="s">
        <v>134</v>
      </c>
      <c r="C9" s="519">
        <v>0.2983646962123202</v>
      </c>
      <c r="D9" s="209">
        <v>0.40024821217115858</v>
      </c>
      <c r="E9" s="209">
        <v>1.6022288133199396</v>
      </c>
      <c r="F9" s="209">
        <v>1.03634796576462</v>
      </c>
      <c r="G9" s="209">
        <v>0.4113084344959641</v>
      </c>
      <c r="H9" s="13">
        <v>-1018.8351595883838</v>
      </c>
      <c r="I9" s="13">
        <v>-1129.4373828364389</v>
      </c>
      <c r="S9" s="497"/>
      <c r="V9" s="128"/>
    </row>
    <row r="10" spans="2:22" ht="10" thickTop="1" thickBot="1" x14ac:dyDescent="0.4">
      <c r="B10" s="2"/>
      <c r="C10" s="405"/>
      <c r="D10" s="10"/>
      <c r="E10" s="10"/>
      <c r="F10" s="10"/>
      <c r="G10" s="10"/>
      <c r="H10" s="11"/>
      <c r="I10" s="11"/>
    </row>
    <row r="11" spans="2:22" ht="18.75" customHeight="1" thickTop="1" thickBot="1" x14ac:dyDescent="0.4">
      <c r="B11" s="6" t="s">
        <v>135</v>
      </c>
      <c r="C11" s="3" t="s">
        <v>714</v>
      </c>
      <c r="D11" s="44" t="s">
        <v>704</v>
      </c>
      <c r="E11" s="44" t="s">
        <v>689</v>
      </c>
      <c r="F11" s="44" t="s">
        <v>682</v>
      </c>
      <c r="G11" s="44" t="s">
        <v>656</v>
      </c>
      <c r="H11" s="44" t="s">
        <v>129</v>
      </c>
      <c r="I11" s="44" t="s">
        <v>130</v>
      </c>
    </row>
    <row r="12" spans="2:22" ht="9.5" thickTop="1" x14ac:dyDescent="0.35">
      <c r="B12" s="7" t="s">
        <v>136</v>
      </c>
      <c r="C12" s="482">
        <v>1</v>
      </c>
      <c r="D12" s="577">
        <v>1</v>
      </c>
      <c r="E12" s="598">
        <v>1</v>
      </c>
      <c r="F12" s="598">
        <v>1</v>
      </c>
      <c r="G12" s="598">
        <v>1</v>
      </c>
      <c r="H12" s="12"/>
      <c r="I12" s="12"/>
    </row>
    <row r="13" spans="2:22" x14ac:dyDescent="0.35">
      <c r="B13" s="73" t="s">
        <v>137</v>
      </c>
      <c r="C13" s="414">
        <v>0.91547952155599244</v>
      </c>
      <c r="D13" s="569">
        <v>0.91609027548222954</v>
      </c>
      <c r="E13" s="413">
        <v>0.94317283689046627</v>
      </c>
      <c r="F13" s="413">
        <v>0.91492106389687022</v>
      </c>
      <c r="G13" s="413">
        <v>0.92832963069223473</v>
      </c>
      <c r="H13" s="13">
        <v>-6.1075392623710645</v>
      </c>
      <c r="I13" s="13">
        <v>-128.50109136242293</v>
      </c>
    </row>
    <row r="14" spans="2:22" x14ac:dyDescent="0.35">
      <c r="B14" s="73" t="s">
        <v>138</v>
      </c>
      <c r="C14" s="414">
        <v>8.4520478444007563E-2</v>
      </c>
      <c r="D14" s="569">
        <v>8.3909724517770456E-2</v>
      </c>
      <c r="E14" s="413">
        <v>5.6827163109533729E-2</v>
      </c>
      <c r="F14" s="413">
        <v>8.5078936103129776E-2</v>
      </c>
      <c r="G14" s="413">
        <v>7.1670369307765269E-2</v>
      </c>
      <c r="H14" s="13">
        <v>6.1075392623710645</v>
      </c>
      <c r="I14" s="13">
        <v>128.50109136242293</v>
      </c>
    </row>
    <row r="15" spans="2:22" x14ac:dyDescent="0.35">
      <c r="B15" s="7" t="s">
        <v>139</v>
      </c>
      <c r="C15" s="482">
        <v>0.54735937422464453</v>
      </c>
      <c r="D15" s="576">
        <v>0.40703682703799082</v>
      </c>
      <c r="E15" s="597">
        <v>0.31447385868068728</v>
      </c>
      <c r="F15" s="597">
        <v>0.41100208657173681</v>
      </c>
      <c r="G15" s="597">
        <v>0.34472034589760298</v>
      </c>
      <c r="H15" s="12">
        <v>1403.2254718665372</v>
      </c>
      <c r="I15" s="12">
        <v>2026.3902832704157</v>
      </c>
    </row>
    <row r="16" spans="2:22" x14ac:dyDescent="0.35">
      <c r="B16" s="73" t="s">
        <v>140</v>
      </c>
      <c r="C16" s="414">
        <v>0.88397225203345087</v>
      </c>
      <c r="D16" s="569">
        <v>0.85802072646997296</v>
      </c>
      <c r="E16" s="413">
        <v>0.90385990837796737</v>
      </c>
      <c r="F16" s="413">
        <v>0.93919945942000271</v>
      </c>
      <c r="G16" s="413">
        <v>0.92178533609301927</v>
      </c>
      <c r="H16" s="13">
        <v>259.51525563477907</v>
      </c>
      <c r="I16" s="13">
        <v>-378.13084059568405</v>
      </c>
    </row>
    <row r="17" spans="2:9" x14ac:dyDescent="0.35">
      <c r="B17" s="73" t="s">
        <v>141</v>
      </c>
      <c r="C17" s="414">
        <v>0.11602774796654913</v>
      </c>
      <c r="D17" s="569">
        <v>0.14197927353002704</v>
      </c>
      <c r="E17" s="413">
        <v>9.6140091622032631E-2</v>
      </c>
      <c r="F17" s="413">
        <v>6.0800540579997286E-2</v>
      </c>
      <c r="G17" s="413">
        <v>7.821466390698073E-2</v>
      </c>
      <c r="H17" s="13">
        <v>-259.51525563477907</v>
      </c>
      <c r="I17" s="13">
        <v>378.13084059568405</v>
      </c>
    </row>
    <row r="18" spans="2:9" x14ac:dyDescent="0.35">
      <c r="B18" s="7" t="s">
        <v>142</v>
      </c>
      <c r="C18" s="482">
        <v>0.45264062577535547</v>
      </c>
      <c r="D18" s="576">
        <v>0.59296317296200918</v>
      </c>
      <c r="E18" s="597">
        <v>0.68552614131931278</v>
      </c>
      <c r="F18" s="597">
        <v>0.58899791342826324</v>
      </c>
      <c r="G18" s="597">
        <v>0.65527965410239708</v>
      </c>
      <c r="H18" s="12">
        <v>-1403.2254718665372</v>
      </c>
      <c r="I18" s="12">
        <v>-2026.3902832704161</v>
      </c>
    </row>
    <row r="19" spans="2:9" x14ac:dyDescent="0.35">
      <c r="B19" s="14" t="s">
        <v>143</v>
      </c>
      <c r="C19" s="414">
        <v>0.95357994460097228</v>
      </c>
      <c r="D19" s="569">
        <v>0.95595184877253303</v>
      </c>
      <c r="E19" s="413">
        <v>0.96120699719479952</v>
      </c>
      <c r="F19" s="413">
        <v>0.89797962659950925</v>
      </c>
      <c r="G19" s="413">
        <v>0.93177236156869936</v>
      </c>
      <c r="H19" s="13">
        <v>-23.71904171560746</v>
      </c>
      <c r="I19" s="13">
        <v>218.07583032272925</v>
      </c>
    </row>
    <row r="20" spans="2:9" x14ac:dyDescent="0.35">
      <c r="B20" s="73" t="s">
        <v>144</v>
      </c>
      <c r="C20" s="414">
        <v>4.6420055399027715E-2</v>
      </c>
      <c r="D20" s="569">
        <v>4.404815122746697E-2</v>
      </c>
      <c r="E20" s="413">
        <v>3.8793002805200483E-2</v>
      </c>
      <c r="F20" s="413">
        <v>0.10202037340049075</v>
      </c>
      <c r="G20" s="413">
        <v>6.8227638431300641E-2</v>
      </c>
      <c r="H20" s="13">
        <v>23.71904171560746</v>
      </c>
      <c r="I20" s="13">
        <v>-218.07583032272925</v>
      </c>
    </row>
    <row r="21" spans="2:9" ht="11.15" customHeight="1" thickBot="1" x14ac:dyDescent="0.4">
      <c r="B21" s="6" t="s">
        <v>145</v>
      </c>
      <c r="C21" s="276" t="s">
        <v>714</v>
      </c>
      <c r="D21" s="44" t="s">
        <v>704</v>
      </c>
      <c r="E21" s="44" t="s">
        <v>689</v>
      </c>
      <c r="F21" s="44" t="s">
        <v>682</v>
      </c>
      <c r="G21" s="44" t="s">
        <v>656</v>
      </c>
      <c r="H21" s="44" t="s">
        <v>129</v>
      </c>
      <c r="I21" s="44" t="s">
        <v>130</v>
      </c>
    </row>
    <row r="22" spans="2:9" ht="18.5" thickTop="1" x14ac:dyDescent="0.35">
      <c r="B22" s="4" t="s">
        <v>146</v>
      </c>
      <c r="C22" s="482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 x14ac:dyDescent="0.35">
      <c r="B23" s="16" t="s">
        <v>91</v>
      </c>
      <c r="C23" s="414">
        <v>0.80067078450251139</v>
      </c>
      <c r="D23" s="9">
        <v>0.82505259870334102</v>
      </c>
      <c r="E23" s="9">
        <v>0.83988996612648537</v>
      </c>
      <c r="F23" s="9">
        <v>0.87309893364413593</v>
      </c>
      <c r="G23" s="9">
        <v>0.90053631357861108</v>
      </c>
      <c r="H23" s="13">
        <v>-243.81814200829632</v>
      </c>
      <c r="I23" s="13">
        <v>-998.65529076099688</v>
      </c>
    </row>
    <row r="24" spans="2:9" x14ac:dyDescent="0.35">
      <c r="B24" s="16" t="s">
        <v>147</v>
      </c>
      <c r="C24" s="414">
        <v>0.19932921549748861</v>
      </c>
      <c r="D24" s="9">
        <v>0.17494740129665898</v>
      </c>
      <c r="E24" s="9">
        <v>0.16011003387351463</v>
      </c>
      <c r="F24" s="9">
        <v>0.12690106635586407</v>
      </c>
      <c r="G24" s="9">
        <v>9.9463686421388919E-2</v>
      </c>
      <c r="H24" s="13">
        <v>243.81814200829632</v>
      </c>
      <c r="I24" s="13">
        <v>998.65529076099688</v>
      </c>
    </row>
    <row r="25" spans="2:9" x14ac:dyDescent="0.35">
      <c r="B25" s="7" t="s">
        <v>148</v>
      </c>
      <c r="C25" s="482">
        <v>0.73689279284913112</v>
      </c>
      <c r="D25" s="8">
        <v>0.73004264352197157</v>
      </c>
      <c r="E25" s="8">
        <v>0.74533747849776244</v>
      </c>
      <c r="F25" s="8">
        <v>0.66618998661940643</v>
      </c>
      <c r="G25" s="8">
        <v>0.75486104150915223</v>
      </c>
      <c r="H25" s="12">
        <v>68.501493271595493</v>
      </c>
      <c r="I25" s="12">
        <v>-179.68248660021112</v>
      </c>
    </row>
    <row r="26" spans="2:9" x14ac:dyDescent="0.35">
      <c r="B26" s="16" t="s">
        <v>91</v>
      </c>
      <c r="C26" s="414">
        <v>0.82228558631297677</v>
      </c>
      <c r="D26" s="9">
        <v>0.86173369677289446</v>
      </c>
      <c r="E26" s="9">
        <v>0.88890268426891272</v>
      </c>
      <c r="F26" s="9">
        <v>0.90001906729691894</v>
      </c>
      <c r="G26" s="9">
        <v>0.93131733907020553</v>
      </c>
      <c r="H26" s="13">
        <v>-394.48110459917694</v>
      </c>
      <c r="I26" s="13">
        <v>-1090.3175275722876</v>
      </c>
    </row>
    <row r="27" spans="2:9" x14ac:dyDescent="0.35">
      <c r="B27" s="16" t="s">
        <v>147</v>
      </c>
      <c r="C27" s="414">
        <v>0.17771441368702323</v>
      </c>
      <c r="D27" s="9">
        <v>0.13826630322710554</v>
      </c>
      <c r="E27" s="9">
        <v>0.11109731573108728</v>
      </c>
      <c r="F27" s="9">
        <v>9.998093270308106E-2</v>
      </c>
      <c r="G27" s="9">
        <v>6.868266092979447E-2</v>
      </c>
      <c r="H27" s="13">
        <v>394.48110459917694</v>
      </c>
      <c r="I27" s="13">
        <v>1090.3175275722876</v>
      </c>
    </row>
    <row r="28" spans="2:9" x14ac:dyDescent="0.35">
      <c r="B28" s="4" t="s">
        <v>149</v>
      </c>
      <c r="C28" s="482">
        <v>0.26310720715086888</v>
      </c>
      <c r="D28" s="8">
        <v>0.26995735647802843</v>
      </c>
      <c r="E28" s="8">
        <v>0.25466252150223756</v>
      </c>
      <c r="F28" s="8">
        <v>0.33381001338059357</v>
      </c>
      <c r="G28" s="8">
        <v>0.24513895849084777</v>
      </c>
      <c r="H28" s="12">
        <v>-68.501493271595493</v>
      </c>
      <c r="I28" s="12">
        <v>179.68248660021112</v>
      </c>
    </row>
    <row r="29" spans="2:9" x14ac:dyDescent="0.35">
      <c r="B29" s="16" t="s">
        <v>91</v>
      </c>
      <c r="C29" s="414">
        <v>0.87373762787006493</v>
      </c>
      <c r="D29" s="9">
        <v>0.89498823906538394</v>
      </c>
      <c r="E29" s="9">
        <v>0.87193829411525392</v>
      </c>
      <c r="F29" s="9">
        <v>0.91048652294323074</v>
      </c>
      <c r="G29" s="9">
        <v>0.90202318715878926</v>
      </c>
      <c r="H29" s="13">
        <v>-212.50611195319013</v>
      </c>
      <c r="I29" s="13">
        <v>-282.8555928872434</v>
      </c>
    </row>
    <row r="30" spans="2:9" ht="9.5" thickBot="1" x14ac:dyDescent="0.4">
      <c r="B30" s="16" t="s">
        <v>147</v>
      </c>
      <c r="C30" s="483">
        <v>0.12626237212993507</v>
      </c>
      <c r="D30" s="9">
        <v>0.10501176093461606</v>
      </c>
      <c r="E30" s="9">
        <v>0.12806170588474608</v>
      </c>
      <c r="F30" s="9">
        <v>8.9513477056769264E-2</v>
      </c>
      <c r="G30" s="9">
        <v>9.7976812841210736E-2</v>
      </c>
      <c r="H30" s="13">
        <v>212.50611195319013</v>
      </c>
      <c r="I30" s="13">
        <v>282.8555928872434</v>
      </c>
    </row>
    <row r="31" spans="2:9" ht="10" thickTop="1" thickBot="1" x14ac:dyDescent="0.4">
      <c r="B31" s="17"/>
      <c r="C31" s="405"/>
      <c r="D31" s="10"/>
      <c r="E31" s="10"/>
      <c r="F31" s="10"/>
      <c r="G31" s="10"/>
      <c r="H31" s="13"/>
      <c r="I31" s="11"/>
    </row>
    <row r="32" spans="2:9" ht="18.75" customHeight="1" thickTop="1" thickBot="1" x14ac:dyDescent="0.4">
      <c r="B32" s="6" t="s">
        <v>150</v>
      </c>
      <c r="C32" s="3" t="s">
        <v>714</v>
      </c>
      <c r="D32" s="44" t="s">
        <v>704</v>
      </c>
      <c r="E32" s="44" t="s">
        <v>689</v>
      </c>
      <c r="F32" s="44" t="s">
        <v>682</v>
      </c>
      <c r="G32" s="44" t="s">
        <v>656</v>
      </c>
      <c r="H32" s="44" t="s">
        <v>129</v>
      </c>
      <c r="I32" s="44" t="s">
        <v>130</v>
      </c>
    </row>
    <row r="33" spans="2:20" ht="9.5" thickTop="1" x14ac:dyDescent="0.35">
      <c r="B33" s="73" t="s">
        <v>151</v>
      </c>
      <c r="C33" s="414">
        <v>0.41670470263106951</v>
      </c>
      <c r="D33" s="9">
        <v>0.61278679998616048</v>
      </c>
      <c r="E33" s="9">
        <v>0.99969609837656359</v>
      </c>
      <c r="F33" s="9">
        <v>0.96705961895839787</v>
      </c>
      <c r="G33" s="9">
        <v>0.75655119914442259</v>
      </c>
      <c r="H33" s="13">
        <v>-1960.8209735509097</v>
      </c>
      <c r="I33" s="13">
        <v>-3398.4649651335308</v>
      </c>
    </row>
    <row r="34" spans="2:20" x14ac:dyDescent="0.35">
      <c r="B34" s="16" t="s">
        <v>91</v>
      </c>
      <c r="C34" s="414">
        <v>0.46392211294061408</v>
      </c>
      <c r="D34" s="9">
        <v>0.70528437163846947</v>
      </c>
      <c r="E34" s="9">
        <v>1.0992828450030365</v>
      </c>
      <c r="F34" s="9">
        <v>1.0249695032308315</v>
      </c>
      <c r="G34" s="9">
        <v>0.81371021605597227</v>
      </c>
      <c r="H34" s="13">
        <v>-2413.622586978554</v>
      </c>
      <c r="I34" s="13">
        <v>-3497.8810311535817</v>
      </c>
    </row>
    <row r="35" spans="2:20" x14ac:dyDescent="0.35">
      <c r="B35" s="16" t="s">
        <v>147</v>
      </c>
      <c r="C35" s="414">
        <v>5.6972817301803161E-2</v>
      </c>
      <c r="D35" s="9">
        <v>5.379793032528124E-2</v>
      </c>
      <c r="E35" s="9">
        <v>6.3432504668535422E-2</v>
      </c>
      <c r="F35" s="9">
        <v>7.2512769787160244E-2</v>
      </c>
      <c r="G35" s="9">
        <v>8.2913533485962865E-2</v>
      </c>
      <c r="H35" s="13">
        <v>31.748869765219208</v>
      </c>
      <c r="I35" s="13">
        <v>-259.40716184159703</v>
      </c>
    </row>
    <row r="36" spans="2:20" x14ac:dyDescent="0.35">
      <c r="B36" s="73" t="s">
        <v>152</v>
      </c>
      <c r="C36" s="414">
        <v>0.52293897179952198</v>
      </c>
      <c r="D36" s="9">
        <v>0.66829097464740517</v>
      </c>
      <c r="E36" s="9">
        <v>2.0944077290304297</v>
      </c>
      <c r="F36" s="9">
        <v>1.3870948036399631</v>
      </c>
      <c r="G36" s="9">
        <v>0.99908117911568561</v>
      </c>
      <c r="H36" s="13">
        <v>-1453.5200284788318</v>
      </c>
      <c r="I36" s="13">
        <v>-4761.422073161636</v>
      </c>
    </row>
    <row r="37" spans="2:20" x14ac:dyDescent="0.35">
      <c r="B37" s="16" t="s">
        <v>91</v>
      </c>
      <c r="C37" s="414">
        <v>0.53706279193257478</v>
      </c>
      <c r="D37" s="9">
        <v>0.68756185273463788</v>
      </c>
      <c r="E37" s="9">
        <v>2.3961394517028678</v>
      </c>
      <c r="F37" s="9">
        <v>1.3814818675536016</v>
      </c>
      <c r="G37" s="9">
        <v>1.0120700455507503</v>
      </c>
      <c r="H37" s="13">
        <v>-1504.990608020631</v>
      </c>
      <c r="I37" s="13">
        <v>-4750.0725361817549</v>
      </c>
    </row>
    <row r="38" spans="2:20" x14ac:dyDescent="0.35">
      <c r="B38" s="16" t="s">
        <v>147</v>
      </c>
      <c r="C38" s="414">
        <v>0.23848405438408773</v>
      </c>
      <c r="D38" s="9">
        <v>0.41710487402016272</v>
      </c>
      <c r="E38" s="9">
        <v>0.37512337974152449</v>
      </c>
      <c r="F38" s="9">
        <v>1.4142096063729248</v>
      </c>
      <c r="G38" s="9">
        <v>0.87375534291266832</v>
      </c>
      <c r="H38" s="13">
        <v>-1786.2081963607498</v>
      </c>
      <c r="I38" s="13">
        <v>-6352.7128852858059</v>
      </c>
    </row>
    <row r="39" spans="2:20" x14ac:dyDescent="0.35">
      <c r="B39" s="73" t="s">
        <v>90</v>
      </c>
      <c r="C39" s="414">
        <v>0.23462797321864184</v>
      </c>
      <c r="D39" s="9">
        <v>0.32368107532867235</v>
      </c>
      <c r="E39" s="9">
        <v>0.6230170180069069</v>
      </c>
      <c r="F39" s="9">
        <v>0.69738253723116339</v>
      </c>
      <c r="G39" s="9">
        <v>0.68210200205807414</v>
      </c>
      <c r="H39" s="13">
        <v>-890.53102110030511</v>
      </c>
      <c r="I39" s="13">
        <v>-4474.7402883943232</v>
      </c>
      <c r="O39" s="128"/>
    </row>
    <row r="40" spans="2:20" x14ac:dyDescent="0.35">
      <c r="B40" s="16" t="s">
        <v>91</v>
      </c>
      <c r="C40" s="414">
        <v>0.2900074739988181</v>
      </c>
      <c r="D40" s="9">
        <v>0.39029065567103299</v>
      </c>
      <c r="E40" s="9">
        <v>0.74137148614323189</v>
      </c>
      <c r="F40" s="9">
        <v>0.79838945906290293</v>
      </c>
      <c r="G40" s="9">
        <v>0.75666445537690219</v>
      </c>
      <c r="H40" s="13">
        <v>-1002.8318167221489</v>
      </c>
      <c r="I40" s="13">
        <v>-4666.5698137808413</v>
      </c>
      <c r="O40" s="128"/>
      <c r="P40" s="128"/>
    </row>
    <row r="41" spans="2:20" x14ac:dyDescent="0.35">
      <c r="B41" s="16" t="s">
        <v>147</v>
      </c>
      <c r="C41" s="414">
        <v>1.2178152080506309E-2</v>
      </c>
      <c r="D41" s="9">
        <v>9.5500453580484122E-3</v>
      </c>
      <c r="E41" s="9">
        <v>2.1644216451771449E-3</v>
      </c>
      <c r="F41" s="9">
        <v>2.4393167016914432E-3</v>
      </c>
      <c r="G41" s="9">
        <v>7.0194743640746727E-3</v>
      </c>
      <c r="H41" s="13">
        <v>26.281067224578972</v>
      </c>
      <c r="I41" s="13">
        <v>51.586777164316366</v>
      </c>
      <c r="Q41" s="128"/>
      <c r="R41" s="128"/>
    </row>
    <row r="42" spans="2:20" ht="9.5" thickBot="1" x14ac:dyDescent="0.4">
      <c r="B42" s="6" t="s">
        <v>153</v>
      </c>
      <c r="C42" s="276" t="s">
        <v>714</v>
      </c>
      <c r="D42" s="44" t="s">
        <v>704</v>
      </c>
      <c r="E42" s="44" t="s">
        <v>689</v>
      </c>
      <c r="F42" s="44" t="s">
        <v>682</v>
      </c>
      <c r="G42" s="44" t="s">
        <v>656</v>
      </c>
      <c r="H42" s="44" t="s">
        <v>129</v>
      </c>
      <c r="I42" s="44" t="s">
        <v>130</v>
      </c>
      <c r="Q42" s="128"/>
      <c r="T42" s="128"/>
    </row>
    <row r="43" spans="2:20" ht="9.5" thickTop="1" x14ac:dyDescent="0.35">
      <c r="B43" s="73" t="s">
        <v>154</v>
      </c>
      <c r="C43" s="414">
        <v>0.4</v>
      </c>
      <c r="D43" s="9">
        <v>0.4</v>
      </c>
      <c r="E43" s="9">
        <v>0.8</v>
      </c>
      <c r="F43" s="9">
        <v>1</v>
      </c>
      <c r="G43" s="9">
        <v>1.18</v>
      </c>
      <c r="H43" s="13">
        <v>0</v>
      </c>
      <c r="I43" s="13">
        <v>-7799.9999999999991</v>
      </c>
      <c r="Q43" s="130"/>
      <c r="T43" s="130"/>
    </row>
    <row r="44" spans="2:20" x14ac:dyDescent="0.35">
      <c r="B44" s="73" t="s">
        <v>155</v>
      </c>
      <c r="C44" s="414">
        <v>0.4</v>
      </c>
      <c r="D44" s="9">
        <v>0.51859999999999995</v>
      </c>
      <c r="E44" s="9">
        <v>0.96</v>
      </c>
      <c r="F44" s="9">
        <v>1.258</v>
      </c>
      <c r="G44" s="9">
        <v>1.0815999999999999</v>
      </c>
      <c r="H44" s="13">
        <v>-1185.9999999999993</v>
      </c>
      <c r="I44" s="13">
        <v>-6815.9999999999991</v>
      </c>
    </row>
    <row r="45" spans="2:20" x14ac:dyDescent="0.35">
      <c r="B45" s="73" t="s">
        <v>156</v>
      </c>
      <c r="C45" s="414">
        <v>0.39750000000000002</v>
      </c>
      <c r="D45" s="9">
        <v>0.36059999999999998</v>
      </c>
      <c r="E45" s="9">
        <v>0.70879999999999999</v>
      </c>
      <c r="F45" s="9">
        <v>1.0956250000000001</v>
      </c>
      <c r="G45" s="9">
        <v>1.1388</v>
      </c>
      <c r="H45" s="13">
        <v>369.00000000000045</v>
      </c>
      <c r="I45" s="13">
        <v>-7413.0000000000009</v>
      </c>
    </row>
    <row r="46" spans="2:20" ht="9.5" thickBot="1" x14ac:dyDescent="0.4">
      <c r="B46" s="73" t="s">
        <v>157</v>
      </c>
      <c r="C46" s="483">
        <v>0.3836</v>
      </c>
      <c r="D46" s="9">
        <v>0.44140000000000001</v>
      </c>
      <c r="E46" s="9">
        <v>1.0156000000000001</v>
      </c>
      <c r="F46" s="9">
        <v>1.2424999999999999</v>
      </c>
      <c r="G46" s="9">
        <v>1.0346</v>
      </c>
      <c r="H46" s="13">
        <v>-578.00000000000023</v>
      </c>
      <c r="I46" s="13">
        <v>-6510</v>
      </c>
    </row>
    <row r="47" spans="2:20" ht="9.5" thickTop="1" x14ac:dyDescent="0.35">
      <c r="C47" s="132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I86"/>
  <sheetViews>
    <sheetView showGridLines="0" zoomScaleNormal="100" workbookViewId="0">
      <selection activeCell="A2" sqref="A2"/>
    </sheetView>
  </sheetViews>
  <sheetFormatPr baseColWidth="10" defaultColWidth="10.81640625" defaultRowHeight="9" x14ac:dyDescent="0.35"/>
  <cols>
    <col min="1" max="1" width="3.90625" style="112" customWidth="1"/>
    <col min="2" max="2" width="41.08984375" style="112" bestFit="1" customWidth="1"/>
    <col min="3" max="7" width="10.90625" style="112" bestFit="1" customWidth="1"/>
    <col min="8" max="8" width="6.6328125" style="112" bestFit="1" customWidth="1"/>
    <col min="9" max="9" width="6.81640625" style="112" customWidth="1"/>
    <col min="10" max="16384" width="10.81640625" style="112"/>
  </cols>
  <sheetData>
    <row r="2" spans="2:9" ht="18.5" thickBot="1" x14ac:dyDescent="0.4">
      <c r="B2" s="35" t="s">
        <v>398</v>
      </c>
      <c r="C2" s="785" t="s">
        <v>718</v>
      </c>
      <c r="D2" s="786" t="s">
        <v>705</v>
      </c>
      <c r="E2" s="786" t="s">
        <v>690</v>
      </c>
      <c r="F2" s="786" t="s">
        <v>658</v>
      </c>
      <c r="G2" s="786" t="s">
        <v>657</v>
      </c>
      <c r="H2" s="786" t="s">
        <v>19</v>
      </c>
      <c r="I2" s="786" t="s">
        <v>20</v>
      </c>
    </row>
    <row r="3" spans="2:9" ht="9.5" thickTop="1" x14ac:dyDescent="0.35">
      <c r="B3" s="7" t="s">
        <v>42</v>
      </c>
      <c r="C3" s="261"/>
      <c r="D3" s="40"/>
      <c r="E3" s="40"/>
      <c r="F3" s="40"/>
      <c r="G3" s="40"/>
    </row>
    <row r="4" spans="2:9" x14ac:dyDescent="0.35">
      <c r="B4" s="14" t="s">
        <v>43</v>
      </c>
      <c r="C4" s="38">
        <v>772514.00899999996</v>
      </c>
      <c r="D4" s="38">
        <v>278685.36603249947</v>
      </c>
      <c r="E4" s="38">
        <v>307521.24019658187</v>
      </c>
      <c r="F4" s="38">
        <v>461818.45354341361</v>
      </c>
      <c r="G4" s="38">
        <v>310106.42362467258</v>
      </c>
      <c r="H4" s="787">
        <v>1.7719934490923777</v>
      </c>
      <c r="I4" s="787">
        <v>1.4911254658013395</v>
      </c>
    </row>
    <row r="5" spans="2:9" x14ac:dyDescent="0.35">
      <c r="B5" s="14" t="s">
        <v>44</v>
      </c>
      <c r="C5" s="38">
        <v>242325.535</v>
      </c>
      <c r="D5" s="38">
        <v>208861.19078845205</v>
      </c>
      <c r="E5" s="38">
        <v>110409.03540908435</v>
      </c>
      <c r="F5" s="38">
        <v>67595.056622601624</v>
      </c>
      <c r="G5" s="38">
        <v>104488.48278292528</v>
      </c>
      <c r="H5" s="787">
        <v>0.16022289294253222</v>
      </c>
      <c r="I5" s="787">
        <v>1.3191602418367112</v>
      </c>
    </row>
    <row r="6" spans="2:9" x14ac:dyDescent="0.35">
      <c r="B6" s="14" t="s">
        <v>45</v>
      </c>
      <c r="C6" s="38">
        <v>1756.884</v>
      </c>
      <c r="D6" s="38">
        <v>4740.2703665257468</v>
      </c>
      <c r="E6" s="38">
        <v>6620.480535997538</v>
      </c>
      <c r="F6" s="38">
        <v>7650.1841983052336</v>
      </c>
      <c r="G6" s="38">
        <v>8589.9011160954014</v>
      </c>
      <c r="H6" s="787">
        <v>-0.6293705075544751</v>
      </c>
      <c r="I6" s="787">
        <v>-0.79547098665571092</v>
      </c>
    </row>
    <row r="7" spans="2:9" x14ac:dyDescent="0.35">
      <c r="B7" s="14" t="s">
        <v>46</v>
      </c>
      <c r="C7" s="38">
        <v>20316.304</v>
      </c>
      <c r="D7" s="38">
        <v>242919.62833788455</v>
      </c>
      <c r="E7" s="38">
        <v>1108558.3447911779</v>
      </c>
      <c r="F7" s="38">
        <v>1523363.5671002439</v>
      </c>
      <c r="G7" s="38">
        <v>555937.72982481681</v>
      </c>
      <c r="H7" s="787">
        <v>-0.91636614900570568</v>
      </c>
      <c r="I7" s="787">
        <v>-0.96345579206073684</v>
      </c>
    </row>
    <row r="8" spans="2:9" x14ac:dyDescent="0.35">
      <c r="B8" s="14" t="s">
        <v>47</v>
      </c>
      <c r="C8" s="38">
        <v>46995.936000000002</v>
      </c>
      <c r="D8" s="38">
        <v>76051.21992618269</v>
      </c>
      <c r="E8" s="38">
        <v>53443.778293499774</v>
      </c>
      <c r="F8" s="38">
        <v>93919.785916645022</v>
      </c>
      <c r="G8" s="38">
        <v>116728.6669195407</v>
      </c>
      <c r="H8" s="787">
        <v>-0.38204888697886119</v>
      </c>
      <c r="I8" s="787">
        <v>-0.59739164988157034</v>
      </c>
    </row>
    <row r="9" spans="2:9" x14ac:dyDescent="0.35">
      <c r="B9" s="14" t="s">
        <v>48</v>
      </c>
      <c r="C9" s="38">
        <v>1587388.791</v>
      </c>
      <c r="D9" s="38">
        <v>1381966.9784979878</v>
      </c>
      <c r="E9" s="38">
        <v>1010478.5834357117</v>
      </c>
      <c r="F9" s="38">
        <v>982244.56814630178</v>
      </c>
      <c r="G9" s="38">
        <v>1163331.5441882685</v>
      </c>
      <c r="H9" s="787">
        <v>0.14864451589521921</v>
      </c>
      <c r="I9" s="787">
        <v>0.36451968394583822</v>
      </c>
    </row>
    <row r="10" spans="2:9" x14ac:dyDescent="0.35">
      <c r="B10" s="14" t="s">
        <v>49</v>
      </c>
      <c r="C10" s="38">
        <v>768332.31099999999</v>
      </c>
      <c r="D10" s="38">
        <v>1111709.8495726567</v>
      </c>
      <c r="E10" s="38">
        <v>379940.2635369905</v>
      </c>
      <c r="F10" s="38">
        <v>536542.41612877767</v>
      </c>
      <c r="G10" s="38">
        <v>1206033.4965938516</v>
      </c>
      <c r="H10" s="787">
        <v>-0.30887334379977982</v>
      </c>
      <c r="I10" s="787">
        <v>-0.36292622620352766</v>
      </c>
    </row>
    <row r="11" spans="2:9" x14ac:dyDescent="0.35">
      <c r="B11" s="14" t="s">
        <v>50</v>
      </c>
      <c r="C11" s="38">
        <v>190795.26300000001</v>
      </c>
      <c r="D11" s="38">
        <v>75117.850306672364</v>
      </c>
      <c r="E11" s="38">
        <v>77385.002623534878</v>
      </c>
      <c r="F11" s="38">
        <v>93498.493843870878</v>
      </c>
      <c r="G11" s="38">
        <v>76792.095514104061</v>
      </c>
      <c r="H11" s="787">
        <v>1.5399457282266313</v>
      </c>
      <c r="I11" s="787">
        <v>1.4845690395954554</v>
      </c>
    </row>
    <row r="12" spans="2:9" x14ac:dyDescent="0.35">
      <c r="B12" s="14" t="s">
        <v>51</v>
      </c>
      <c r="C12" s="38">
        <v>0</v>
      </c>
      <c r="D12" s="38">
        <v>1157.8211560072641</v>
      </c>
      <c r="E12" s="38">
        <v>0</v>
      </c>
      <c r="F12" s="38">
        <v>0</v>
      </c>
      <c r="G12" s="38">
        <v>5463.8663430639072</v>
      </c>
      <c r="H12" s="787" t="s">
        <v>449</v>
      </c>
      <c r="I12" s="787" t="s">
        <v>449</v>
      </c>
    </row>
    <row r="13" spans="2:9" x14ac:dyDescent="0.35">
      <c r="B13" s="14" t="s">
        <v>52</v>
      </c>
      <c r="C13" s="38">
        <v>1382.6880000000001</v>
      </c>
      <c r="D13" s="38">
        <v>1255.4525116679915</v>
      </c>
      <c r="E13" s="38">
        <v>1091.9801865580491</v>
      </c>
      <c r="F13" s="38">
        <v>737.75600856599317</v>
      </c>
      <c r="G13" s="38">
        <v>2464.2779273460706</v>
      </c>
      <c r="H13" s="787">
        <v>0.10134631708447794</v>
      </c>
      <c r="I13" s="787">
        <v>-0.43890744438509821</v>
      </c>
    </row>
    <row r="14" spans="2:9" hidden="1" x14ac:dyDescent="0.35">
      <c r="B14" s="73" t="s">
        <v>53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787" t="e">
        <v>#DIV/0!</v>
      </c>
      <c r="I14" s="787" t="e">
        <v>#DIV/0!</v>
      </c>
    </row>
    <row r="15" spans="2:9" x14ac:dyDescent="0.35">
      <c r="B15" s="14" t="s">
        <v>54</v>
      </c>
      <c r="C15" s="38">
        <v>100419.77499999999</v>
      </c>
      <c r="D15" s="38">
        <v>101282.51988010385</v>
      </c>
      <c r="E15" s="38">
        <v>101616.38980258927</v>
      </c>
      <c r="F15" s="38">
        <v>103111.94740009715</v>
      </c>
      <c r="G15" s="38">
        <v>105597.58058186938</v>
      </c>
      <c r="H15" s="787">
        <v>-8.5182011775097877E-3</v>
      </c>
      <c r="I15" s="787">
        <v>-4.9033373239598554E-2</v>
      </c>
    </row>
    <row r="16" spans="2:9" x14ac:dyDescent="0.35">
      <c r="B16" s="14" t="s">
        <v>461</v>
      </c>
      <c r="C16" s="38">
        <v>86291.172999999995</v>
      </c>
      <c r="D16" s="38">
        <v>87805.088089160156</v>
      </c>
      <c r="E16" s="38">
        <v>92024.507413377622</v>
      </c>
      <c r="F16" s="38">
        <v>91914.990884785278</v>
      </c>
      <c r="G16" s="38">
        <v>106099.88974827663</v>
      </c>
      <c r="H16" s="787">
        <v>-1.7241769493162917E-2</v>
      </c>
      <c r="I16" s="787">
        <v>-0.1866987495959993</v>
      </c>
    </row>
    <row r="17" spans="2:9" x14ac:dyDescent="0.35">
      <c r="B17" s="14" t="s">
        <v>462</v>
      </c>
      <c r="C17" s="38">
        <v>142989.046</v>
      </c>
      <c r="D17" s="38">
        <v>136718.53743895655</v>
      </c>
      <c r="E17" s="38">
        <v>133955.48138373761</v>
      </c>
      <c r="F17" s="38">
        <v>136337.36480984974</v>
      </c>
      <c r="G17" s="38">
        <v>139325.21282064196</v>
      </c>
      <c r="H17" s="787">
        <v>4.586436249614767E-2</v>
      </c>
      <c r="I17" s="787">
        <v>2.629698606005082E-2</v>
      </c>
    </row>
    <row r="18" spans="2:9" x14ac:dyDescent="0.35">
      <c r="B18" s="112" t="s">
        <v>55</v>
      </c>
      <c r="C18" s="38">
        <v>1670.3989999999999</v>
      </c>
      <c r="D18" s="38">
        <v>955.70948213454813</v>
      </c>
      <c r="E18" s="38">
        <v>1491.0647846339384</v>
      </c>
      <c r="F18" s="38">
        <v>24610.105995782174</v>
      </c>
      <c r="G18" s="38">
        <v>48922.114493724395</v>
      </c>
      <c r="H18" s="787">
        <v>0.74781042903248629</v>
      </c>
      <c r="I18" s="787">
        <v>-0.96585595252195666</v>
      </c>
    </row>
    <row r="19" spans="2:9" x14ac:dyDescent="0.35">
      <c r="B19" s="14" t="s">
        <v>56</v>
      </c>
      <c r="C19" s="38">
        <v>34428.493000000002</v>
      </c>
      <c r="D19" s="38">
        <v>35898.664530666298</v>
      </c>
      <c r="E19" s="38">
        <v>34927.736396189437</v>
      </c>
      <c r="F19" s="38">
        <v>35505.098292420691</v>
      </c>
      <c r="G19" s="38">
        <v>41449.632577326884</v>
      </c>
      <c r="H19" s="787">
        <v>-4.0953376675347042E-2</v>
      </c>
      <c r="I19" s="787">
        <v>-0.16938966984154824</v>
      </c>
    </row>
    <row r="20" spans="2:9" x14ac:dyDescent="0.35">
      <c r="B20" s="36" t="s">
        <v>57</v>
      </c>
      <c r="C20" s="295">
        <v>3997606.6069999994</v>
      </c>
      <c r="D20" s="295">
        <v>3745126.1469175578</v>
      </c>
      <c r="E20" s="295">
        <v>3419463.888789664</v>
      </c>
      <c r="F20" s="295">
        <v>4158849.78889166</v>
      </c>
      <c r="G20" s="295">
        <v>3991330.9150565243</v>
      </c>
      <c r="H20" s="82">
        <v>6.741574253520044E-2</v>
      </c>
      <c r="I20" s="82">
        <v>1.5723306528658831E-3</v>
      </c>
    </row>
    <row r="21" spans="2:9" x14ac:dyDescent="0.35">
      <c r="B21" s="7" t="s">
        <v>58</v>
      </c>
      <c r="C21" s="296"/>
      <c r="D21" s="296"/>
      <c r="E21" s="296"/>
      <c r="F21" s="296"/>
      <c r="G21" s="296"/>
      <c r="H21" s="787"/>
      <c r="I21" s="787"/>
    </row>
    <row r="22" spans="2:9" x14ac:dyDescent="0.35">
      <c r="B22" s="14" t="s">
        <v>59</v>
      </c>
      <c r="C22" s="38">
        <v>2751527.6940000001</v>
      </c>
      <c r="D22" s="38">
        <v>2350702.9653856191</v>
      </c>
      <c r="E22" s="38">
        <v>2359645.8044460937</v>
      </c>
      <c r="F22" s="38">
        <v>3122343.7576688747</v>
      </c>
      <c r="G22" s="38">
        <v>2994355.3670478156</v>
      </c>
      <c r="H22" s="81">
        <v>0.17051270812032526</v>
      </c>
      <c r="I22" s="787">
        <v>-8.1095141785800573E-2</v>
      </c>
    </row>
    <row r="23" spans="2:9" x14ac:dyDescent="0.35">
      <c r="B23" s="37" t="s">
        <v>60</v>
      </c>
      <c r="C23" s="38">
        <v>131791.86300000001</v>
      </c>
      <c r="D23" s="38">
        <v>131902.24224253962</v>
      </c>
      <c r="E23" s="38">
        <v>120755.43692957262</v>
      </c>
      <c r="F23" s="38">
        <v>203088.42420450354</v>
      </c>
      <c r="G23" s="38">
        <v>357272.62985900551</v>
      </c>
      <c r="H23" s="81">
        <v>-8.3682612716051707E-4</v>
      </c>
      <c r="I23" s="787">
        <v>-0.63111682232134458</v>
      </c>
    </row>
    <row r="24" spans="2:9" x14ac:dyDescent="0.35">
      <c r="B24" s="37" t="s">
        <v>61</v>
      </c>
      <c r="C24" s="38">
        <v>113.02800000000001</v>
      </c>
      <c r="D24" s="38">
        <v>365.83192996054845</v>
      </c>
      <c r="E24" s="38">
        <v>220.97047644490169</v>
      </c>
      <c r="F24" s="38">
        <v>960.6118025766898</v>
      </c>
      <c r="G24" s="38">
        <v>383.3251866726464</v>
      </c>
      <c r="H24" s="81">
        <v>-0.69103845032829958</v>
      </c>
      <c r="I24" s="787">
        <v>-0.70513808137391165</v>
      </c>
    </row>
    <row r="25" spans="2:9" x14ac:dyDescent="0.35">
      <c r="B25" s="37" t="s">
        <v>62</v>
      </c>
      <c r="C25" s="38">
        <v>2619622.8029999998</v>
      </c>
      <c r="D25" s="38">
        <v>2218434.891213119</v>
      </c>
      <c r="E25" s="38">
        <v>2238669.3970400761</v>
      </c>
      <c r="F25" s="38">
        <v>2918294.7216617945</v>
      </c>
      <c r="G25" s="38">
        <v>2636699.4120021379</v>
      </c>
      <c r="H25" s="81">
        <v>0.18084277044862795</v>
      </c>
      <c r="I25" s="787">
        <v>-6.4765095802752359E-3</v>
      </c>
    </row>
    <row r="26" spans="2:9" x14ac:dyDescent="0.35">
      <c r="B26" s="112" t="s">
        <v>63</v>
      </c>
      <c r="C26" s="38">
        <v>364.99200000000002</v>
      </c>
      <c r="D26" s="38">
        <v>258.44741839430912</v>
      </c>
      <c r="E26" s="38">
        <v>3384.6775085657378</v>
      </c>
      <c r="F26" s="38">
        <v>1225.4165905031434</v>
      </c>
      <c r="G26" s="38">
        <v>3.6740235782591029</v>
      </c>
      <c r="H26" s="81">
        <v>0.4122485814237753</v>
      </c>
      <c r="I26" s="787">
        <v>98.343946010533671</v>
      </c>
    </row>
    <row r="27" spans="2:9" x14ac:dyDescent="0.35">
      <c r="B27" s="112" t="s">
        <v>45</v>
      </c>
      <c r="C27" s="38">
        <v>55.25</v>
      </c>
      <c r="D27" s="38">
        <v>31.401170151523662</v>
      </c>
      <c r="E27" s="38">
        <v>0</v>
      </c>
      <c r="F27" s="38">
        <v>0</v>
      </c>
      <c r="G27" s="38">
        <v>0</v>
      </c>
      <c r="H27" s="81">
        <v>0.75948857107540424</v>
      </c>
      <c r="I27" s="787" t="s">
        <v>449</v>
      </c>
    </row>
    <row r="28" spans="2:9" x14ac:dyDescent="0.35">
      <c r="B28" s="112" t="s">
        <v>46</v>
      </c>
      <c r="C28" s="38">
        <v>115440.93399999999</v>
      </c>
      <c r="D28" s="38">
        <v>0</v>
      </c>
      <c r="E28" s="38">
        <v>0</v>
      </c>
      <c r="F28" s="38">
        <v>1895.5300983561551</v>
      </c>
      <c r="G28" s="38">
        <v>2264.7713400203356</v>
      </c>
      <c r="H28" s="81" t="s">
        <v>449</v>
      </c>
      <c r="I28" s="787" t="s">
        <v>449</v>
      </c>
    </row>
    <row r="29" spans="2:9" x14ac:dyDescent="0.35">
      <c r="B29" s="112" t="s">
        <v>64</v>
      </c>
      <c r="C29" s="38">
        <v>137349.796</v>
      </c>
      <c r="D29" s="38">
        <v>453022.00520864321</v>
      </c>
      <c r="E29" s="38">
        <v>105457.19400333019</v>
      </c>
      <c r="F29" s="38">
        <v>146627.81586307951</v>
      </c>
      <c r="G29" s="38">
        <v>148342.00519441918</v>
      </c>
      <c r="H29" s="81">
        <v>-0.69681429506555126</v>
      </c>
      <c r="I29" s="787">
        <v>-7.41004490266437E-2</v>
      </c>
    </row>
    <row r="30" spans="2:9" x14ac:dyDescent="0.35">
      <c r="B30" s="112" t="s">
        <v>65</v>
      </c>
      <c r="C30" s="38">
        <v>26621.132000000001</v>
      </c>
      <c r="D30" s="38">
        <v>14656.63408937524</v>
      </c>
      <c r="E30" s="38">
        <v>13776.828370623778</v>
      </c>
      <c r="F30" s="38">
        <v>5426.4964537436999</v>
      </c>
      <c r="G30" s="38">
        <v>17914.319576780577</v>
      </c>
      <c r="H30" s="81">
        <v>0.81631961592723123</v>
      </c>
      <c r="I30" s="787">
        <v>0.48602529311270359</v>
      </c>
    </row>
    <row r="31" spans="2:9" x14ac:dyDescent="0.35">
      <c r="B31" s="112" t="s">
        <v>66</v>
      </c>
      <c r="C31" s="38">
        <v>22359.025000000001</v>
      </c>
      <c r="D31" s="38">
        <v>0</v>
      </c>
      <c r="E31" s="38">
        <v>0</v>
      </c>
      <c r="F31" s="38">
        <v>0</v>
      </c>
      <c r="G31" s="38">
        <v>0</v>
      </c>
      <c r="H31" s="81" t="s">
        <v>449</v>
      </c>
      <c r="I31" s="787" t="s">
        <v>449</v>
      </c>
    </row>
    <row r="32" spans="2:9" hidden="1" x14ac:dyDescent="0.35">
      <c r="B32" s="112" t="s">
        <v>67</v>
      </c>
      <c r="C32" s="38">
        <v>1816.771</v>
      </c>
      <c r="D32" s="38">
        <v>0</v>
      </c>
      <c r="E32" s="38">
        <v>7974.4023262317714</v>
      </c>
      <c r="F32" s="38">
        <v>1486.0163999909489</v>
      </c>
      <c r="G32" s="38">
        <v>0</v>
      </c>
      <c r="H32" s="81" t="e">
        <v>#DIV/0!</v>
      </c>
      <c r="I32" s="787" t="e">
        <v>#DIV/0!</v>
      </c>
    </row>
    <row r="33" spans="2:9" hidden="1" x14ac:dyDescent="0.35">
      <c r="B33" s="112" t="s">
        <v>68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81" t="e">
        <v>#DIV/0!</v>
      </c>
      <c r="I33" s="787" t="e">
        <v>#DIV/0!</v>
      </c>
    </row>
    <row r="34" spans="2:9" x14ac:dyDescent="0.35">
      <c r="B34" s="112" t="s">
        <v>69</v>
      </c>
      <c r="C34" s="38">
        <v>50017.004999999997</v>
      </c>
      <c r="D34" s="38">
        <v>51665.97092579415</v>
      </c>
      <c r="E34" s="38">
        <v>51947.859513164716</v>
      </c>
      <c r="F34" s="38">
        <v>30030.857392694546</v>
      </c>
      <c r="G34" s="38">
        <v>12150.280254353484</v>
      </c>
      <c r="H34" s="81">
        <v>-3.1915899309479689E-2</v>
      </c>
      <c r="I34" s="787">
        <v>3.1165309731912352</v>
      </c>
    </row>
    <row r="35" spans="2:9" x14ac:dyDescent="0.35">
      <c r="B35" s="112" t="s">
        <v>70</v>
      </c>
      <c r="C35" s="38">
        <v>16194.065000000001</v>
      </c>
      <c r="D35" s="38">
        <v>19192.82936791117</v>
      </c>
      <c r="E35" s="38">
        <v>6195.6355926176493</v>
      </c>
      <c r="F35" s="38">
        <v>3271.3583241316737</v>
      </c>
      <c r="G35" s="38">
        <v>3445.2947529353896</v>
      </c>
      <c r="H35" s="81">
        <v>-0.15624399667330224</v>
      </c>
      <c r="I35" s="787">
        <v>3.7003423977593393</v>
      </c>
    </row>
    <row r="36" spans="2:9" x14ac:dyDescent="0.35">
      <c r="B36" s="112" t="s">
        <v>71</v>
      </c>
      <c r="C36" s="38">
        <v>138068.43</v>
      </c>
      <c r="D36" s="38">
        <v>127595.69689447372</v>
      </c>
      <c r="E36" s="38">
        <v>125655.7948706513</v>
      </c>
      <c r="F36" s="38">
        <v>154996.43856833159</v>
      </c>
      <c r="G36" s="38">
        <v>173699.86255062706</v>
      </c>
      <c r="H36" s="81">
        <v>8.2077478789802871E-2</v>
      </c>
      <c r="I36" s="787">
        <v>-0.20513218621714124</v>
      </c>
    </row>
    <row r="37" spans="2:9" x14ac:dyDescent="0.35">
      <c r="B37" s="7" t="s">
        <v>72</v>
      </c>
      <c r="C37" s="297">
        <v>3259815.094</v>
      </c>
      <c r="D37" s="297">
        <v>3017125.9504603622</v>
      </c>
      <c r="E37" s="297">
        <v>2674038.1966312784</v>
      </c>
      <c r="F37" s="297">
        <v>3467303.6873597056</v>
      </c>
      <c r="G37" s="297">
        <v>3352175.5747405305</v>
      </c>
      <c r="H37" s="81">
        <v>8.0437193383527061E-2</v>
      </c>
      <c r="I37" s="787">
        <v>-2.7552399533153804E-2</v>
      </c>
    </row>
    <row r="38" spans="2:9" x14ac:dyDescent="0.35">
      <c r="B38" s="7" t="s">
        <v>73</v>
      </c>
      <c r="C38" s="603">
        <v>736887.25800000003</v>
      </c>
      <c r="D38" s="603">
        <v>727382.86138275696</v>
      </c>
      <c r="E38" s="603">
        <v>744816.49907917506</v>
      </c>
      <c r="F38" s="603">
        <v>690992.37279645691</v>
      </c>
      <c r="G38" s="603">
        <v>638648.13039147493</v>
      </c>
      <c r="H38" s="81">
        <v>1.3066566621016129E-2</v>
      </c>
      <c r="I38" s="787">
        <v>0.15382355781470314</v>
      </c>
    </row>
    <row r="39" spans="2:9" x14ac:dyDescent="0.35">
      <c r="B39" s="14" t="s">
        <v>74</v>
      </c>
      <c r="C39" s="38">
        <v>904.255</v>
      </c>
      <c r="D39" s="38">
        <v>617.33507443868905</v>
      </c>
      <c r="E39" s="38">
        <v>609.19307921042412</v>
      </c>
      <c r="F39" s="38">
        <v>553.72873549740655</v>
      </c>
      <c r="G39" s="38">
        <v>507.20992451920984</v>
      </c>
      <c r="H39" s="81">
        <v>0.46477178673541664</v>
      </c>
      <c r="I39" s="787">
        <v>0.7828022605376932</v>
      </c>
    </row>
    <row r="40" spans="2:9" x14ac:dyDescent="0.35">
      <c r="B40" s="36" t="s">
        <v>75</v>
      </c>
      <c r="C40" s="295">
        <v>3997606.6069999998</v>
      </c>
      <c r="D40" s="295">
        <v>3745126.1469175578</v>
      </c>
      <c r="E40" s="295">
        <v>3419463.8887896636</v>
      </c>
      <c r="F40" s="295">
        <v>4158849.7888916596</v>
      </c>
      <c r="G40" s="295">
        <v>3991330.9150565243</v>
      </c>
      <c r="H40" s="82">
        <v>6.7415742535200662E-2</v>
      </c>
      <c r="I40" s="82">
        <v>1.5723306528661052E-3</v>
      </c>
    </row>
    <row r="41" spans="2:9" x14ac:dyDescent="0.35">
      <c r="C41" s="326"/>
      <c r="D41" s="347"/>
    </row>
    <row r="42" spans="2:9" x14ac:dyDescent="0.35">
      <c r="C42" s="347"/>
      <c r="D42" s="347"/>
    </row>
    <row r="43" spans="2:9" s="45" customFormat="1" x14ac:dyDescent="0.35">
      <c r="B43" s="191" t="s">
        <v>448</v>
      </c>
      <c r="C43" s="455" t="s">
        <v>717</v>
      </c>
      <c r="D43" s="455" t="s">
        <v>705</v>
      </c>
      <c r="E43" s="144" t="s">
        <v>690</v>
      </c>
      <c r="F43" s="144" t="s">
        <v>658</v>
      </c>
      <c r="G43" s="144" t="s">
        <v>657</v>
      </c>
    </row>
    <row r="44" spans="2:9" s="45" customFormat="1" ht="9.5" thickBot="1" x14ac:dyDescent="0.4">
      <c r="B44" s="468" t="s">
        <v>397</v>
      </c>
      <c r="C44" s="686"/>
      <c r="D44" s="686"/>
      <c r="E44" s="266"/>
      <c r="F44" s="266"/>
      <c r="G44" s="266"/>
    </row>
    <row r="45" spans="2:9" s="45" customFormat="1" ht="9.5" thickTop="1" x14ac:dyDescent="0.35">
      <c r="B45" s="49" t="s">
        <v>42</v>
      </c>
      <c r="C45" s="687"/>
      <c r="D45" s="688"/>
      <c r="E45" s="688"/>
      <c r="F45" s="688"/>
      <c r="G45" s="688"/>
    </row>
    <row r="46" spans="2:9" s="45" customFormat="1" x14ac:dyDescent="0.35">
      <c r="B46" s="52" t="s">
        <v>43</v>
      </c>
      <c r="C46" s="570">
        <v>772513.755</v>
      </c>
      <c r="D46" s="570">
        <v>248535.48300000001</v>
      </c>
      <c r="E46" s="570">
        <v>231306.40900000001</v>
      </c>
      <c r="F46" s="570">
        <v>229171.33</v>
      </c>
      <c r="G46" s="570">
        <v>100357.694</v>
      </c>
    </row>
    <row r="47" spans="2:9" s="45" customFormat="1" x14ac:dyDescent="0.35">
      <c r="B47" s="52" t="s">
        <v>496</v>
      </c>
      <c r="C47" s="570">
        <v>246658.74600000001</v>
      </c>
      <c r="D47" s="570">
        <v>186265.31299999999</v>
      </c>
      <c r="E47" s="570">
        <v>83045.683000000005</v>
      </c>
      <c r="F47" s="570">
        <v>33532.464</v>
      </c>
      <c r="G47" s="570">
        <v>33814.917999999998</v>
      </c>
    </row>
    <row r="48" spans="2:9" s="45" customFormat="1" x14ac:dyDescent="0.35">
      <c r="B48" s="52" t="s">
        <v>45</v>
      </c>
      <c r="C48" s="570">
        <v>1756.884</v>
      </c>
      <c r="D48" s="570">
        <v>4227.4390000000003</v>
      </c>
      <c r="E48" s="570">
        <v>4979.6859999999997</v>
      </c>
      <c r="F48" s="570">
        <v>3795.0929999999998</v>
      </c>
      <c r="G48" s="570">
        <v>2779.893</v>
      </c>
    </row>
    <row r="49" spans="2:7" s="45" customFormat="1" x14ac:dyDescent="0.35">
      <c r="B49" s="52" t="s">
        <v>46</v>
      </c>
      <c r="C49" s="570">
        <v>20316.304</v>
      </c>
      <c r="D49" s="570">
        <v>216639.101</v>
      </c>
      <c r="E49" s="570">
        <v>833817.49100000004</v>
      </c>
      <c r="F49" s="570">
        <v>755708.13199999998</v>
      </c>
      <c r="G49" s="570">
        <v>179914.45800000001</v>
      </c>
    </row>
    <row r="50" spans="2:7" s="45" customFormat="1" x14ac:dyDescent="0.35">
      <c r="B50" s="52" t="s">
        <v>47</v>
      </c>
      <c r="C50" s="570">
        <v>46378.044000000002</v>
      </c>
      <c r="D50" s="570">
        <v>67637.487999999998</v>
      </c>
      <c r="E50" s="570">
        <v>40034.402999999998</v>
      </c>
      <c r="F50" s="570">
        <v>46575.148000000001</v>
      </c>
      <c r="G50" s="570">
        <v>37759.025000000001</v>
      </c>
    </row>
    <row r="51" spans="2:7" s="45" customFormat="1" x14ac:dyDescent="0.35">
      <c r="B51" s="52" t="s">
        <v>48</v>
      </c>
      <c r="C51" s="570">
        <v>1587289.6029999999</v>
      </c>
      <c r="D51" s="570">
        <v>1232443.169</v>
      </c>
      <c r="E51" s="570">
        <v>760045.44200000004</v>
      </c>
      <c r="F51" s="570">
        <v>492873.36300000001</v>
      </c>
      <c r="G51" s="570">
        <v>376479.01299999998</v>
      </c>
    </row>
    <row r="52" spans="2:7" s="45" customFormat="1" x14ac:dyDescent="0.35">
      <c r="B52" s="52" t="s">
        <v>49</v>
      </c>
      <c r="C52" s="570">
        <v>761926.98499999999</v>
      </c>
      <c r="D52" s="570">
        <v>991440.32</v>
      </c>
      <c r="E52" s="570">
        <v>285777.32400000002</v>
      </c>
      <c r="F52" s="570">
        <v>266145.20199999999</v>
      </c>
      <c r="G52" s="570">
        <v>390300.66</v>
      </c>
    </row>
    <row r="53" spans="2:7" s="45" customFormat="1" x14ac:dyDescent="0.35">
      <c r="B53" s="52" t="s">
        <v>50</v>
      </c>
      <c r="C53" s="570">
        <v>190795.26300000001</v>
      </c>
      <c r="D53" s="570">
        <v>66991.142999999996</v>
      </c>
      <c r="E53" s="570">
        <v>58206.2</v>
      </c>
      <c r="F53" s="570">
        <v>46383.896999999997</v>
      </c>
      <c r="G53" s="570">
        <v>24851.718000000001</v>
      </c>
    </row>
    <row r="54" spans="2:7" s="45" customFormat="1" x14ac:dyDescent="0.35">
      <c r="B54" s="52" t="s">
        <v>51</v>
      </c>
      <c r="C54" s="570">
        <v>-2165.6219999999998</v>
      </c>
      <c r="D54" s="570">
        <v>295.76900000000001</v>
      </c>
      <c r="E54" s="570">
        <v>-6389.1639999999998</v>
      </c>
      <c r="F54" s="570">
        <v>-1385.1559999999999</v>
      </c>
      <c r="G54" s="570">
        <v>1584.8140000000001</v>
      </c>
    </row>
    <row r="55" spans="2:7" s="45" customFormat="1" x14ac:dyDescent="0.35">
      <c r="B55" s="52" t="s">
        <v>52</v>
      </c>
      <c r="C55" s="570">
        <v>1192.817</v>
      </c>
      <c r="D55" s="570">
        <v>998.779</v>
      </c>
      <c r="E55" s="570">
        <v>725.51</v>
      </c>
      <c r="F55" s="570">
        <v>230.429</v>
      </c>
      <c r="G55" s="570">
        <v>737.70100000000002</v>
      </c>
    </row>
    <row r="56" spans="2:7" s="45" customFormat="1" x14ac:dyDescent="0.35">
      <c r="B56" s="52" t="s">
        <v>53</v>
      </c>
      <c r="C56" s="570">
        <v>0</v>
      </c>
      <c r="D56" s="570">
        <v>0</v>
      </c>
      <c r="E56" s="570">
        <v>0</v>
      </c>
      <c r="F56" s="570">
        <v>0</v>
      </c>
      <c r="G56" s="570">
        <v>0</v>
      </c>
    </row>
    <row r="57" spans="2:7" s="45" customFormat="1" x14ac:dyDescent="0.35">
      <c r="B57" s="52" t="s">
        <v>54</v>
      </c>
      <c r="C57" s="570">
        <v>42804.048999999999</v>
      </c>
      <c r="D57" s="570">
        <v>40988.381999999998</v>
      </c>
      <c r="E57" s="570">
        <v>38699.154000000002</v>
      </c>
      <c r="F57" s="570">
        <v>37335.218999999997</v>
      </c>
      <c r="G57" s="570">
        <v>14044.832</v>
      </c>
    </row>
    <row r="58" spans="2:7" s="45" customFormat="1" x14ac:dyDescent="0.35">
      <c r="B58" s="52" t="s">
        <v>461</v>
      </c>
      <c r="C58" s="570">
        <v>42607.964999999997</v>
      </c>
      <c r="D58" s="570">
        <v>43313.853000000003</v>
      </c>
      <c r="E58" s="570">
        <v>45145.419000000002</v>
      </c>
      <c r="F58" s="570">
        <v>45005.220999999998</v>
      </c>
      <c r="G58" s="570">
        <v>16817.966</v>
      </c>
    </row>
    <row r="59" spans="2:7" s="45" customFormat="1" x14ac:dyDescent="0.35">
      <c r="B59" s="52" t="s">
        <v>462</v>
      </c>
      <c r="C59" s="570">
        <v>112655.039</v>
      </c>
      <c r="D59" s="570">
        <v>23047.013999999999</v>
      </c>
      <c r="E59" s="570">
        <v>16492.615000000002</v>
      </c>
      <c r="F59" s="570">
        <v>14747.198</v>
      </c>
      <c r="G59" s="570">
        <v>10953.672</v>
      </c>
    </row>
    <row r="60" spans="2:7" s="45" customFormat="1" x14ac:dyDescent="0.35">
      <c r="B60" s="45" t="s">
        <v>55</v>
      </c>
      <c r="C60" s="570">
        <v>51813.656000000003</v>
      </c>
      <c r="D60" s="570">
        <v>43943.315999999999</v>
      </c>
      <c r="E60" s="570">
        <v>28498.208999999999</v>
      </c>
      <c r="F60" s="570">
        <v>20226.663</v>
      </c>
      <c r="G60" s="570">
        <v>29215.019</v>
      </c>
    </row>
    <row r="61" spans="2:7" s="45" customFormat="1" x14ac:dyDescent="0.35">
      <c r="B61" s="52" t="s">
        <v>56</v>
      </c>
      <c r="C61" s="570">
        <v>21277.041000000001</v>
      </c>
      <c r="D61" s="570">
        <v>19392.883999999998</v>
      </c>
      <c r="E61" s="570">
        <v>15387.029</v>
      </c>
      <c r="F61" s="570">
        <v>10865.232</v>
      </c>
      <c r="G61" s="570">
        <v>9560.0779999999995</v>
      </c>
    </row>
    <row r="62" spans="2:7" s="45" customFormat="1" x14ac:dyDescent="0.35">
      <c r="B62" s="49" t="s">
        <v>57</v>
      </c>
      <c r="C62" s="689">
        <v>3897820.5289999996</v>
      </c>
      <c r="D62" s="689">
        <v>3186159.4530000007</v>
      </c>
      <c r="E62" s="689">
        <v>2435771.4100000006</v>
      </c>
      <c r="F62" s="689">
        <v>2001209.4349999998</v>
      </c>
      <c r="G62" s="689">
        <v>1229171.4609999999</v>
      </c>
    </row>
    <row r="63" spans="2:7" s="45" customFormat="1" x14ac:dyDescent="0.35">
      <c r="B63" s="49" t="s">
        <v>58</v>
      </c>
      <c r="C63" s="690"/>
      <c r="D63" s="690"/>
      <c r="E63" s="691"/>
      <c r="F63" s="691"/>
      <c r="G63" s="691"/>
    </row>
    <row r="64" spans="2:7" s="45" customFormat="1" x14ac:dyDescent="0.35">
      <c r="B64" s="52" t="s">
        <v>59</v>
      </c>
      <c r="C64" s="570">
        <v>2751527.6940000001</v>
      </c>
      <c r="D64" s="570">
        <v>2096389.578</v>
      </c>
      <c r="E64" s="570">
        <v>1774840.2819999999</v>
      </c>
      <c r="F64" s="570">
        <v>1549819.3840000001</v>
      </c>
      <c r="G64" s="570">
        <v>969043.46299999999</v>
      </c>
    </row>
    <row r="65" spans="2:7" s="45" customFormat="1" x14ac:dyDescent="0.35">
      <c r="B65" s="48" t="s">
        <v>60</v>
      </c>
      <c r="C65" s="570">
        <v>131791.86300000001</v>
      </c>
      <c r="D65" s="570">
        <v>117632.253</v>
      </c>
      <c r="E65" s="570">
        <v>90827.872000000003</v>
      </c>
      <c r="F65" s="570">
        <v>100747.83</v>
      </c>
      <c r="G65" s="570">
        <v>115621.783</v>
      </c>
    </row>
    <row r="66" spans="2:7" s="45" customFormat="1" x14ac:dyDescent="0.35">
      <c r="B66" s="48" t="s">
        <v>61</v>
      </c>
      <c r="C66" s="570">
        <v>113.02800000000001</v>
      </c>
      <c r="D66" s="570">
        <v>326.25400000000002</v>
      </c>
      <c r="E66" s="570">
        <v>166.20599999999999</v>
      </c>
      <c r="F66" s="570">
        <v>466.22199999999998</v>
      </c>
      <c r="G66" s="570">
        <v>124.053</v>
      </c>
    </row>
    <row r="67" spans="2:7" s="45" customFormat="1" x14ac:dyDescent="0.35">
      <c r="B67" s="48" t="s">
        <v>62</v>
      </c>
      <c r="C67" s="570">
        <v>2619622.8029999998</v>
      </c>
      <c r="D67" s="570">
        <v>1978431.071</v>
      </c>
      <c r="E67" s="570">
        <v>1683846.2039999999</v>
      </c>
      <c r="F67" s="570">
        <v>1448605.3319999999</v>
      </c>
      <c r="G67" s="570">
        <v>853297.62699999998</v>
      </c>
    </row>
    <row r="68" spans="2:7" s="45" customFormat="1" x14ac:dyDescent="0.35">
      <c r="B68" s="45" t="s">
        <v>63</v>
      </c>
      <c r="C68" s="570">
        <v>364.99200000000002</v>
      </c>
      <c r="D68" s="570">
        <v>230.48699999999999</v>
      </c>
      <c r="E68" s="570">
        <v>2545.8319999999999</v>
      </c>
      <c r="F68" s="570">
        <v>607.90300000000002</v>
      </c>
      <c r="G68" s="570">
        <v>1.1890000000000001</v>
      </c>
    </row>
    <row r="69" spans="2:7" s="45" customFormat="1" x14ac:dyDescent="0.35">
      <c r="B69" s="45" t="s">
        <v>45</v>
      </c>
      <c r="C69" s="570">
        <v>55.25</v>
      </c>
      <c r="D69" s="570">
        <v>28.004000000000001</v>
      </c>
      <c r="E69" s="570">
        <v>0</v>
      </c>
      <c r="F69" s="570">
        <v>0</v>
      </c>
      <c r="G69" s="570">
        <v>0</v>
      </c>
    </row>
    <row r="70" spans="2:7" s="45" customFormat="1" x14ac:dyDescent="0.35">
      <c r="B70" s="45" t="s">
        <v>46</v>
      </c>
      <c r="C70" s="570">
        <v>115440.93399999999</v>
      </c>
      <c r="D70" s="570">
        <v>0</v>
      </c>
      <c r="E70" s="570">
        <v>0</v>
      </c>
      <c r="F70" s="570">
        <v>940.33199999999999</v>
      </c>
      <c r="G70" s="570">
        <v>732.93299999999999</v>
      </c>
    </row>
    <row r="71" spans="2:7" s="45" customFormat="1" x14ac:dyDescent="0.35">
      <c r="B71" s="45" t="s">
        <v>64</v>
      </c>
      <c r="C71" s="570">
        <v>137349.796</v>
      </c>
      <c r="D71" s="570">
        <v>404011.321</v>
      </c>
      <c r="E71" s="570">
        <v>79321.087</v>
      </c>
      <c r="F71" s="570">
        <v>72738.928</v>
      </c>
      <c r="G71" s="570">
        <v>48006.944000000003</v>
      </c>
    </row>
    <row r="72" spans="2:7" s="45" customFormat="1" x14ac:dyDescent="0.35">
      <c r="B72" s="45" t="s">
        <v>65</v>
      </c>
      <c r="C72" s="570">
        <v>26621.132000000001</v>
      </c>
      <c r="D72" s="570">
        <v>13070.99</v>
      </c>
      <c r="E72" s="570">
        <v>10362.432000000001</v>
      </c>
      <c r="F72" s="570">
        <v>2691.9690000000001</v>
      </c>
      <c r="G72" s="570">
        <v>5797.4930000000004</v>
      </c>
    </row>
    <row r="73" spans="2:7" s="45" customFormat="1" hidden="1" x14ac:dyDescent="0.35">
      <c r="B73" s="45" t="s">
        <v>66</v>
      </c>
      <c r="C73" s="570">
        <v>22359.025000000001</v>
      </c>
      <c r="D73" s="570">
        <v>0</v>
      </c>
      <c r="E73" s="570">
        <v>0</v>
      </c>
      <c r="F73" s="570">
        <v>0</v>
      </c>
      <c r="G73" s="570">
        <v>0</v>
      </c>
    </row>
    <row r="74" spans="2:7" s="45" customFormat="1" hidden="1" x14ac:dyDescent="0.35">
      <c r="B74" s="45" t="s">
        <v>67</v>
      </c>
      <c r="C74" s="570">
        <v>0</v>
      </c>
      <c r="D74" s="570">
        <v>0</v>
      </c>
      <c r="E74" s="570">
        <v>0</v>
      </c>
      <c r="F74" s="570">
        <v>0</v>
      </c>
      <c r="G74" s="570">
        <v>0</v>
      </c>
    </row>
    <row r="75" spans="2:7" s="45" customFormat="1" hidden="1" x14ac:dyDescent="0.35">
      <c r="B75" s="45" t="s">
        <v>68</v>
      </c>
      <c r="C75" s="570">
        <v>0</v>
      </c>
      <c r="D75" s="570">
        <v>0</v>
      </c>
      <c r="E75" s="570">
        <v>0</v>
      </c>
      <c r="F75" s="570">
        <v>0</v>
      </c>
      <c r="G75" s="570">
        <v>0</v>
      </c>
    </row>
    <row r="76" spans="2:7" s="45" customFormat="1" x14ac:dyDescent="0.35">
      <c r="B76" s="45" t="s">
        <v>69</v>
      </c>
      <c r="C76" s="570">
        <v>50017.004999999997</v>
      </c>
      <c r="D76" s="570">
        <v>46076.430999999997</v>
      </c>
      <c r="E76" s="570">
        <v>39073.300999999999</v>
      </c>
      <c r="F76" s="570">
        <v>14674.823</v>
      </c>
      <c r="G76" s="570">
        <v>3932.1149999999998</v>
      </c>
    </row>
    <row r="77" spans="2:7" s="45" customFormat="1" hidden="1" x14ac:dyDescent="0.35">
      <c r="B77" s="45" t="s">
        <v>70</v>
      </c>
      <c r="C77" s="570">
        <v>13498.549000000001</v>
      </c>
      <c r="D77" s="570">
        <v>16372.554</v>
      </c>
      <c r="E77" s="570">
        <v>0</v>
      </c>
      <c r="F77" s="570">
        <v>0</v>
      </c>
      <c r="G77" s="570">
        <v>0</v>
      </c>
    </row>
    <row r="78" spans="2:7" s="45" customFormat="1" x14ac:dyDescent="0.35">
      <c r="B78" s="45" t="s">
        <v>71</v>
      </c>
      <c r="C78" s="570">
        <v>137805.40599999999</v>
      </c>
      <c r="D78" s="570">
        <v>113791.683</v>
      </c>
      <c r="E78" s="570">
        <v>94513.796000000002</v>
      </c>
      <c r="F78" s="570">
        <v>76979.362999999998</v>
      </c>
      <c r="G78" s="570">
        <v>56211.061000000002</v>
      </c>
    </row>
    <row r="79" spans="2:7" s="45" customFormat="1" x14ac:dyDescent="0.35">
      <c r="B79" s="49" t="s">
        <v>72</v>
      </c>
      <c r="C79" s="689">
        <v>3255039.7829999998</v>
      </c>
      <c r="D79" s="689">
        <v>2689971.048</v>
      </c>
      <c r="E79" s="689">
        <v>2000656.73</v>
      </c>
      <c r="F79" s="689">
        <v>1718452.702</v>
      </c>
      <c r="G79" s="689">
        <v>1083725.1980000001</v>
      </c>
    </row>
    <row r="80" spans="2:7" s="45" customFormat="1" x14ac:dyDescent="0.35">
      <c r="B80" s="49" t="s">
        <v>73</v>
      </c>
      <c r="C80" s="692">
        <v>641983.152</v>
      </c>
      <c r="D80" s="692">
        <v>495732.27</v>
      </c>
      <c r="E80" s="692">
        <v>434732.59600000002</v>
      </c>
      <c r="F80" s="692">
        <v>282510.12199999997</v>
      </c>
      <c r="G80" s="692">
        <v>145320.715</v>
      </c>
    </row>
    <row r="81" spans="2:7" s="45" customFormat="1" x14ac:dyDescent="0.35">
      <c r="B81" s="52" t="s">
        <v>74</v>
      </c>
      <c r="C81" s="570">
        <v>797.59400000000005</v>
      </c>
      <c r="D81" s="570">
        <v>456.13499999999999</v>
      </c>
      <c r="E81" s="570">
        <v>382.084</v>
      </c>
      <c r="F81" s="570">
        <v>246.61099999999999</v>
      </c>
      <c r="G81" s="570">
        <v>125.548</v>
      </c>
    </row>
    <row r="82" spans="2:7" s="45" customFormat="1" x14ac:dyDescent="0.35">
      <c r="B82" s="49" t="s">
        <v>75</v>
      </c>
      <c r="C82" s="689">
        <v>3897820.5289999996</v>
      </c>
      <c r="D82" s="689">
        <v>3186159.4529999997</v>
      </c>
      <c r="E82" s="689">
        <v>2435771.4099999997</v>
      </c>
      <c r="F82" s="689">
        <v>2001209.4350000001</v>
      </c>
      <c r="G82" s="689">
        <v>1229171.4610000001</v>
      </c>
    </row>
    <row r="83" spans="2:7" s="45" customFormat="1" x14ac:dyDescent="0.35"/>
    <row r="84" spans="2:7" x14ac:dyDescent="0.35">
      <c r="C84" s="285">
        <v>0</v>
      </c>
      <c r="D84" s="285">
        <v>0</v>
      </c>
      <c r="E84" s="285">
        <v>0</v>
      </c>
      <c r="F84" s="285">
        <v>0</v>
      </c>
      <c r="G84" s="285">
        <v>0</v>
      </c>
    </row>
    <row r="86" spans="2:7" x14ac:dyDescent="0.35">
      <c r="E86" s="575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C15" sqref="C15"/>
    </sheetView>
  </sheetViews>
  <sheetFormatPr baseColWidth="10" defaultColWidth="11.453125" defaultRowHeight="14.5" x14ac:dyDescent="0.35"/>
  <cols>
    <col min="1" max="1" width="3.1796875" style="190" customWidth="1"/>
    <col min="2" max="2" width="29.81640625" style="190" customWidth="1"/>
    <col min="3" max="7" width="8.7265625" style="190" bestFit="1" customWidth="1"/>
    <col min="8" max="8" width="8.26953125" style="190" bestFit="1" customWidth="1"/>
    <col min="9" max="9" width="7.1796875" style="190" bestFit="1" customWidth="1"/>
    <col min="10" max="16384" width="11.453125" style="190"/>
  </cols>
  <sheetData>
    <row r="1" spans="2:9" ht="13.5" customHeight="1" x14ac:dyDescent="0.35"/>
    <row r="2" spans="2:9" ht="15" thickBot="1" x14ac:dyDescent="0.4">
      <c r="B2" s="265" t="s">
        <v>10</v>
      </c>
      <c r="C2" s="266"/>
      <c r="D2" s="266"/>
      <c r="E2" s="266"/>
      <c r="F2" s="266"/>
      <c r="G2" s="266"/>
      <c r="H2" s="194" t="s">
        <v>18</v>
      </c>
      <c r="I2" s="194"/>
    </row>
    <row r="3" spans="2:9" ht="30.75" customHeight="1" thickTop="1" x14ac:dyDescent="0.35">
      <c r="B3" s="30" t="s">
        <v>398</v>
      </c>
      <c r="C3" s="277" t="s">
        <v>714</v>
      </c>
      <c r="D3" s="15" t="s">
        <v>704</v>
      </c>
      <c r="E3" s="15" t="s">
        <v>689</v>
      </c>
      <c r="F3" s="15" t="s">
        <v>682</v>
      </c>
      <c r="G3" s="15" t="s">
        <v>656</v>
      </c>
      <c r="H3" s="15" t="s">
        <v>19</v>
      </c>
      <c r="I3" s="15" t="s">
        <v>20</v>
      </c>
    </row>
    <row r="4" spans="2:9" ht="24.75" customHeight="1" x14ac:dyDescent="0.35">
      <c r="B4" s="195" t="s">
        <v>10</v>
      </c>
      <c r="C4" s="207">
        <v>-45540.232054088265</v>
      </c>
      <c r="D4" s="207">
        <v>-66198.515559325126</v>
      </c>
      <c r="E4" s="207">
        <v>-141121.3603865866</v>
      </c>
      <c r="F4" s="207">
        <v>-104842.55569368741</v>
      </c>
      <c r="G4" s="207">
        <v>-61300.230502141138</v>
      </c>
      <c r="H4" s="209">
        <v>-0.31206566084889809</v>
      </c>
      <c r="I4" s="209">
        <v>-0.25709525590613236</v>
      </c>
    </row>
    <row r="5" spans="2:9" x14ac:dyDescent="0.35">
      <c r="B5" s="28" t="s">
        <v>118</v>
      </c>
      <c r="C5" s="165">
        <v>-45540.232054088265</v>
      </c>
      <c r="D5" s="165">
        <v>-66198.515559325126</v>
      </c>
      <c r="E5" s="165">
        <v>-141121.3603865866</v>
      </c>
      <c r="F5" s="165">
        <v>-104842.55569368741</v>
      </c>
      <c r="G5" s="165">
        <v>-61300.230502141138</v>
      </c>
      <c r="H5" s="29">
        <v>-0.31206566084889809</v>
      </c>
      <c r="I5" s="29">
        <v>-0.25709525590613236</v>
      </c>
    </row>
    <row r="8" spans="2:9" x14ac:dyDescent="0.35">
      <c r="C8" s="344"/>
    </row>
    <row r="9" spans="2:9" x14ac:dyDescent="0.35">
      <c r="C9" s="344"/>
    </row>
    <row r="10" spans="2:9" x14ac:dyDescent="0.35">
      <c r="C10" s="344"/>
    </row>
    <row r="11" spans="2:9" x14ac:dyDescent="0.35">
      <c r="C11" s="344"/>
    </row>
    <row r="12" spans="2:9" x14ac:dyDescent="0.35">
      <c r="C12" s="34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97"/>
  <sheetViews>
    <sheetView showGridLines="0" workbookViewId="0">
      <selection activeCell="A2" sqref="A2"/>
    </sheetView>
  </sheetViews>
  <sheetFormatPr baseColWidth="10" defaultColWidth="10.81640625" defaultRowHeight="9" x14ac:dyDescent="0.35"/>
  <cols>
    <col min="1" max="1" width="10.81640625" style="112"/>
    <col min="2" max="2" width="29.1796875" style="112" customWidth="1"/>
    <col min="3" max="3" width="13.1796875" style="112" bestFit="1" customWidth="1"/>
    <col min="4" max="4" width="12.08984375" style="112" bestFit="1" customWidth="1"/>
    <col min="5" max="5" width="11.1796875" style="112" bestFit="1" customWidth="1"/>
    <col min="6" max="7" width="9.453125" style="112" bestFit="1" customWidth="1"/>
    <col min="8" max="8" width="8.26953125" style="112" customWidth="1"/>
    <col min="9" max="9" width="8.1796875" style="112" bestFit="1" customWidth="1"/>
    <col min="10" max="16384" width="10.81640625" style="112"/>
  </cols>
  <sheetData>
    <row r="2" spans="2:9" ht="9.5" thickBot="1" x14ac:dyDescent="0.4">
      <c r="B2" s="71" t="s">
        <v>95</v>
      </c>
      <c r="C2" s="72"/>
      <c r="D2" s="72"/>
      <c r="E2" s="72"/>
      <c r="F2" s="72"/>
      <c r="G2" s="72"/>
      <c r="H2" s="794" t="s">
        <v>18</v>
      </c>
      <c r="I2" s="794"/>
    </row>
    <row r="3" spans="2:9" ht="27.5" thickTop="1" x14ac:dyDescent="0.35">
      <c r="B3" s="30" t="s">
        <v>398</v>
      </c>
      <c r="C3" s="277" t="s">
        <v>714</v>
      </c>
      <c r="D3" s="15" t="s">
        <v>704</v>
      </c>
      <c r="E3" s="15" t="s">
        <v>689</v>
      </c>
      <c r="F3" s="15" t="s">
        <v>682</v>
      </c>
      <c r="G3" s="15" t="s">
        <v>656</v>
      </c>
      <c r="H3" s="15" t="s">
        <v>19</v>
      </c>
      <c r="I3" s="15" t="s">
        <v>20</v>
      </c>
    </row>
    <row r="4" spans="2:9" x14ac:dyDescent="0.35">
      <c r="B4" s="7" t="s">
        <v>96</v>
      </c>
      <c r="C4" s="19"/>
      <c r="D4" s="19"/>
      <c r="E4" s="19"/>
      <c r="F4" s="19"/>
      <c r="G4" s="19"/>
      <c r="H4" s="9"/>
      <c r="I4" s="42"/>
    </row>
    <row r="5" spans="2:9" x14ac:dyDescent="0.35">
      <c r="B5" s="67" t="s">
        <v>97</v>
      </c>
      <c r="C5" s="164">
        <v>16.386910073819902</v>
      </c>
      <c r="D5" s="164">
        <v>0.70560539644599973</v>
      </c>
      <c r="E5" s="164">
        <v>7.6227731665376677</v>
      </c>
      <c r="F5" s="164">
        <v>4.4917982616410042</v>
      </c>
      <c r="G5" s="164">
        <v>6.6489502717790696</v>
      </c>
      <c r="H5" s="42">
        <v>22.223901285842842</v>
      </c>
      <c r="I5" s="42">
        <v>1.4645860480221686</v>
      </c>
    </row>
    <row r="6" spans="2:9" x14ac:dyDescent="0.35">
      <c r="B6" s="14" t="s">
        <v>98</v>
      </c>
      <c r="C6" s="164">
        <v>1116.4362902849266</v>
      </c>
      <c r="D6" s="164">
        <v>763.18720489438124</v>
      </c>
      <c r="E6" s="164">
        <v>428.68633807568472</v>
      </c>
      <c r="F6" s="164">
        <v>569.93036792062833</v>
      </c>
      <c r="G6" s="164">
        <v>767.46272818437501</v>
      </c>
      <c r="H6" s="42">
        <v>0.46286033508571744</v>
      </c>
      <c r="I6" s="42">
        <v>0.45471076221008899</v>
      </c>
    </row>
    <row r="7" spans="2:9" x14ac:dyDescent="0.35">
      <c r="B7" s="14" t="s">
        <v>99</v>
      </c>
      <c r="C7" s="164">
        <v>17895.150129591526</v>
      </c>
      <c r="D7" s="164">
        <v>20213.005225524801</v>
      </c>
      <c r="E7" s="164">
        <v>21555.174070881796</v>
      </c>
      <c r="F7" s="164">
        <v>28000.6815930013</v>
      </c>
      <c r="G7" s="164">
        <v>25069.428702635429</v>
      </c>
      <c r="H7" s="42">
        <v>-0.11467147364145081</v>
      </c>
      <c r="I7" s="42">
        <v>-0.286176388706046</v>
      </c>
    </row>
    <row r="8" spans="2:9" x14ac:dyDescent="0.35">
      <c r="B8" s="14" t="s">
        <v>100</v>
      </c>
      <c r="C8" s="164">
        <v>16348.074021595545</v>
      </c>
      <c r="D8" s="164">
        <v>19042.799014096028</v>
      </c>
      <c r="E8" s="164">
        <v>29130.675921173923</v>
      </c>
      <c r="F8" s="164">
        <v>49960.184833088118</v>
      </c>
      <c r="G8" s="164">
        <v>34306.875942279265</v>
      </c>
      <c r="H8" s="42">
        <v>-0.14150887117517597</v>
      </c>
      <c r="I8" s="42">
        <v>-0.52347529255940117</v>
      </c>
    </row>
    <row r="9" spans="2:9" x14ac:dyDescent="0.35">
      <c r="B9" s="14" t="s">
        <v>104</v>
      </c>
      <c r="C9" s="164">
        <v>32134.359291257188</v>
      </c>
      <c r="D9" s="164">
        <v>31796.027173144026</v>
      </c>
      <c r="E9" s="164">
        <v>48226.175886240351</v>
      </c>
      <c r="F9" s="164">
        <v>65551.953974581731</v>
      </c>
      <c r="G9" s="164">
        <v>52447.951039485517</v>
      </c>
      <c r="H9" s="42">
        <v>1.0640704144287749E-2</v>
      </c>
      <c r="I9" s="42">
        <v>-0.38730953918362243</v>
      </c>
    </row>
    <row r="10" spans="2:9" x14ac:dyDescent="0.35">
      <c r="B10" s="67" t="s">
        <v>452</v>
      </c>
      <c r="C10" s="164">
        <v>6482.9678750275389</v>
      </c>
      <c r="D10" s="164">
        <v>5246.8517058544685</v>
      </c>
      <c r="E10" s="164">
        <v>6256.5373944888097</v>
      </c>
      <c r="F10" s="164">
        <v>9151.537921529296</v>
      </c>
      <c r="G10" s="164">
        <v>9433.677969224118</v>
      </c>
      <c r="H10" s="42">
        <v>0.23559197752698147</v>
      </c>
      <c r="I10" s="42">
        <v>-0.31278469583367208</v>
      </c>
    </row>
    <row r="11" spans="2:9" x14ac:dyDescent="0.35">
      <c r="B11" s="14" t="s">
        <v>101</v>
      </c>
      <c r="C11" s="164">
        <v>19962.291522550746</v>
      </c>
      <c r="D11" s="164">
        <v>35411.678654334391</v>
      </c>
      <c r="E11" s="164">
        <v>55450.459722378022</v>
      </c>
      <c r="F11" s="164">
        <v>38747.140075348943</v>
      </c>
      <c r="G11" s="164">
        <v>29081.293884415107</v>
      </c>
      <c r="H11" s="42">
        <v>-0.43627943432420813</v>
      </c>
      <c r="I11" s="42">
        <v>-0.31356934798390468</v>
      </c>
    </row>
    <row r="12" spans="2:9" x14ac:dyDescent="0.35">
      <c r="B12" s="14" t="s">
        <v>102</v>
      </c>
      <c r="C12" s="164">
        <v>15010.727079929817</v>
      </c>
      <c r="D12" s="164">
        <v>9219.541651368163</v>
      </c>
      <c r="E12" s="164">
        <v>6025.7370196642923</v>
      </c>
      <c r="F12" s="164">
        <v>6248.1629789796771</v>
      </c>
      <c r="G12" s="164">
        <v>6611.8227395308131</v>
      </c>
      <c r="H12" s="42">
        <v>0.62814244433748523</v>
      </c>
      <c r="I12" s="42">
        <v>1.2702857700923489</v>
      </c>
    </row>
    <row r="13" spans="2:9" x14ac:dyDescent="0.35">
      <c r="B13" s="14" t="s">
        <v>103</v>
      </c>
      <c r="C13" s="164">
        <v>27250.333737255609</v>
      </c>
      <c r="D13" s="164">
        <v>21534.639552575638</v>
      </c>
      <c r="E13" s="164">
        <v>21095.17782931072</v>
      </c>
      <c r="F13" s="164">
        <v>30984.759978422342</v>
      </c>
      <c r="G13" s="164">
        <v>31163.625798744426</v>
      </c>
      <c r="H13" s="42">
        <v>0.26541861407642409</v>
      </c>
      <c r="I13" s="42">
        <v>-0.12557242494056908</v>
      </c>
    </row>
    <row r="14" spans="2:9" x14ac:dyDescent="0.35">
      <c r="B14" s="14" t="s">
        <v>105</v>
      </c>
      <c r="C14" s="164">
        <v>9879.5571845968188</v>
      </c>
      <c r="D14" s="164">
        <v>11545.835922601442</v>
      </c>
      <c r="E14" s="164">
        <v>12702.213624275679</v>
      </c>
      <c r="F14" s="164">
        <v>17767.086000198931</v>
      </c>
      <c r="G14" s="164">
        <v>19733.684119238496</v>
      </c>
      <c r="H14" s="42">
        <v>-0.14431858803248843</v>
      </c>
      <c r="I14" s="42">
        <v>-0.49935566390438091</v>
      </c>
    </row>
    <row r="15" spans="2:9" x14ac:dyDescent="0.35">
      <c r="B15" s="67" t="s">
        <v>106</v>
      </c>
      <c r="C15" s="164">
        <v>2258.6765412614068</v>
      </c>
      <c r="D15" s="164">
        <v>1884.8704398639668</v>
      </c>
      <c r="E15" s="164">
        <v>1165.1765968124596</v>
      </c>
      <c r="F15" s="164">
        <v>997.94958600938037</v>
      </c>
      <c r="G15" s="164">
        <v>1624.4803252033219</v>
      </c>
      <c r="H15" s="42">
        <v>0.1983192549958066</v>
      </c>
      <c r="I15" s="42">
        <v>0.39039944419068795</v>
      </c>
    </row>
    <row r="16" spans="2:9" x14ac:dyDescent="0.35">
      <c r="B16" s="67" t="s">
        <v>107</v>
      </c>
      <c r="C16" s="164">
        <v>138643.56933787561</v>
      </c>
      <c r="D16" s="164">
        <v>203593.70671813667</v>
      </c>
      <c r="E16" s="164">
        <v>443399.3251216489</v>
      </c>
      <c r="F16" s="164">
        <v>435854.54359167552</v>
      </c>
      <c r="G16" s="164">
        <v>510377.76193050324</v>
      </c>
      <c r="H16" s="42">
        <v>-0.31901839416962263</v>
      </c>
      <c r="I16" s="42">
        <v>-0.72835107702683499</v>
      </c>
    </row>
    <row r="17" spans="2:9" x14ac:dyDescent="0.35">
      <c r="B17" s="28" t="s">
        <v>108</v>
      </c>
      <c r="C17" s="165">
        <v>286998.52992130053</v>
      </c>
      <c r="D17" s="165">
        <v>360252.84886779042</v>
      </c>
      <c r="E17" s="165">
        <v>645442.96229811711</v>
      </c>
      <c r="F17" s="165">
        <v>683838.42269901745</v>
      </c>
      <c r="G17" s="165">
        <v>720624.71412971593</v>
      </c>
      <c r="H17" s="82">
        <v>-0.20334140084308827</v>
      </c>
      <c r="I17" s="82">
        <v>-0.60173648739218866</v>
      </c>
    </row>
    <row r="19" spans="2:9" ht="9.5" thickBot="1" x14ac:dyDescent="0.4">
      <c r="B19" s="71" t="s">
        <v>109</v>
      </c>
      <c r="C19" s="72"/>
      <c r="D19" s="72"/>
      <c r="E19" s="72"/>
      <c r="F19" s="72"/>
      <c r="G19" s="72"/>
      <c r="H19" s="44" t="s">
        <v>18</v>
      </c>
      <c r="I19" s="44"/>
    </row>
    <row r="20" spans="2:9" ht="9.5" thickTop="1" x14ac:dyDescent="0.35">
      <c r="B20" s="30"/>
      <c r="C20" s="277" t="s">
        <v>714</v>
      </c>
      <c r="D20" s="15" t="s">
        <v>704</v>
      </c>
      <c r="E20" s="15" t="s">
        <v>689</v>
      </c>
      <c r="F20" s="15" t="s">
        <v>682</v>
      </c>
      <c r="G20" s="15" t="s">
        <v>656</v>
      </c>
      <c r="H20" s="15" t="s">
        <v>19</v>
      </c>
      <c r="I20" s="15" t="s">
        <v>20</v>
      </c>
    </row>
    <row r="21" spans="2:9" x14ac:dyDescent="0.35">
      <c r="B21" s="4" t="s">
        <v>110</v>
      </c>
      <c r="C21" s="40"/>
      <c r="D21" s="40"/>
      <c r="E21" s="40"/>
      <c r="F21" s="40"/>
      <c r="G21" s="40"/>
      <c r="H21" s="9"/>
      <c r="I21" s="9"/>
    </row>
    <row r="22" spans="2:9" x14ac:dyDescent="0.35">
      <c r="B22" s="73" t="s">
        <v>111</v>
      </c>
      <c r="C22" s="164">
        <v>542.12046597516303</v>
      </c>
      <c r="D22" s="164">
        <v>1108.9522785036377</v>
      </c>
      <c r="E22" s="164">
        <v>1770.2672555211991</v>
      </c>
      <c r="F22" s="164">
        <v>743.91682531082768</v>
      </c>
      <c r="G22" s="164">
        <v>1153.3945070143925</v>
      </c>
      <c r="H22" s="42">
        <v>-0.51114175381228111</v>
      </c>
      <c r="I22" s="42">
        <v>-0.52997828351162912</v>
      </c>
    </row>
    <row r="23" spans="2:9" x14ac:dyDescent="0.35">
      <c r="B23" s="68" t="s">
        <v>112</v>
      </c>
      <c r="C23" s="164">
        <v>72428.456166735734</v>
      </c>
      <c r="D23" s="164">
        <v>64336.201446681531</v>
      </c>
      <c r="E23" s="164">
        <v>162978.43238658275</v>
      </c>
      <c r="F23" s="164">
        <v>201888.22081176162</v>
      </c>
      <c r="G23" s="164">
        <v>229583.98458699643</v>
      </c>
      <c r="H23" s="42">
        <v>0.1257807352328788</v>
      </c>
      <c r="I23" s="42">
        <v>-0.68452304590396906</v>
      </c>
    </row>
    <row r="24" spans="2:9" x14ac:dyDescent="0.35">
      <c r="B24" s="73" t="s">
        <v>113</v>
      </c>
      <c r="C24" s="164">
        <v>69729.514973494472</v>
      </c>
      <c r="D24" s="164">
        <v>105788.87451830575</v>
      </c>
      <c r="E24" s="164">
        <v>192886.92450819979</v>
      </c>
      <c r="F24" s="164">
        <v>199781.35553809072</v>
      </c>
      <c r="G24" s="164">
        <v>283194.53228395589</v>
      </c>
      <c r="H24" s="42">
        <v>-0.34086154814485292</v>
      </c>
      <c r="I24" s="42">
        <v>-0.75377520741262938</v>
      </c>
    </row>
    <row r="25" spans="2:9" ht="18" x14ac:dyDescent="0.35">
      <c r="B25" s="73" t="s">
        <v>114</v>
      </c>
      <c r="C25" s="164">
        <v>3628.8595657523861</v>
      </c>
      <c r="D25" s="164">
        <v>843.90616956847259</v>
      </c>
      <c r="E25" s="164">
        <v>2730.6526237291414</v>
      </c>
      <c r="F25" s="164">
        <v>782.30100556474179</v>
      </c>
      <c r="G25" s="164">
        <v>2545.6380476097702</v>
      </c>
      <c r="H25" s="42">
        <v>3.3000746962283571</v>
      </c>
      <c r="I25" s="42">
        <v>0.42552063485997471</v>
      </c>
    </row>
    <row r="26" spans="2:9" x14ac:dyDescent="0.35">
      <c r="B26" s="73" t="s">
        <v>115</v>
      </c>
      <c r="C26" s="164">
        <v>122.13882289415598</v>
      </c>
      <c r="D26" s="164">
        <v>606.62066078206601</v>
      </c>
      <c r="E26" s="164">
        <v>648.33004176377801</v>
      </c>
      <c r="F26" s="164">
        <v>1540.1795843781783</v>
      </c>
      <c r="G26" s="164">
        <v>2196.7759568330571</v>
      </c>
      <c r="H26" s="42">
        <v>-0.79865700133475104</v>
      </c>
      <c r="I26" s="42">
        <v>-0.94440087414729579</v>
      </c>
    </row>
    <row r="27" spans="2:9" ht="18" hidden="1" x14ac:dyDescent="0.35">
      <c r="B27" s="73" t="s">
        <v>116</v>
      </c>
      <c r="C27" s="164">
        <v>0</v>
      </c>
      <c r="D27" s="164">
        <v>0</v>
      </c>
      <c r="E27" s="164">
        <v>0</v>
      </c>
      <c r="F27" s="164">
        <v>0</v>
      </c>
      <c r="G27" s="164">
        <v>0</v>
      </c>
      <c r="H27" s="42" t="e">
        <v>#DIV/0!</v>
      </c>
      <c r="I27" s="42" t="e">
        <v>#DIV/0!</v>
      </c>
    </row>
    <row r="28" spans="2:9" x14ac:dyDescent="0.35">
      <c r="B28" s="68" t="s">
        <v>117</v>
      </c>
      <c r="C28" s="164">
        <v>2800.5114115244382</v>
      </c>
      <c r="D28" s="164">
        <v>124.01528076630598</v>
      </c>
      <c r="E28" s="164">
        <v>349.05298616925592</v>
      </c>
      <c r="F28" s="164">
        <v>1232.7061205355772</v>
      </c>
      <c r="G28" s="164">
        <v>917.64162388506929</v>
      </c>
      <c r="H28" s="42">
        <v>21.581986624710495</v>
      </c>
      <c r="I28" s="42">
        <v>2.0518574339160431</v>
      </c>
    </row>
    <row r="29" spans="2:9" x14ac:dyDescent="0.35">
      <c r="B29" s="28" t="s">
        <v>118</v>
      </c>
      <c r="C29" s="424">
        <v>149251.60140637637</v>
      </c>
      <c r="D29" s="424">
        <v>172808.57035460774</v>
      </c>
      <c r="E29" s="424">
        <v>361363.65980196593</v>
      </c>
      <c r="F29" s="424">
        <v>405968.67988564167</v>
      </c>
      <c r="G29" s="424">
        <v>519591.96700629464</v>
      </c>
      <c r="H29" s="82">
        <v>-0.136318290810993</v>
      </c>
      <c r="I29" s="82">
        <v>-0.71275229240684501</v>
      </c>
    </row>
    <row r="31" spans="2:9" ht="9.5" thickBot="1" x14ac:dyDescent="0.4">
      <c r="B31" s="71" t="s">
        <v>119</v>
      </c>
      <c r="C31" s="72"/>
      <c r="D31" s="72"/>
      <c r="E31" s="72"/>
      <c r="F31" s="72"/>
      <c r="G31" s="72"/>
      <c r="H31" s="794" t="s">
        <v>18</v>
      </c>
      <c r="I31" s="794"/>
    </row>
    <row r="32" spans="2:9" ht="27.5" thickTop="1" x14ac:dyDescent="0.35">
      <c r="B32" s="30" t="s">
        <v>398</v>
      </c>
      <c r="C32" s="277" t="s">
        <v>714</v>
      </c>
      <c r="D32" s="15" t="s">
        <v>704</v>
      </c>
      <c r="E32" s="15" t="s">
        <v>689</v>
      </c>
      <c r="F32" s="15" t="s">
        <v>682</v>
      </c>
      <c r="G32" s="15" t="s">
        <v>656</v>
      </c>
      <c r="H32" s="15" t="s">
        <v>19</v>
      </c>
      <c r="I32" s="15" t="s">
        <v>20</v>
      </c>
    </row>
    <row r="33" spans="2:9" x14ac:dyDescent="0.35">
      <c r="B33" s="7" t="s">
        <v>120</v>
      </c>
      <c r="C33" s="65"/>
      <c r="D33" s="65"/>
      <c r="E33" s="65"/>
      <c r="F33" s="65"/>
      <c r="G33" s="65"/>
      <c r="H33" s="42"/>
      <c r="I33" s="42"/>
    </row>
    <row r="34" spans="2:9" x14ac:dyDescent="0.35">
      <c r="B34" s="67" t="s">
        <v>121</v>
      </c>
      <c r="C34" s="164">
        <v>19452.724954994203</v>
      </c>
      <c r="D34" s="164">
        <v>32907.209465236527</v>
      </c>
      <c r="E34" s="164">
        <v>38733.194194914016</v>
      </c>
      <c r="F34" s="164">
        <v>59367.282545301605</v>
      </c>
      <c r="G34" s="164">
        <v>24669.333965242506</v>
      </c>
      <c r="H34" s="42">
        <v>-0.40886130209417371</v>
      </c>
      <c r="I34" s="42">
        <v>-0.2114612829676783</v>
      </c>
    </row>
    <row r="35" spans="2:9" x14ac:dyDescent="0.35">
      <c r="B35" s="67" t="s">
        <v>122</v>
      </c>
      <c r="C35" s="164">
        <v>2543.3584253250997</v>
      </c>
      <c r="D35" s="164">
        <v>944.26465323282127</v>
      </c>
      <c r="E35" s="164">
        <v>1944.8956779420789</v>
      </c>
      <c r="F35" s="164">
        <v>10073.57989020879</v>
      </c>
      <c r="G35" s="164">
        <v>5215.24585088412</v>
      </c>
      <c r="H35" s="42">
        <v>1.6934804947082989</v>
      </c>
      <c r="I35" s="42">
        <v>-0.51232242965229835</v>
      </c>
    </row>
    <row r="36" spans="2:9" x14ac:dyDescent="0.35">
      <c r="B36" s="67" t="s">
        <v>123</v>
      </c>
      <c r="C36" s="164">
        <v>21996.083380319313</v>
      </c>
      <c r="D36" s="164">
        <v>33851.474118469341</v>
      </c>
      <c r="E36" s="164">
        <v>40678.089872856093</v>
      </c>
      <c r="F36" s="164">
        <v>68942.403539145962</v>
      </c>
      <c r="G36" s="164">
        <v>29884.57981605862</v>
      </c>
      <c r="H36" s="42" t="s">
        <v>449</v>
      </c>
      <c r="I36" s="42" t="s">
        <v>449</v>
      </c>
    </row>
    <row r="37" spans="2:9" x14ac:dyDescent="0.35">
      <c r="B37" s="69" t="s">
        <v>9</v>
      </c>
      <c r="C37" s="166">
        <v>43992.166760638618</v>
      </c>
      <c r="D37" s="166">
        <v>67702.948236938682</v>
      </c>
      <c r="E37" s="166">
        <v>81356.179745712187</v>
      </c>
      <c r="F37" s="166">
        <v>138383.26597465636</v>
      </c>
      <c r="G37" s="166">
        <v>59769.159632185241</v>
      </c>
      <c r="H37" s="66">
        <v>-0.35021785747527434</v>
      </c>
      <c r="I37" s="66">
        <v>-0.26396544586935822</v>
      </c>
    </row>
    <row r="38" spans="2:9" ht="18" x14ac:dyDescent="0.35">
      <c r="B38" s="68" t="s">
        <v>455</v>
      </c>
      <c r="C38" s="164">
        <v>-2390.3954785511492</v>
      </c>
      <c r="D38" s="164">
        <v>4123.252608217329</v>
      </c>
      <c r="E38" s="164">
        <v>70854.830870333826</v>
      </c>
      <c r="F38" s="164">
        <v>35102.491140382372</v>
      </c>
      <c r="G38" s="164">
        <v>4692.710465228969</v>
      </c>
      <c r="H38" s="42">
        <v>-1.5797353947675368</v>
      </c>
      <c r="I38" s="42" t="s">
        <v>443</v>
      </c>
    </row>
    <row r="39" spans="2:9" ht="18" x14ac:dyDescent="0.35">
      <c r="B39" s="68" t="s">
        <v>25</v>
      </c>
      <c r="C39" s="164">
        <v>3635.4907636071639</v>
      </c>
      <c r="D39" s="164">
        <v>2565.8561439248297</v>
      </c>
      <c r="E39" s="164">
        <v>1984.0650924680065</v>
      </c>
      <c r="F39" s="164">
        <v>6326.8332951207622</v>
      </c>
      <c r="G39" s="164">
        <v>-139.37768095986917</v>
      </c>
      <c r="H39" s="42">
        <v>0.41687240425185368</v>
      </c>
      <c r="I39" s="42" t="s">
        <v>449</v>
      </c>
    </row>
    <row r="40" spans="2:9" x14ac:dyDescent="0.35">
      <c r="B40" s="28" t="s">
        <v>108</v>
      </c>
      <c r="C40" s="424">
        <v>45237.262045694632</v>
      </c>
      <c r="D40" s="424">
        <v>74392.05698908084</v>
      </c>
      <c r="E40" s="424">
        <v>154195.07570851402</v>
      </c>
      <c r="F40" s="424">
        <v>179812.59041015949</v>
      </c>
      <c r="G40" s="424">
        <v>64322.492416454341</v>
      </c>
      <c r="H40" s="82">
        <v>-0.3919073638152728</v>
      </c>
      <c r="I40" s="82">
        <v>-0.2967116113472853</v>
      </c>
    </row>
    <row r="41" spans="2:9" x14ac:dyDescent="0.35">
      <c r="C41" s="174"/>
      <c r="D41" s="174"/>
      <c r="H41" s="41"/>
      <c r="I41" s="41"/>
    </row>
    <row r="42" spans="2:9" ht="9.5" thickBot="1" x14ac:dyDescent="0.4">
      <c r="B42" s="6" t="s">
        <v>6</v>
      </c>
      <c r="C42" s="44"/>
      <c r="D42" s="44"/>
      <c r="E42" s="44"/>
      <c r="F42" s="44"/>
      <c r="G42" s="44"/>
      <c r="H42" s="794" t="s">
        <v>18</v>
      </c>
      <c r="I42" s="794"/>
    </row>
    <row r="43" spans="2:9" ht="27.5" thickTop="1" x14ac:dyDescent="0.35">
      <c r="B43" s="30" t="s">
        <v>398</v>
      </c>
      <c r="C43" s="277" t="s">
        <v>714</v>
      </c>
      <c r="D43" s="15" t="s">
        <v>704</v>
      </c>
      <c r="E43" s="15" t="s">
        <v>689</v>
      </c>
      <c r="F43" s="15" t="s">
        <v>682</v>
      </c>
      <c r="G43" s="15" t="s">
        <v>656</v>
      </c>
      <c r="H43" s="15" t="s">
        <v>19</v>
      </c>
      <c r="I43" s="15" t="s">
        <v>20</v>
      </c>
    </row>
    <row r="44" spans="2:9" x14ac:dyDescent="0.35">
      <c r="B44" s="14" t="s">
        <v>93</v>
      </c>
      <c r="C44" s="425">
        <v>137746.9285072661</v>
      </c>
      <c r="D44" s="425">
        <v>187444.27978324494</v>
      </c>
      <c r="E44" s="425">
        <v>284079.30070948892</v>
      </c>
      <c r="F44" s="425">
        <v>277869.74675986264</v>
      </c>
      <c r="G44" s="425">
        <v>201032.74963014672</v>
      </c>
      <c r="H44" s="81">
        <v>-0.26513133040628079</v>
      </c>
      <c r="I44" s="81">
        <v>-0.31480353941987926</v>
      </c>
    </row>
    <row r="45" spans="2:9" x14ac:dyDescent="0.35">
      <c r="B45" s="14" t="s">
        <v>94</v>
      </c>
      <c r="C45" s="425">
        <v>23241.178391418776</v>
      </c>
      <c r="D45" s="425">
        <v>40540.578648813032</v>
      </c>
      <c r="E45" s="425">
        <v>113516.98995976819</v>
      </c>
      <c r="F45" s="425">
        <v>110371.73671976979</v>
      </c>
      <c r="G45" s="425">
        <v>34437.909458130991</v>
      </c>
      <c r="H45" s="81">
        <v>-0.42671813856561114</v>
      </c>
      <c r="I45" s="81">
        <v>-0.32512807086402862</v>
      </c>
    </row>
    <row r="46" spans="2:9" x14ac:dyDescent="0.35">
      <c r="B46" s="7" t="s">
        <v>6</v>
      </c>
      <c r="C46" s="426">
        <v>160988.10689868487</v>
      </c>
      <c r="D46" s="426">
        <v>227984.85843205798</v>
      </c>
      <c r="E46" s="426">
        <v>397596.29066925711</v>
      </c>
      <c r="F46" s="426">
        <v>388241.48347963241</v>
      </c>
      <c r="G46" s="426">
        <v>235470.65908827772</v>
      </c>
      <c r="H46" s="427">
        <v>-0.29386491714465712</v>
      </c>
      <c r="I46" s="427">
        <v>-0.31631351641849104</v>
      </c>
    </row>
    <row r="47" spans="2:9" ht="18" x14ac:dyDescent="0.35">
      <c r="B47" s="73" t="s">
        <v>10</v>
      </c>
      <c r="C47" s="425">
        <v>-45540.232054088265</v>
      </c>
      <c r="D47" s="425">
        <v>-66198.515559325126</v>
      </c>
      <c r="E47" s="425">
        <v>-141121.3603865866</v>
      </c>
      <c r="F47" s="425">
        <v>-104842.55569368741</v>
      </c>
      <c r="G47" s="425">
        <v>-61300.230502141138</v>
      </c>
      <c r="H47" s="81">
        <v>-0.31206566084889809</v>
      </c>
      <c r="I47" s="81">
        <v>-0.25709525590613236</v>
      </c>
    </row>
    <row r="48" spans="2:9" x14ac:dyDescent="0.35">
      <c r="B48" s="7" t="s">
        <v>618</v>
      </c>
      <c r="C48" s="426">
        <v>115447.8748445966</v>
      </c>
      <c r="D48" s="426">
        <v>161786.34287273284</v>
      </c>
      <c r="E48" s="426">
        <v>256474.93028267051</v>
      </c>
      <c r="F48" s="426">
        <v>283398.92778594501</v>
      </c>
      <c r="G48" s="426">
        <v>174170.42858613658</v>
      </c>
      <c r="H48" s="427">
        <v>-0.28641767410854824</v>
      </c>
      <c r="I48" s="427">
        <v>-0.33715570558235453</v>
      </c>
    </row>
    <row r="49" spans="2:9" x14ac:dyDescent="0.35">
      <c r="C49" s="425"/>
      <c r="D49" s="425"/>
      <c r="E49" s="425"/>
      <c r="F49" s="425"/>
      <c r="G49" s="425"/>
      <c r="H49" s="425"/>
      <c r="I49" s="425"/>
    </row>
    <row r="50" spans="2:9" ht="18.5" thickBot="1" x14ac:dyDescent="0.4">
      <c r="B50" s="6" t="s">
        <v>564</v>
      </c>
      <c r="C50" s="134"/>
      <c r="D50" s="134"/>
      <c r="E50" s="134"/>
      <c r="F50" s="134"/>
      <c r="G50" s="134"/>
      <c r="H50" s="44" t="s">
        <v>127</v>
      </c>
    </row>
    <row r="51" spans="2:9" ht="27.5" thickTop="1" x14ac:dyDescent="0.35">
      <c r="B51" s="30" t="s">
        <v>398</v>
      </c>
      <c r="C51" s="277" t="s">
        <v>714</v>
      </c>
      <c r="D51" s="15" t="s">
        <v>704</v>
      </c>
      <c r="E51" s="15" t="s">
        <v>689</v>
      </c>
      <c r="F51" s="15" t="s">
        <v>682</v>
      </c>
      <c r="G51" s="15" t="s">
        <v>656</v>
      </c>
      <c r="H51" s="15" t="s">
        <v>19</v>
      </c>
    </row>
    <row r="52" spans="2:9" x14ac:dyDescent="0.35">
      <c r="B52" s="49" t="s">
        <v>487</v>
      </c>
      <c r="C52" s="508">
        <v>2221.8324700531748</v>
      </c>
      <c r="D52" s="508">
        <v>6588.4905456036631</v>
      </c>
      <c r="E52" s="508">
        <v>8506.9902791566037</v>
      </c>
      <c r="F52" s="508">
        <v>104464.31045204018</v>
      </c>
      <c r="G52" s="508">
        <v>50340.573407740259</v>
      </c>
      <c r="H52" s="209">
        <v>-0.66277063696543537</v>
      </c>
    </row>
    <row r="53" spans="2:9" x14ac:dyDescent="0.35">
      <c r="B53" s="280" t="s">
        <v>124</v>
      </c>
      <c r="C53" s="508">
        <v>-963.5505835380327</v>
      </c>
      <c r="D53" s="508">
        <v>3791.9851318122428</v>
      </c>
      <c r="E53" s="508">
        <v>3785.7193618435085</v>
      </c>
      <c r="F53" s="508">
        <v>24415.998187886104</v>
      </c>
      <c r="G53" s="508">
        <v>17898.47357105017</v>
      </c>
      <c r="H53" s="209">
        <v>-1.254101888600375</v>
      </c>
    </row>
    <row r="54" spans="2:9" ht="10.5" x14ac:dyDescent="0.35">
      <c r="B54" s="281" t="s">
        <v>402</v>
      </c>
      <c r="C54" s="207">
        <v>-3506.9090088631324</v>
      </c>
      <c r="D54" s="207">
        <v>2847.7204785794215</v>
      </c>
      <c r="E54" s="207">
        <v>1840.8236839014298</v>
      </c>
      <c r="F54" s="207">
        <v>14342.418297677314</v>
      </c>
      <c r="G54" s="207">
        <v>12683.227720166051</v>
      </c>
      <c r="H54" s="209" t="s">
        <v>449</v>
      </c>
    </row>
    <row r="55" spans="2:9" x14ac:dyDescent="0.35">
      <c r="B55" s="52" t="s">
        <v>125</v>
      </c>
      <c r="C55" s="207">
        <v>2543.3584253250997</v>
      </c>
      <c r="D55" s="207">
        <v>944.26465323282127</v>
      </c>
      <c r="E55" s="207">
        <v>1944.8956779420789</v>
      </c>
      <c r="F55" s="207">
        <v>10073.57989020879</v>
      </c>
      <c r="G55" s="207">
        <v>5215.24585088412</v>
      </c>
      <c r="H55" s="209">
        <v>1.6934804947082989</v>
      </c>
    </row>
    <row r="56" spans="2:9" x14ac:dyDescent="0.35">
      <c r="B56" s="280" t="s">
        <v>126</v>
      </c>
      <c r="C56" s="508">
        <v>3185.3830535912075</v>
      </c>
      <c r="D56" s="508">
        <v>2796.5054137914208</v>
      </c>
      <c r="E56" s="508">
        <v>4721.2709173130952</v>
      </c>
      <c r="F56" s="508">
        <v>80048.312264154083</v>
      </c>
      <c r="G56" s="508">
        <v>32442.099836690086</v>
      </c>
      <c r="H56" s="208">
        <v>0.13905842551992698</v>
      </c>
      <c r="I56" s="114"/>
    </row>
    <row r="57" spans="2:9" ht="10.5" x14ac:dyDescent="0.35">
      <c r="B57" s="52" t="s">
        <v>517</v>
      </c>
      <c r="C57" s="163">
        <v>3185.3830535912075</v>
      </c>
      <c r="D57" s="163">
        <v>2796.5054137914208</v>
      </c>
      <c r="E57" s="163">
        <v>4721.2709173130952</v>
      </c>
      <c r="F57" s="163">
        <v>80048.312264154083</v>
      </c>
      <c r="G57" s="163">
        <v>32442.099836690086</v>
      </c>
      <c r="H57" s="209">
        <v>0.13905842551992698</v>
      </c>
    </row>
    <row r="58" spans="2:9" ht="19.5" x14ac:dyDescent="0.35">
      <c r="B58" s="197" t="s">
        <v>687</v>
      </c>
      <c r="C58" s="508">
        <v>3635.4907636071639</v>
      </c>
      <c r="D58" s="508">
        <v>2565.8561439248297</v>
      </c>
      <c r="E58" s="508">
        <v>1984.0650924680065</v>
      </c>
      <c r="F58" s="508">
        <v>6326.8332951207622</v>
      </c>
      <c r="G58" s="508">
        <v>-139.37768095986917</v>
      </c>
      <c r="H58" s="208" t="s">
        <v>449</v>
      </c>
      <c r="I58" s="114"/>
    </row>
    <row r="59" spans="2:9" x14ac:dyDescent="0.35">
      <c r="B59" s="70" t="s">
        <v>688</v>
      </c>
      <c r="C59" s="167">
        <v>5857.3232336603387</v>
      </c>
      <c r="D59" s="167">
        <v>9154.3466895284928</v>
      </c>
      <c r="E59" s="167">
        <v>10491.05537162461</v>
      </c>
      <c r="F59" s="167">
        <v>110791.14374716094</v>
      </c>
      <c r="G59" s="167">
        <v>50201.195726780388</v>
      </c>
      <c r="H59" s="20">
        <v>-0.36015933934854849</v>
      </c>
    </row>
    <row r="60" spans="2:9" x14ac:dyDescent="0.35">
      <c r="C60" s="174"/>
      <c r="D60" s="174"/>
    </row>
    <row r="61" spans="2:9" ht="18.5" thickBot="1" x14ac:dyDescent="0.4">
      <c r="B61" s="6" t="s">
        <v>565</v>
      </c>
      <c r="C61" s="44"/>
      <c r="D61" s="44"/>
      <c r="E61" s="44"/>
      <c r="F61" s="44"/>
      <c r="G61" s="44"/>
      <c r="H61" s="794" t="s">
        <v>18</v>
      </c>
      <c r="I61" s="794"/>
    </row>
    <row r="62" spans="2:9" ht="27.5" thickTop="1" x14ac:dyDescent="0.35">
      <c r="B62" s="30" t="s">
        <v>398</v>
      </c>
      <c r="C62" s="277" t="s">
        <v>714</v>
      </c>
      <c r="D62" s="15" t="s">
        <v>704</v>
      </c>
      <c r="E62" s="15" t="s">
        <v>689</v>
      </c>
      <c r="F62" s="15" t="s">
        <v>682</v>
      </c>
      <c r="G62" s="15" t="s">
        <v>656</v>
      </c>
      <c r="H62" s="15" t="s">
        <v>19</v>
      </c>
      <c r="I62" s="15" t="s">
        <v>20</v>
      </c>
    </row>
    <row r="63" spans="2:9" x14ac:dyDescent="0.35">
      <c r="B63" s="7" t="s">
        <v>566</v>
      </c>
      <c r="C63" s="506">
        <v>148338.57367335114</v>
      </c>
      <c r="D63" s="506">
        <v>156658.4365442573</v>
      </c>
      <c r="E63" s="506">
        <v>202036.01440330176</v>
      </c>
      <c r="F63" s="506">
        <v>247979.38730908034</v>
      </c>
      <c r="G63" s="506">
        <v>210240.30324894088</v>
      </c>
      <c r="H63" s="418">
        <v>-5.3108297608700616E-2</v>
      </c>
      <c r="I63" s="418">
        <v>-0.29443322055283216</v>
      </c>
    </row>
    <row r="64" spans="2:9" x14ac:dyDescent="0.35">
      <c r="B64" s="7" t="s">
        <v>567</v>
      </c>
      <c r="C64" s="506">
        <v>161884.74795432339</v>
      </c>
      <c r="D64" s="506">
        <v>244010.97986580018</v>
      </c>
      <c r="E64" s="506">
        <v>556574.88008435466</v>
      </c>
      <c r="F64" s="506">
        <v>544998.0570784905</v>
      </c>
      <c r="G64" s="506">
        <v>543904.68971976743</v>
      </c>
      <c r="H64" s="418">
        <v>-0.33656777230534507</v>
      </c>
      <c r="I64" s="418">
        <v>-0.70236559637363993</v>
      </c>
    </row>
    <row r="65" spans="2:9" x14ac:dyDescent="0.35">
      <c r="B65" s="37" t="s">
        <v>561</v>
      </c>
      <c r="C65" s="507">
        <v>149949.73480295899</v>
      </c>
      <c r="D65" s="507">
        <v>231248.99011493206</v>
      </c>
      <c r="E65" s="507">
        <v>544513.00770408055</v>
      </c>
      <c r="F65" s="507">
        <v>423769.05576648714</v>
      </c>
      <c r="G65" s="507">
        <v>491817.49217405537</v>
      </c>
      <c r="H65" s="196">
        <v>-0.35156588260803601</v>
      </c>
      <c r="I65" s="196">
        <v>-0.69511101742210624</v>
      </c>
    </row>
    <row r="66" spans="2:9" ht="10.5" x14ac:dyDescent="0.35">
      <c r="B66" s="37" t="s">
        <v>673</v>
      </c>
      <c r="C66" s="507">
        <v>11935.013151364412</v>
      </c>
      <c r="D66" s="507">
        <v>12761.989750868113</v>
      </c>
      <c r="E66" s="507">
        <v>12061.872380274146</v>
      </c>
      <c r="F66" s="507">
        <v>121229.00131200338</v>
      </c>
      <c r="G66" s="507">
        <v>52087.197545712064</v>
      </c>
      <c r="H66" s="196">
        <v>-6.4799973644191988E-2</v>
      </c>
      <c r="I66" s="196">
        <v>-0.77086474769754765</v>
      </c>
    </row>
    <row r="67" spans="2:9" x14ac:dyDescent="0.35">
      <c r="B67" s="14" t="s">
        <v>560</v>
      </c>
      <c r="C67" s="507">
        <v>-149235.21449630256</v>
      </c>
      <c r="D67" s="507">
        <v>-172684.55507384147</v>
      </c>
      <c r="E67" s="507">
        <v>-361014.60681579658</v>
      </c>
      <c r="F67" s="507">
        <v>-404735.97376510617</v>
      </c>
      <c r="G67" s="507">
        <v>-518674.3253824095</v>
      </c>
      <c r="H67" s="196">
        <v>-0.13579292350443128</v>
      </c>
      <c r="I67" s="196">
        <v>-0.71227568593013735</v>
      </c>
    </row>
    <row r="68" spans="2:9" x14ac:dyDescent="0.35">
      <c r="B68" s="7" t="s">
        <v>6</v>
      </c>
      <c r="C68" s="506">
        <v>160988.10713137194</v>
      </c>
      <c r="D68" s="506">
        <v>227984.86133621604</v>
      </c>
      <c r="E68" s="506">
        <v>397596.28767185984</v>
      </c>
      <c r="F68" s="506">
        <v>388241.47062246467</v>
      </c>
      <c r="G68" s="506">
        <v>235470.66758629889</v>
      </c>
      <c r="H68" s="418">
        <v>-0.29386492511904982</v>
      </c>
      <c r="I68" s="418">
        <v>-0.31631354010422308</v>
      </c>
    </row>
    <row r="70" spans="2:9" ht="15" customHeight="1" thickBot="1" x14ac:dyDescent="0.4">
      <c r="B70" s="6" t="s">
        <v>568</v>
      </c>
      <c r="C70" s="134"/>
      <c r="D70" s="134"/>
      <c r="E70" s="134"/>
      <c r="F70" s="134"/>
      <c r="G70" s="134"/>
      <c r="H70" s="794" t="s">
        <v>127</v>
      </c>
      <c r="I70" s="794"/>
    </row>
    <row r="71" spans="2:9" ht="27.5" thickTop="1" x14ac:dyDescent="0.35">
      <c r="B71" s="30" t="s">
        <v>398</v>
      </c>
      <c r="C71" s="277" t="s">
        <v>714</v>
      </c>
      <c r="D71" s="15" t="s">
        <v>704</v>
      </c>
      <c r="E71" s="15" t="s">
        <v>689</v>
      </c>
      <c r="F71" s="15" t="s">
        <v>682</v>
      </c>
      <c r="G71" s="15" t="s">
        <v>656</v>
      </c>
      <c r="H71" s="15" t="s">
        <v>19</v>
      </c>
      <c r="I71" s="15" t="s">
        <v>20</v>
      </c>
    </row>
    <row r="72" spans="2:9" x14ac:dyDescent="0.35">
      <c r="B72" s="280" t="s">
        <v>124</v>
      </c>
      <c r="C72" s="508">
        <v>14491.547908400753</v>
      </c>
      <c r="D72" s="508">
        <v>30575.098018925451</v>
      </c>
      <c r="E72" s="508">
        <v>106176.38371274754</v>
      </c>
      <c r="F72" s="508">
        <v>69689.497817188763</v>
      </c>
      <c r="G72" s="508">
        <v>14792.814963326126</v>
      </c>
      <c r="H72" s="208">
        <v>-0.5260342943322458</v>
      </c>
      <c r="I72" s="418">
        <v>-2.0365769170523906E-2</v>
      </c>
    </row>
    <row r="73" spans="2:9" x14ac:dyDescent="0.35">
      <c r="B73" s="52" t="s">
        <v>562</v>
      </c>
      <c r="C73" s="207">
        <v>14491.547908400753</v>
      </c>
      <c r="D73" s="207">
        <v>30575.098018925451</v>
      </c>
      <c r="E73" s="207">
        <v>106176.38371274754</v>
      </c>
      <c r="F73" s="207">
        <v>69689.497817188763</v>
      </c>
      <c r="G73" s="207">
        <v>14792.814963326126</v>
      </c>
      <c r="H73" s="209">
        <v>-0.5260342943322458</v>
      </c>
      <c r="I73" s="196">
        <v>-2.0365769170523906E-2</v>
      </c>
    </row>
    <row r="74" spans="2:9" x14ac:dyDescent="0.35">
      <c r="B74" s="280" t="s">
        <v>126</v>
      </c>
      <c r="C74" s="508">
        <v>135458.18689455825</v>
      </c>
      <c r="D74" s="508">
        <v>200673.8920960066</v>
      </c>
      <c r="E74" s="508">
        <v>438336.62399133301</v>
      </c>
      <c r="F74" s="508">
        <v>354079.55794929841</v>
      </c>
      <c r="G74" s="508">
        <v>477024.67721072922</v>
      </c>
      <c r="H74" s="208">
        <v>-0.3249835069239988</v>
      </c>
      <c r="I74" s="418">
        <v>-0.71603526323499067</v>
      </c>
    </row>
    <row r="75" spans="2:9" x14ac:dyDescent="0.35">
      <c r="B75" s="52" t="s">
        <v>562</v>
      </c>
      <c r="C75" s="207">
        <v>133316.69516301181</v>
      </c>
      <c r="D75" s="207">
        <v>116443.39653277019</v>
      </c>
      <c r="E75" s="207">
        <v>122794.38962727289</v>
      </c>
      <c r="F75" s="207">
        <v>28815.879973492254</v>
      </c>
      <c r="G75" s="207">
        <v>49747.127148546992</v>
      </c>
      <c r="H75" s="209">
        <v>0.14490558617029903</v>
      </c>
      <c r="I75" s="196">
        <v>1.6798873182148313</v>
      </c>
    </row>
    <row r="76" spans="2:9" ht="18" x14ac:dyDescent="0.35">
      <c r="B76" s="195" t="s">
        <v>563</v>
      </c>
      <c r="C76" s="207">
        <v>2141.4917315464409</v>
      </c>
      <c r="D76" s="207">
        <v>84230.495563236414</v>
      </c>
      <c r="E76" s="207">
        <v>315542.2343640601</v>
      </c>
      <c r="F76" s="207">
        <v>325263.67797580617</v>
      </c>
      <c r="G76" s="207">
        <v>427277.55006218224</v>
      </c>
      <c r="H76" s="209">
        <v>-0.97457581464733634</v>
      </c>
      <c r="I76" s="196">
        <v>-0.99498805464683371</v>
      </c>
    </row>
    <row r="77" spans="2:9" x14ac:dyDescent="0.35">
      <c r="B77" s="704" t="s">
        <v>569</v>
      </c>
      <c r="C77" s="705">
        <v>149949.73480295899</v>
      </c>
      <c r="D77" s="705">
        <v>231248.99011493206</v>
      </c>
      <c r="E77" s="705">
        <v>544513.00770408055</v>
      </c>
      <c r="F77" s="705">
        <v>423769.05576648714</v>
      </c>
      <c r="G77" s="705">
        <v>491817.49217405537</v>
      </c>
      <c r="H77" s="706">
        <v>-0.35156588260803601</v>
      </c>
      <c r="I77" s="706">
        <v>-0.69511101742210624</v>
      </c>
    </row>
    <row r="80" spans="2:9" ht="10" customHeight="1" thickBot="1" x14ac:dyDescent="0.4">
      <c r="B80" s="6" t="s">
        <v>466</v>
      </c>
      <c r="C80" s="794" t="s">
        <v>720</v>
      </c>
      <c r="D80" s="794"/>
      <c r="E80" s="794"/>
    </row>
    <row r="81" spans="2:6" ht="9.5" thickTop="1" x14ac:dyDescent="0.35">
      <c r="B81" s="114" t="s">
        <v>42</v>
      </c>
      <c r="C81" s="742" t="s">
        <v>721</v>
      </c>
      <c r="D81" s="742" t="s">
        <v>722</v>
      </c>
      <c r="E81" s="742" t="s">
        <v>723</v>
      </c>
    </row>
    <row r="82" spans="2:6" x14ac:dyDescent="0.35">
      <c r="B82" s="743" t="s">
        <v>134</v>
      </c>
      <c r="C82" s="744">
        <v>-20925.107921927996</v>
      </c>
      <c r="D82" s="744">
        <v>-64080.999643527568</v>
      </c>
      <c r="E82" s="744">
        <v>-85006.105147833296</v>
      </c>
    </row>
    <row r="83" spans="2:6" x14ac:dyDescent="0.35">
      <c r="B83" s="37" t="s">
        <v>205</v>
      </c>
      <c r="C83" s="745">
        <v>32319.9308627553</v>
      </c>
      <c r="D83" s="745">
        <v>-35113.72250352869</v>
      </c>
      <c r="E83" s="745">
        <v>-2793.7916407734101</v>
      </c>
      <c r="F83" s="610"/>
    </row>
    <row r="84" spans="2:6" x14ac:dyDescent="0.35">
      <c r="B84" s="37" t="s">
        <v>724</v>
      </c>
      <c r="C84" s="745">
        <v>-53245.038784683296</v>
      </c>
      <c r="D84" s="745">
        <v>-28967.277139998878</v>
      </c>
      <c r="E84" s="745">
        <v>-82212.31350705988</v>
      </c>
      <c r="F84" s="610"/>
    </row>
    <row r="85" spans="2:6" x14ac:dyDescent="0.35">
      <c r="B85" s="743" t="s">
        <v>725</v>
      </c>
      <c r="C85" s="744">
        <v>44508.261875023862</v>
      </c>
      <c r="D85" s="744">
        <v>-52828.124745930014</v>
      </c>
      <c r="E85" s="744">
        <v>-8319.8628709061541</v>
      </c>
      <c r="F85" s="610"/>
    </row>
    <row r="86" spans="2:6" x14ac:dyDescent="0.35">
      <c r="B86" s="37" t="s">
        <v>91</v>
      </c>
      <c r="C86" s="745">
        <v>44223.016998714294</v>
      </c>
      <c r="D86" s="745">
        <v>-52943.36324824598</v>
      </c>
      <c r="E86" s="745">
        <v>-8720.3462495316871</v>
      </c>
      <c r="F86" s="610"/>
    </row>
    <row r="87" spans="2:6" x14ac:dyDescent="0.35">
      <c r="B87" s="37" t="s">
        <v>147</v>
      </c>
      <c r="C87" s="745">
        <v>285.24487630956713</v>
      </c>
      <c r="D87" s="745">
        <v>115.23850231596637</v>
      </c>
      <c r="E87" s="745">
        <v>400.48337862553353</v>
      </c>
      <c r="F87" s="610"/>
    </row>
    <row r="88" spans="2:6" x14ac:dyDescent="0.35">
      <c r="B88" s="704" t="s">
        <v>180</v>
      </c>
      <c r="C88" s="746">
        <v>23583.153953095865</v>
      </c>
      <c r="D88" s="746">
        <v>-116909.12438945757</v>
      </c>
      <c r="E88" s="746">
        <v>-93325.968018739455</v>
      </c>
      <c r="F88" s="610"/>
    </row>
    <row r="89" spans="2:6" ht="4" customHeight="1" x14ac:dyDescent="0.35">
      <c r="C89" s="610"/>
      <c r="D89" s="610"/>
      <c r="E89" s="610"/>
      <c r="F89" s="610"/>
    </row>
    <row r="90" spans="2:6" x14ac:dyDescent="0.35">
      <c r="B90" s="114" t="s">
        <v>726</v>
      </c>
      <c r="C90" s="610"/>
      <c r="D90" s="610"/>
      <c r="E90" s="610"/>
      <c r="F90" s="610"/>
    </row>
    <row r="91" spans="2:6" x14ac:dyDescent="0.35">
      <c r="B91" s="743" t="s">
        <v>89</v>
      </c>
      <c r="C91" s="744">
        <v>14129.325768697556</v>
      </c>
      <c r="D91" s="744">
        <v>-42663.262405983107</v>
      </c>
      <c r="E91" s="744">
        <v>-28533.936637285555</v>
      </c>
      <c r="F91" s="610"/>
    </row>
    <row r="92" spans="2:6" x14ac:dyDescent="0.35">
      <c r="B92" s="37" t="s">
        <v>91</v>
      </c>
      <c r="C92" s="745">
        <v>13613.907940284555</v>
      </c>
      <c r="D92" s="745">
        <v>-42825.974048170465</v>
      </c>
      <c r="E92" s="745">
        <v>-29212.066107885916</v>
      </c>
      <c r="F92" s="610"/>
    </row>
    <row r="93" spans="2:6" x14ac:dyDescent="0.35">
      <c r="B93" s="37" t="s">
        <v>147</v>
      </c>
      <c r="C93" s="745">
        <v>515.4178284130021</v>
      </c>
      <c r="D93" s="745">
        <v>162.71164218736001</v>
      </c>
      <c r="E93" s="745">
        <v>678.1294706003622</v>
      </c>
      <c r="F93" s="610"/>
    </row>
    <row r="94" spans="2:6" x14ac:dyDescent="0.35">
      <c r="B94" s="743" t="s">
        <v>230</v>
      </c>
      <c r="C94" s="744">
        <v>2726.7669124098866</v>
      </c>
      <c r="D94" s="744">
        <v>-426.29535411392862</v>
      </c>
      <c r="E94" s="744">
        <v>2300.4715582959761</v>
      </c>
      <c r="F94" s="610"/>
    </row>
    <row r="95" spans="2:6" x14ac:dyDescent="0.35">
      <c r="B95" s="704" t="s">
        <v>148</v>
      </c>
      <c r="C95" s="746">
        <v>16856.092681107442</v>
      </c>
      <c r="D95" s="746">
        <v>-43089.557760097035</v>
      </c>
      <c r="E95" s="746">
        <v>-26233.465078989579</v>
      </c>
      <c r="F95" s="610"/>
    </row>
    <row r="96" spans="2:6" x14ac:dyDescent="0.35">
      <c r="C96" s="610"/>
      <c r="D96" s="610"/>
      <c r="E96" s="610"/>
      <c r="F96" s="610"/>
    </row>
    <row r="97" spans="3:6" x14ac:dyDescent="0.35">
      <c r="C97" s="610"/>
      <c r="D97" s="610"/>
      <c r="E97" s="610"/>
      <c r="F97" s="610"/>
    </row>
  </sheetData>
  <mergeCells count="6">
    <mergeCell ref="C80:E80"/>
    <mergeCell ref="H70:I70"/>
    <mergeCell ref="H2:I2"/>
    <mergeCell ref="H31:I31"/>
    <mergeCell ref="H42:I42"/>
    <mergeCell ref="H61:I61"/>
  </mergeCells>
  <phoneticPr fontId="56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53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3.90625" style="117" customWidth="1"/>
    <col min="2" max="2" width="31.453125" style="117" customWidth="1"/>
    <col min="3" max="3" width="12.90625" style="117" bestFit="1" customWidth="1"/>
    <col min="4" max="7" width="10.90625" style="117" bestFit="1" customWidth="1"/>
    <col min="8" max="16384" width="10.81640625" style="117"/>
  </cols>
  <sheetData>
    <row r="2" spans="2:7" ht="10.5" x14ac:dyDescent="0.35">
      <c r="B2" s="191" t="s">
        <v>405</v>
      </c>
      <c r="C2" s="475"/>
      <c r="D2" s="475"/>
      <c r="E2" s="475"/>
      <c r="F2" s="475"/>
      <c r="G2" s="476"/>
    </row>
    <row r="3" spans="2:7" ht="26" customHeight="1" thickBot="1" x14ac:dyDescent="0.4">
      <c r="B3" s="193" t="s">
        <v>398</v>
      </c>
      <c r="C3" s="477" t="s">
        <v>718</v>
      </c>
      <c r="D3" s="478" t="s">
        <v>706</v>
      </c>
      <c r="E3" s="478" t="s">
        <v>691</v>
      </c>
      <c r="F3" s="478" t="s">
        <v>658</v>
      </c>
      <c r="G3" s="478" t="s">
        <v>657</v>
      </c>
    </row>
    <row r="4" spans="2:7" s="133" customFormat="1" ht="9.5" thickTop="1" x14ac:dyDescent="0.35">
      <c r="B4" s="96" t="s">
        <v>158</v>
      </c>
      <c r="C4" s="97">
        <v>233112.79839497205</v>
      </c>
      <c r="D4" s="97">
        <v>203953.65906830464</v>
      </c>
      <c r="E4" s="97">
        <v>109430.21408040226</v>
      </c>
      <c r="F4" s="97">
        <v>65609.274705139454</v>
      </c>
      <c r="G4" s="97">
        <v>101848.32991358274</v>
      </c>
    </row>
    <row r="5" spans="2:7" x14ac:dyDescent="0.35">
      <c r="B5" s="34" t="s">
        <v>162</v>
      </c>
      <c r="C5" s="98">
        <v>220707.87039497204</v>
      </c>
      <c r="D5" s="98">
        <v>193296.37394872605</v>
      </c>
      <c r="E5" s="98">
        <v>98408.530155504268</v>
      </c>
      <c r="F5" s="98">
        <v>57605.807812086503</v>
      </c>
      <c r="G5" s="98">
        <v>89139.048584783086</v>
      </c>
    </row>
    <row r="6" spans="2:7" x14ac:dyDescent="0.35">
      <c r="B6" s="34" t="s">
        <v>88</v>
      </c>
      <c r="C6" s="98">
        <v>0</v>
      </c>
      <c r="D6" s="98">
        <v>0</v>
      </c>
      <c r="E6" s="98">
        <v>0</v>
      </c>
      <c r="F6" s="98">
        <v>0</v>
      </c>
      <c r="G6" s="98">
        <v>0</v>
      </c>
    </row>
    <row r="7" spans="2:7" x14ac:dyDescent="0.35">
      <c r="B7" s="34" t="s">
        <v>159</v>
      </c>
      <c r="C7" s="98">
        <v>12404.928</v>
      </c>
      <c r="D7" s="98">
        <v>10657.285119578581</v>
      </c>
      <c r="E7" s="98">
        <v>11021.683924898</v>
      </c>
      <c r="F7" s="98">
        <v>8003.466893052946</v>
      </c>
      <c r="G7" s="98">
        <v>12709.281328799649</v>
      </c>
    </row>
    <row r="8" spans="2:7" s="133" customFormat="1" x14ac:dyDescent="0.35">
      <c r="B8" s="96" t="s">
        <v>160</v>
      </c>
      <c r="C8" s="97">
        <v>713508.83800000011</v>
      </c>
      <c r="D8" s="97">
        <v>1060290.9817702123</v>
      </c>
      <c r="E8" s="97">
        <v>325379.55570515862</v>
      </c>
      <c r="F8" s="97">
        <v>453973.00595036335</v>
      </c>
      <c r="G8" s="97">
        <v>1174412.2849698754</v>
      </c>
    </row>
    <row r="9" spans="2:7" ht="10.5" x14ac:dyDescent="0.35">
      <c r="B9" s="34" t="s">
        <v>406</v>
      </c>
      <c r="C9" s="98">
        <v>712010.67500000005</v>
      </c>
      <c r="D9" s="98">
        <v>1054908.5864038905</v>
      </c>
      <c r="E9" s="98">
        <v>323001.63891712896</v>
      </c>
      <c r="F9" s="98">
        <v>297317.96342739952</v>
      </c>
      <c r="G9" s="98">
        <v>145504.53731785773</v>
      </c>
    </row>
    <row r="10" spans="2:7" x14ac:dyDescent="0.35">
      <c r="B10" s="34" t="s">
        <v>88</v>
      </c>
      <c r="C10" s="98">
        <v>407.78500000000003</v>
      </c>
      <c r="D10" s="98">
        <v>429.38891201163091</v>
      </c>
      <c r="E10" s="98">
        <v>1789.6952038039888</v>
      </c>
      <c r="F10" s="98">
        <v>153367.70286179398</v>
      </c>
      <c r="G10" s="98">
        <v>1026158.2833006949</v>
      </c>
    </row>
    <row r="11" spans="2:7" x14ac:dyDescent="0.35">
      <c r="B11" s="34" t="s">
        <v>159</v>
      </c>
      <c r="C11" s="98">
        <v>1090.3779999999999</v>
      </c>
      <c r="D11" s="98">
        <v>4953.0064543102499</v>
      </c>
      <c r="E11" s="98">
        <v>588.22158422563484</v>
      </c>
      <c r="F11" s="98">
        <v>3287.339661169834</v>
      </c>
      <c r="G11" s="98">
        <v>2749.4643513227466</v>
      </c>
    </row>
    <row r="12" spans="2:7" s="133" customFormat="1" x14ac:dyDescent="0.35">
      <c r="B12" s="96" t="s">
        <v>161</v>
      </c>
      <c r="C12" s="97">
        <v>65418.898031999997</v>
      </c>
      <c r="D12" s="97">
        <v>57581.852034259668</v>
      </c>
      <c r="E12" s="97">
        <v>56631.509347072053</v>
      </c>
      <c r="F12" s="97">
        <v>85292.948104442505</v>
      </c>
      <c r="G12" s="97">
        <v>36725.641658654851</v>
      </c>
    </row>
    <row r="13" spans="2:7" x14ac:dyDescent="0.35">
      <c r="B13" s="34" t="s">
        <v>162</v>
      </c>
      <c r="C13" s="98">
        <v>712.36599999999999</v>
      </c>
      <c r="D13" s="98">
        <v>8467.1611472866425</v>
      </c>
      <c r="E13" s="98">
        <v>18211.920653093548</v>
      </c>
      <c r="F13" s="98">
        <v>51211.652286053024</v>
      </c>
      <c r="G13" s="98">
        <v>4849.7234833476959</v>
      </c>
    </row>
    <row r="14" spans="2:7" x14ac:dyDescent="0.35">
      <c r="B14" s="34" t="s">
        <v>88</v>
      </c>
      <c r="C14" s="98">
        <v>0</v>
      </c>
      <c r="D14" s="98">
        <v>0</v>
      </c>
      <c r="E14" s="98">
        <v>0</v>
      </c>
      <c r="F14" s="98">
        <v>0</v>
      </c>
      <c r="G14" s="98">
        <v>0</v>
      </c>
    </row>
    <row r="15" spans="2:7" x14ac:dyDescent="0.35">
      <c r="B15" s="34" t="s">
        <v>159</v>
      </c>
      <c r="C15" s="98">
        <v>64706.532031999996</v>
      </c>
      <c r="D15" s="98">
        <v>49114.690886973025</v>
      </c>
      <c r="E15" s="98">
        <v>38419.588693978505</v>
      </c>
      <c r="F15" s="98">
        <v>34081.295818389473</v>
      </c>
      <c r="G15" s="98">
        <v>31875.918175307157</v>
      </c>
    </row>
    <row r="16" spans="2:7" s="133" customFormat="1" x14ac:dyDescent="0.35">
      <c r="B16" s="70" t="s">
        <v>108</v>
      </c>
      <c r="C16" s="99">
        <v>1012040.5344269723</v>
      </c>
      <c r="D16" s="99">
        <v>1321826.4928727765</v>
      </c>
      <c r="E16" s="99">
        <v>491441.27913263295</v>
      </c>
      <c r="F16" s="99">
        <v>604875.22875994537</v>
      </c>
      <c r="G16" s="99">
        <v>1312986.2565421129</v>
      </c>
    </row>
    <row r="17" spans="2:7" s="133" customFormat="1" x14ac:dyDescent="0.35">
      <c r="B17" s="2" t="s">
        <v>526</v>
      </c>
      <c r="C17" s="100">
        <v>0</v>
      </c>
      <c r="D17" s="100">
        <v>242919.62833788455</v>
      </c>
      <c r="E17" s="100">
        <v>1108558.3447911779</v>
      </c>
      <c r="F17" s="100">
        <v>1523363.5671002439</v>
      </c>
      <c r="G17" s="100">
        <v>555937.72982481681</v>
      </c>
    </row>
    <row r="18" spans="2:7" s="133" customFormat="1" ht="10.5" x14ac:dyDescent="0.35">
      <c r="B18" s="34" t="s">
        <v>546</v>
      </c>
      <c r="C18" s="100">
        <v>56074.35</v>
      </c>
      <c r="D18" s="100">
        <v>33093.785125272763</v>
      </c>
      <c r="E18" s="100">
        <v>33161.763484358846</v>
      </c>
      <c r="F18" s="100">
        <v>34708.573376184351</v>
      </c>
      <c r="G18" s="100">
        <v>14438.365730536952</v>
      </c>
    </row>
    <row r="19" spans="2:7" ht="10.5" hidden="1" x14ac:dyDescent="0.35">
      <c r="B19" s="34" t="s">
        <v>545</v>
      </c>
      <c r="C19" s="100">
        <v>231.833</v>
      </c>
      <c r="D19" s="100">
        <v>277.72946817025547</v>
      </c>
      <c r="E19" s="100">
        <v>0</v>
      </c>
      <c r="F19" s="100">
        <v>0</v>
      </c>
      <c r="G19" s="100">
        <v>0</v>
      </c>
    </row>
    <row r="20" spans="2:7" s="133" customFormat="1" x14ac:dyDescent="0.35">
      <c r="B20" s="96" t="s">
        <v>442</v>
      </c>
      <c r="C20" s="97">
        <v>1068346.7174269725</v>
      </c>
      <c r="D20" s="97">
        <v>1598117.6358041042</v>
      </c>
      <c r="E20" s="97">
        <v>1633161.3874081697</v>
      </c>
      <c r="F20" s="97">
        <v>2162947.3692363733</v>
      </c>
      <c r="G20" s="97">
        <v>1883362.3520974666</v>
      </c>
    </row>
    <row r="21" spans="2:7" x14ac:dyDescent="0.35">
      <c r="C21" s="135"/>
      <c r="D21" s="135"/>
      <c r="E21" s="135"/>
    </row>
    <row r="22" spans="2:7" x14ac:dyDescent="0.35">
      <c r="B22" s="191" t="s">
        <v>399</v>
      </c>
      <c r="C22" s="472"/>
      <c r="D22" s="472"/>
      <c r="E22" s="472"/>
      <c r="F22" s="472"/>
      <c r="G22" s="472"/>
    </row>
    <row r="23" spans="2:7" ht="27.5" thickBot="1" x14ac:dyDescent="0.4">
      <c r="B23" s="193" t="s">
        <v>398</v>
      </c>
      <c r="C23" s="473" t="s">
        <v>718</v>
      </c>
      <c r="D23" s="474" t="s">
        <v>706</v>
      </c>
      <c r="E23" s="474" t="s">
        <v>691</v>
      </c>
      <c r="F23" s="474" t="s">
        <v>658</v>
      </c>
      <c r="G23" s="474" t="s">
        <v>657</v>
      </c>
    </row>
    <row r="24" spans="2:7" s="133" customFormat="1" ht="9.5" thickTop="1" x14ac:dyDescent="0.35">
      <c r="B24" s="146" t="s">
        <v>88</v>
      </c>
      <c r="C24" s="97">
        <v>407.78500000000003</v>
      </c>
      <c r="D24" s="97">
        <v>429.38891201163091</v>
      </c>
      <c r="E24" s="97">
        <v>1789.6952038039888</v>
      </c>
      <c r="F24" s="97">
        <v>153367.70286179398</v>
      </c>
      <c r="G24" s="97">
        <v>1026158.2833006949</v>
      </c>
    </row>
    <row r="25" spans="2:7" x14ac:dyDescent="0.35">
      <c r="B25" s="22" t="s">
        <v>163</v>
      </c>
      <c r="C25" s="98">
        <v>407.78500000000003</v>
      </c>
      <c r="D25" s="98">
        <v>429.38891201163091</v>
      </c>
      <c r="E25" s="98">
        <v>1789.6952038039888</v>
      </c>
      <c r="F25" s="98">
        <v>153367.70286179398</v>
      </c>
      <c r="G25" s="98">
        <v>1026158.2833006949</v>
      </c>
    </row>
    <row r="26" spans="2:7" s="133" customFormat="1" x14ac:dyDescent="0.35">
      <c r="B26" s="146" t="s">
        <v>162</v>
      </c>
      <c r="C26" s="97">
        <v>933430.91139497212</v>
      </c>
      <c r="D26" s="97">
        <v>1256672.121499903</v>
      </c>
      <c r="E26" s="97">
        <v>439622.08972572675</v>
      </c>
      <c r="F26" s="97">
        <v>406135.42352553905</v>
      </c>
      <c r="G26" s="97">
        <v>239493.30938598851</v>
      </c>
    </row>
    <row r="27" spans="2:7" x14ac:dyDescent="0.35">
      <c r="B27" s="22" t="s">
        <v>91</v>
      </c>
      <c r="C27" s="98">
        <v>909277.44239497208</v>
      </c>
      <c r="D27" s="98">
        <v>1237539.88885518</v>
      </c>
      <c r="E27" s="98">
        <v>393553.86948848894</v>
      </c>
      <c r="F27" s="98">
        <v>350324.38759403431</v>
      </c>
      <c r="G27" s="98">
        <v>187197.10945250027</v>
      </c>
    </row>
    <row r="28" spans="2:7" x14ac:dyDescent="0.35">
      <c r="B28" s="22" t="s">
        <v>506</v>
      </c>
      <c r="C28" s="98">
        <v>24153.469000000001</v>
      </c>
      <c r="D28" s="98">
        <v>19132.232644723106</v>
      </c>
      <c r="E28" s="98">
        <v>46068.220237237801</v>
      </c>
      <c r="F28" s="98">
        <v>55811.035931504754</v>
      </c>
      <c r="G28" s="98">
        <v>52296.199933488235</v>
      </c>
    </row>
    <row r="29" spans="2:7" s="133" customFormat="1" x14ac:dyDescent="0.35">
      <c r="B29" s="146" t="s">
        <v>159</v>
      </c>
      <c r="C29" s="97">
        <v>78201.838032</v>
      </c>
      <c r="D29" s="97">
        <v>64724.982460861851</v>
      </c>
      <c r="E29" s="97">
        <v>50029.494203102149</v>
      </c>
      <c r="F29" s="97">
        <v>45372.102372612251</v>
      </c>
      <c r="G29" s="97">
        <v>47334.66385542955</v>
      </c>
    </row>
    <row r="30" spans="2:7" x14ac:dyDescent="0.35">
      <c r="B30" s="22" t="s">
        <v>91</v>
      </c>
      <c r="C30" s="98">
        <v>54169.262031999999</v>
      </c>
      <c r="D30" s="98">
        <v>41416.175530501903</v>
      </c>
      <c r="E30" s="98">
        <v>35054.502661899132</v>
      </c>
      <c r="F30" s="98">
        <v>32463.010067856656</v>
      </c>
      <c r="G30" s="98">
        <v>36352.523026903044</v>
      </c>
    </row>
    <row r="31" spans="2:7" x14ac:dyDescent="0.35">
      <c r="B31" s="22" t="s">
        <v>506</v>
      </c>
      <c r="C31" s="98">
        <v>24032.576000000001</v>
      </c>
      <c r="D31" s="98">
        <v>23308.806930359951</v>
      </c>
      <c r="E31" s="98">
        <v>14974.991541203013</v>
      </c>
      <c r="F31" s="98">
        <v>12909.092304755599</v>
      </c>
      <c r="G31" s="98">
        <v>10982.140828526506</v>
      </c>
    </row>
    <row r="32" spans="2:7" s="133" customFormat="1" x14ac:dyDescent="0.35">
      <c r="B32" s="146" t="s">
        <v>480</v>
      </c>
      <c r="C32" s="97">
        <v>56306.182999999997</v>
      </c>
      <c r="D32" s="97">
        <v>33371.514593443018</v>
      </c>
      <c r="E32" s="97">
        <v>33161.763484358846</v>
      </c>
      <c r="F32" s="97">
        <v>34708.573376184351</v>
      </c>
      <c r="G32" s="97">
        <v>14438.365730536952</v>
      </c>
    </row>
    <row r="33" spans="2:7" s="133" customFormat="1" x14ac:dyDescent="0.35">
      <c r="B33" s="22" t="s">
        <v>91</v>
      </c>
      <c r="C33" s="98">
        <v>56074.35</v>
      </c>
      <c r="D33" s="98">
        <v>33093.785125272763</v>
      </c>
      <c r="E33" s="98">
        <v>33161.763484358846</v>
      </c>
      <c r="F33" s="98">
        <v>34708.573376184351</v>
      </c>
      <c r="G33" s="98">
        <v>14438.365730536952</v>
      </c>
    </row>
    <row r="34" spans="2:7" x14ac:dyDescent="0.35">
      <c r="B34" s="22" t="s">
        <v>506</v>
      </c>
      <c r="C34" s="98">
        <v>231.833</v>
      </c>
      <c r="D34" s="98">
        <v>277.72946817025547</v>
      </c>
      <c r="E34" s="98">
        <v>0</v>
      </c>
      <c r="F34" s="98">
        <v>0</v>
      </c>
      <c r="G34" s="98">
        <v>0</v>
      </c>
    </row>
    <row r="35" spans="2:7" x14ac:dyDescent="0.35">
      <c r="B35" s="146" t="s">
        <v>526</v>
      </c>
      <c r="C35" s="97">
        <v>0</v>
      </c>
      <c r="D35" s="97">
        <v>242919.62833788455</v>
      </c>
      <c r="E35" s="97">
        <v>1108558.3447911779</v>
      </c>
      <c r="F35" s="97">
        <v>1523363.5671002439</v>
      </c>
      <c r="G35" s="97">
        <v>555937.72982481681</v>
      </c>
    </row>
    <row r="36" spans="2:7" s="133" customFormat="1" x14ac:dyDescent="0.35">
      <c r="B36" s="5" t="s">
        <v>108</v>
      </c>
      <c r="C36" s="101">
        <v>1068346.7174269722</v>
      </c>
      <c r="D36" s="101">
        <v>1598117.6358041039</v>
      </c>
      <c r="E36" s="101">
        <v>1633161.3874081697</v>
      </c>
      <c r="F36" s="101">
        <v>2162947.3692363733</v>
      </c>
      <c r="G36" s="101">
        <v>1883362.3520974666</v>
      </c>
    </row>
    <row r="37" spans="2:7" x14ac:dyDescent="0.35">
      <c r="B37" s="22" t="s">
        <v>91</v>
      </c>
      <c r="C37" s="98">
        <v>1019928.8394269721</v>
      </c>
      <c r="D37" s="98">
        <v>1555398.8667608509</v>
      </c>
      <c r="E37" s="98">
        <v>1572118.1756297289</v>
      </c>
      <c r="F37" s="98">
        <v>2094227.2410001131</v>
      </c>
      <c r="G37" s="98">
        <v>1820084.0113354519</v>
      </c>
    </row>
    <row r="38" spans="2:7" x14ac:dyDescent="0.35">
      <c r="B38" s="22" t="s">
        <v>506</v>
      </c>
      <c r="C38" s="98">
        <v>48417.877999999997</v>
      </c>
      <c r="D38" s="98">
        <v>19409.962112893361</v>
      </c>
      <c r="E38" s="98">
        <v>46068.220237237801</v>
      </c>
      <c r="F38" s="98">
        <v>55811.035931504754</v>
      </c>
      <c r="G38" s="98">
        <v>52296.199933488235</v>
      </c>
    </row>
    <row r="39" spans="2:7" x14ac:dyDescent="0.35">
      <c r="C39" s="200"/>
      <c r="D39" s="200"/>
    </row>
    <row r="41" spans="2:7" x14ac:dyDescent="0.35">
      <c r="B41" s="191" t="s">
        <v>465</v>
      </c>
    </row>
    <row r="42" spans="2:7" ht="27.5" thickBot="1" x14ac:dyDescent="0.4">
      <c r="B42" s="193" t="s">
        <v>398</v>
      </c>
      <c r="C42" s="477" t="s">
        <v>718</v>
      </c>
      <c r="D42" s="478" t="s">
        <v>706</v>
      </c>
      <c r="E42" s="478" t="s">
        <v>691</v>
      </c>
      <c r="F42" s="478" t="s">
        <v>658</v>
      </c>
      <c r="G42" s="478" t="s">
        <v>657</v>
      </c>
    </row>
    <row r="43" spans="2:7" ht="3.75" customHeight="1" thickTop="1" x14ac:dyDescent="0.35">
      <c r="B43" s="146"/>
      <c r="C43" s="97"/>
      <c r="D43" s="97"/>
      <c r="E43" s="97"/>
      <c r="F43" s="97"/>
      <c r="G43" s="97"/>
    </row>
    <row r="44" spans="2:7" x14ac:dyDescent="0.35">
      <c r="B44" s="22" t="s">
        <v>603</v>
      </c>
      <c r="C44" s="505">
        <v>20140.623</v>
      </c>
      <c r="D44" s="505">
        <v>15831.635959889776</v>
      </c>
      <c r="E44" s="505">
        <v>26962.766855358776</v>
      </c>
      <c r="F44" s="505">
        <v>50055.811357491366</v>
      </c>
      <c r="G44" s="505">
        <v>26037.99692703121</v>
      </c>
    </row>
    <row r="45" spans="2:7" x14ac:dyDescent="0.35">
      <c r="B45" s="22" t="s">
        <v>670</v>
      </c>
      <c r="C45" s="505">
        <v>0</v>
      </c>
      <c r="D45" s="505">
        <v>40988.429337897214</v>
      </c>
      <c r="E45" s="505">
        <v>55176.314407416539</v>
      </c>
      <c r="F45" s="505">
        <v>36874.613003109996</v>
      </c>
      <c r="G45" s="505">
        <v>96627.342320144366</v>
      </c>
    </row>
    <row r="46" spans="2:7" x14ac:dyDescent="0.35">
      <c r="B46" s="22" t="s">
        <v>735</v>
      </c>
      <c r="C46" s="505">
        <v>0</v>
      </c>
      <c r="D46" s="505">
        <v>0</v>
      </c>
      <c r="E46" s="505">
        <v>1276.6061873848969</v>
      </c>
      <c r="F46" s="505">
        <v>412.12215574757016</v>
      </c>
      <c r="G46" s="505">
        <v>82830.098854976153</v>
      </c>
    </row>
    <row r="47" spans="2:7" ht="10.5" x14ac:dyDescent="0.35">
      <c r="B47" s="22" t="s">
        <v>675</v>
      </c>
      <c r="C47" s="505">
        <v>545040.36199999996</v>
      </c>
      <c r="D47" s="505">
        <v>297651.63306478714</v>
      </c>
      <c r="E47" s="505">
        <v>357034.14754158055</v>
      </c>
      <c r="F47" s="505">
        <v>347457.07810894516</v>
      </c>
      <c r="G47" s="505">
        <v>21027.984287624662</v>
      </c>
    </row>
    <row r="48" spans="2:7" x14ac:dyDescent="0.35">
      <c r="B48" s="22" t="s">
        <v>736</v>
      </c>
      <c r="C48" s="505">
        <v>262.84199999999998</v>
      </c>
      <c r="D48" s="505">
        <v>131845.04645311349</v>
      </c>
      <c r="E48" s="505">
        <v>21747.355211380676</v>
      </c>
      <c r="F48" s="505">
        <v>5882.049223326685</v>
      </c>
      <c r="G48" s="505">
        <v>27471.616500925469</v>
      </c>
    </row>
    <row r="49" spans="2:7" x14ac:dyDescent="0.35">
      <c r="B49" s="22" t="s">
        <v>737</v>
      </c>
      <c r="C49" s="505">
        <v>4831.8770000000004</v>
      </c>
      <c r="D49" s="505">
        <v>5399.0972813842636</v>
      </c>
      <c r="E49" s="505">
        <v>6723.5790856099038</v>
      </c>
      <c r="F49" s="505">
        <v>0</v>
      </c>
      <c r="G49" s="505">
        <v>36.431234640601197</v>
      </c>
    </row>
    <row r="50" spans="2:7" ht="10.5" x14ac:dyDescent="0.35">
      <c r="B50" s="22" t="s">
        <v>729</v>
      </c>
      <c r="C50" s="505">
        <v>415350.92039497202</v>
      </c>
      <c r="D50" s="505">
        <v>793925.87224731036</v>
      </c>
      <c r="E50" s="505">
        <v>0</v>
      </c>
      <c r="F50" s="505">
        <v>0</v>
      </c>
      <c r="G50" s="505">
        <v>0</v>
      </c>
    </row>
    <row r="51" spans="2:7" x14ac:dyDescent="0.35">
      <c r="B51" s="22" t="s">
        <v>699</v>
      </c>
      <c r="C51" s="505">
        <v>1181.3720000000001</v>
      </c>
      <c r="D51" s="505">
        <v>1260.9906626242255</v>
      </c>
      <c r="E51" s="505"/>
      <c r="F51" s="505"/>
      <c r="G51" s="505"/>
    </row>
    <row r="52" spans="2:7" x14ac:dyDescent="0.35">
      <c r="B52" s="22" t="s">
        <v>418</v>
      </c>
      <c r="C52" s="505">
        <v>2929.0980000000595</v>
      </c>
      <c r="D52" s="505">
        <v>4401.9217489639213</v>
      </c>
      <c r="E52" s="505">
        <v>3863.0839213543059</v>
      </c>
      <c r="F52" s="505">
        <v>162.32305310265886</v>
      </c>
      <c r="G52" s="505">
        <v>5051.1500816216058</v>
      </c>
    </row>
    <row r="53" spans="2:7" x14ac:dyDescent="0.35">
      <c r="B53" s="5" t="s">
        <v>108</v>
      </c>
      <c r="C53" s="101">
        <v>989737.09439497197</v>
      </c>
      <c r="D53" s="101">
        <v>1291304.6267559703</v>
      </c>
      <c r="E53" s="101">
        <v>472783.85321008565</v>
      </c>
      <c r="F53" s="101">
        <v>440843.99690172344</v>
      </c>
      <c r="G53" s="101">
        <v>259082.62020696406</v>
      </c>
    </row>
  </sheetData>
  <phoneticPr fontId="56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workbookViewId="0"/>
  </sheetViews>
  <sheetFormatPr baseColWidth="10" defaultColWidth="10.81640625" defaultRowHeight="9" x14ac:dyDescent="0.35"/>
  <cols>
    <col min="1" max="1" width="3.26953125" style="117" customWidth="1"/>
    <col min="2" max="2" width="18.54296875" style="117" customWidth="1"/>
    <col min="3" max="3" width="10.81640625" style="117" bestFit="1" customWidth="1"/>
    <col min="4" max="4" width="6.7265625" style="117" customWidth="1"/>
    <col min="5" max="5" width="10.6328125" style="117" bestFit="1" customWidth="1"/>
    <col min="6" max="6" width="9.81640625" style="117" bestFit="1" customWidth="1"/>
    <col min="7" max="7" width="10.453125" style="117" bestFit="1" customWidth="1"/>
    <col min="8" max="8" width="9.81640625" style="117" bestFit="1" customWidth="1"/>
    <col min="9" max="9" width="9.54296875" style="117" customWidth="1"/>
    <col min="10" max="10" width="6.54296875" style="117" bestFit="1" customWidth="1"/>
    <col min="11" max="11" width="9.36328125" style="117" bestFit="1" customWidth="1"/>
    <col min="12" max="12" width="5.90625" style="117" bestFit="1" customWidth="1"/>
    <col min="13" max="16384" width="10.81640625" style="117"/>
  </cols>
  <sheetData>
    <row r="1" spans="1:12" ht="9.5" thickBot="1" x14ac:dyDescent="0.4"/>
    <row r="2" spans="1:12" ht="16.5" customHeight="1" thickTop="1" thickBot="1" x14ac:dyDescent="0.4">
      <c r="B2" s="6" t="s">
        <v>164</v>
      </c>
      <c r="C2" s="795" t="s">
        <v>714</v>
      </c>
      <c r="D2" s="796"/>
      <c r="E2" s="797" t="s">
        <v>704</v>
      </c>
      <c r="F2" s="794"/>
      <c r="G2" s="794" t="s">
        <v>689</v>
      </c>
      <c r="H2" s="794"/>
      <c r="I2" s="794" t="s">
        <v>682</v>
      </c>
      <c r="J2" s="794"/>
      <c r="K2" s="794" t="s">
        <v>656</v>
      </c>
      <c r="L2" s="794"/>
    </row>
    <row r="3" spans="1:12" ht="18.5" thickTop="1" x14ac:dyDescent="0.35">
      <c r="B3" s="5"/>
      <c r="C3" s="156" t="s">
        <v>165</v>
      </c>
      <c r="D3" s="152" t="s">
        <v>166</v>
      </c>
      <c r="E3" s="15" t="s">
        <v>165</v>
      </c>
      <c r="F3" s="15" t="s">
        <v>166</v>
      </c>
      <c r="G3" s="15" t="s">
        <v>165</v>
      </c>
      <c r="H3" s="15" t="s">
        <v>166</v>
      </c>
      <c r="I3" s="15" t="s">
        <v>165</v>
      </c>
      <c r="J3" s="5" t="s">
        <v>166</v>
      </c>
      <c r="K3" s="15" t="s">
        <v>165</v>
      </c>
      <c r="L3" s="15" t="s">
        <v>166</v>
      </c>
    </row>
    <row r="4" spans="1:12" x14ac:dyDescent="0.35">
      <c r="B4" s="4" t="s">
        <v>134</v>
      </c>
      <c r="C4" s="157"/>
      <c r="D4" s="153"/>
      <c r="E4" s="19"/>
      <c r="F4" s="19"/>
      <c r="G4" s="19"/>
      <c r="H4" s="19"/>
      <c r="I4" s="19"/>
      <c r="J4" s="19"/>
      <c r="K4" s="158"/>
      <c r="L4" s="19"/>
    </row>
    <row r="5" spans="1:12" ht="18" x14ac:dyDescent="0.35">
      <c r="A5" s="284"/>
      <c r="B5" s="73" t="s">
        <v>167</v>
      </c>
      <c r="C5" s="175">
        <v>1154180.4112833706</v>
      </c>
      <c r="D5" s="176">
        <v>0.52354777892249216</v>
      </c>
      <c r="E5" s="163">
        <v>919260.88273582736</v>
      </c>
      <c r="F5" s="9">
        <v>0.66949847309364285</v>
      </c>
      <c r="G5" s="163">
        <v>441678.34788273223</v>
      </c>
      <c r="H5" s="9">
        <v>2.1317033593712309</v>
      </c>
      <c r="I5" s="163">
        <v>414026.47108887625</v>
      </c>
      <c r="J5" s="9">
        <v>1.4639114913650544</v>
      </c>
      <c r="K5" s="163">
        <v>430832.11317151203</v>
      </c>
      <c r="L5" s="9">
        <v>0.8915864329447073</v>
      </c>
    </row>
    <row r="6" spans="1:12" ht="18" x14ac:dyDescent="0.35">
      <c r="A6" s="284"/>
      <c r="B6" s="73" t="s">
        <v>168</v>
      </c>
      <c r="C6" s="175">
        <v>1343.7011227094169</v>
      </c>
      <c r="D6" s="176">
        <v>3.1847383671977383E-7</v>
      </c>
      <c r="E6" s="163">
        <v>1660.9484298672396</v>
      </c>
      <c r="F6" s="9">
        <v>-5.5646252408869012E-6</v>
      </c>
      <c r="G6" s="163">
        <v>16213.013701258544</v>
      </c>
      <c r="H6" s="9">
        <v>1.0783922802251564</v>
      </c>
      <c r="I6" s="163">
        <v>460362.89418422844</v>
      </c>
      <c r="J6" s="9">
        <v>1.3180098653416377</v>
      </c>
      <c r="K6" s="163">
        <v>1104332.1224475855</v>
      </c>
      <c r="L6" s="9">
        <v>1.0410180092651462</v>
      </c>
    </row>
    <row r="7" spans="1:12" ht="18" x14ac:dyDescent="0.35">
      <c r="B7" s="5" t="s">
        <v>169</v>
      </c>
      <c r="C7" s="161">
        <v>1155524.1124060799</v>
      </c>
      <c r="D7" s="154">
        <v>0.52293897179952198</v>
      </c>
      <c r="E7" s="165">
        <v>920921.83116569463</v>
      </c>
      <c r="F7" s="29">
        <v>0.66829097464740517</v>
      </c>
      <c r="G7" s="165">
        <v>457891.36158399074</v>
      </c>
      <c r="H7" s="29">
        <v>2.0944077290304297</v>
      </c>
      <c r="I7" s="165">
        <v>874389.36527310475</v>
      </c>
      <c r="J7" s="29">
        <v>1.3870948036399631</v>
      </c>
      <c r="K7" s="165">
        <v>1535164.2356190975</v>
      </c>
      <c r="L7" s="29">
        <v>0.99908117911568561</v>
      </c>
    </row>
    <row r="8" spans="1:12" x14ac:dyDescent="0.35">
      <c r="B8" s="4" t="s">
        <v>92</v>
      </c>
      <c r="C8" s="175"/>
      <c r="D8" s="176"/>
      <c r="E8" s="163"/>
      <c r="F8" s="9"/>
      <c r="G8" s="163"/>
      <c r="H8" s="9"/>
      <c r="I8" s="163"/>
      <c r="J8" s="9"/>
      <c r="K8" s="163"/>
      <c r="L8" s="9"/>
    </row>
    <row r="9" spans="1:12" ht="18" x14ac:dyDescent="0.35">
      <c r="B9" s="73" t="s">
        <v>170</v>
      </c>
      <c r="C9" s="175">
        <v>11614.745536436661</v>
      </c>
      <c r="D9" s="176">
        <v>0.38448928107208202</v>
      </c>
      <c r="E9" s="163">
        <v>6736.584311304824</v>
      </c>
      <c r="F9" s="9">
        <v>0.45315974364851846</v>
      </c>
      <c r="G9" s="163">
        <v>2873.7979533118128</v>
      </c>
      <c r="H9" s="9">
        <v>0.59668264093745271</v>
      </c>
      <c r="I9" s="163">
        <v>3758.224382382763</v>
      </c>
      <c r="J9" s="9">
        <v>0.60659535986436752</v>
      </c>
      <c r="K9" s="163">
        <v>5131.3997767392402</v>
      </c>
      <c r="L9" s="9">
        <v>0.59824824537219057</v>
      </c>
    </row>
    <row r="10" spans="1:12" x14ac:dyDescent="0.35">
      <c r="B10" s="73" t="s">
        <v>171</v>
      </c>
      <c r="C10" s="175">
        <v>150926.70080147003</v>
      </c>
      <c r="D10" s="176">
        <v>0.47427393654171041</v>
      </c>
      <c r="E10" s="163">
        <v>139209.71322035079</v>
      </c>
      <c r="F10" s="9">
        <v>0.58079295640901885</v>
      </c>
      <c r="G10" s="163">
        <v>88353.262875966073</v>
      </c>
      <c r="H10" s="9">
        <v>0.97586318237694658</v>
      </c>
      <c r="I10" s="163">
        <v>85955.492181563925</v>
      </c>
      <c r="J10" s="9">
        <v>1.3030316449753052</v>
      </c>
      <c r="K10" s="163">
        <v>91792.209705717803</v>
      </c>
      <c r="L10" s="9">
        <v>1.0924425409523109</v>
      </c>
    </row>
    <row r="11" spans="1:12" x14ac:dyDescent="0.35">
      <c r="B11" s="73" t="s">
        <v>172</v>
      </c>
      <c r="C11" s="175">
        <v>176497.44695124179</v>
      </c>
      <c r="D11" s="176">
        <v>0.37049995462227336</v>
      </c>
      <c r="E11" s="163">
        <v>139997.00710960885</v>
      </c>
      <c r="F11" s="9">
        <v>0.54409160330653972</v>
      </c>
      <c r="G11" s="163">
        <v>126499.47040069858</v>
      </c>
      <c r="H11" s="9">
        <v>0.92113194873938542</v>
      </c>
      <c r="I11" s="163">
        <v>182217.56567671779</v>
      </c>
      <c r="J11" s="9">
        <v>1.0967150098300666</v>
      </c>
      <c r="K11" s="163">
        <v>154787.06447689742</v>
      </c>
      <c r="L11" s="9">
        <v>0.88655666565469882</v>
      </c>
    </row>
    <row r="12" spans="1:12" ht="18" x14ac:dyDescent="0.35">
      <c r="B12" s="73" t="s">
        <v>175</v>
      </c>
      <c r="C12" s="175">
        <v>291459.19548888394</v>
      </c>
      <c r="D12" s="396">
        <v>0.44101349058287337</v>
      </c>
      <c r="E12" s="163">
        <v>181994.82372313453</v>
      </c>
      <c r="F12" s="9">
        <v>0.69883365961033594</v>
      </c>
      <c r="G12" s="163">
        <v>162655.77396397223</v>
      </c>
      <c r="H12" s="9">
        <v>1.1859689874131931</v>
      </c>
      <c r="I12" s="163">
        <v>243201.33899462572</v>
      </c>
      <c r="J12" s="9">
        <v>1.0781512017255843</v>
      </c>
      <c r="K12" s="163">
        <v>228359.17692902539</v>
      </c>
      <c r="L12" s="9">
        <v>0.91869224166605701</v>
      </c>
    </row>
    <row r="13" spans="1:12" ht="18" x14ac:dyDescent="0.35">
      <c r="B13" s="73" t="s">
        <v>176</v>
      </c>
      <c r="C13" s="175">
        <v>83412.53043236355</v>
      </c>
      <c r="D13" s="176">
        <v>0.3108870018172803</v>
      </c>
      <c r="E13" s="163">
        <v>27688.342064879376</v>
      </c>
      <c r="F13" s="9">
        <v>0.75798712592614392</v>
      </c>
      <c r="G13" s="163">
        <v>31103.944193977626</v>
      </c>
      <c r="H13" s="9">
        <v>0.80459730193320056</v>
      </c>
      <c r="I13" s="163">
        <v>43909.77461085753</v>
      </c>
      <c r="J13" s="9">
        <v>0.83366749227324943</v>
      </c>
      <c r="K13" s="163">
        <v>54476.68658816129</v>
      </c>
      <c r="L13" s="9">
        <v>0.69267633992073363</v>
      </c>
    </row>
    <row r="14" spans="1:12" x14ac:dyDescent="0.35">
      <c r="B14" s="73" t="s">
        <v>173</v>
      </c>
      <c r="C14" s="175">
        <v>145563.89624514396</v>
      </c>
      <c r="D14" s="176">
        <v>0.54855062381491304</v>
      </c>
      <c r="E14" s="163">
        <v>119580.00431524056</v>
      </c>
      <c r="F14" s="9">
        <v>1.1845351187973203</v>
      </c>
      <c r="G14" s="163">
        <v>104136.11848051005</v>
      </c>
      <c r="H14" s="9">
        <v>2.1299222798574369</v>
      </c>
      <c r="I14" s="163">
        <v>118033.67142652156</v>
      </c>
      <c r="J14" s="9">
        <v>1.3130876844568833</v>
      </c>
      <c r="K14" s="163">
        <v>130636.82463706257</v>
      </c>
      <c r="L14" s="9">
        <v>0.89044705320140005</v>
      </c>
    </row>
    <row r="15" spans="1:12" ht="18" x14ac:dyDescent="0.35">
      <c r="B15" s="73" t="s">
        <v>174</v>
      </c>
      <c r="C15" s="175">
        <v>100780.77664644441</v>
      </c>
      <c r="D15" s="176">
        <v>0.59577739245213102</v>
      </c>
      <c r="E15" s="163">
        <v>46528.815325422074</v>
      </c>
      <c r="F15" s="9">
        <v>0.79258769748481916</v>
      </c>
      <c r="G15" s="163">
        <v>27620.255648279941</v>
      </c>
      <c r="H15" s="9">
        <v>0.87265477863736518</v>
      </c>
      <c r="I15" s="163">
        <v>32881.60890894023</v>
      </c>
      <c r="J15" s="9">
        <v>0.76007995792211447</v>
      </c>
      <c r="K15" s="163">
        <v>39339.079803367764</v>
      </c>
      <c r="L15" s="9">
        <v>0.67229053374703329</v>
      </c>
    </row>
    <row r="16" spans="1:12" s="472" customFormat="1" x14ac:dyDescent="0.35">
      <c r="B16" s="195" t="s">
        <v>209</v>
      </c>
      <c r="C16" s="175">
        <v>147120.34771984589</v>
      </c>
      <c r="D16" s="176">
        <v>0.74089911177064627</v>
      </c>
      <c r="E16" s="163">
        <v>97147.943483627634</v>
      </c>
      <c r="F16" s="9">
        <v>0.88667402645347326</v>
      </c>
      <c r="G16" s="207">
        <v>80594.330273554835</v>
      </c>
      <c r="H16" s="209">
        <v>1.04698073711682</v>
      </c>
      <c r="I16" s="207">
        <v>111842.57409261241</v>
      </c>
      <c r="J16" s="209">
        <v>1.1081561821982067</v>
      </c>
      <c r="K16" s="207">
        <v>142252.64872673125</v>
      </c>
      <c r="L16" s="209">
        <v>0.87628950540274464</v>
      </c>
    </row>
    <row r="17" spans="2:12" s="472" customFormat="1" x14ac:dyDescent="0.35">
      <c r="B17" s="195" t="s">
        <v>621</v>
      </c>
      <c r="C17" s="175">
        <v>161915.72850075143</v>
      </c>
      <c r="D17" s="176">
        <v>0.24406664568231784</v>
      </c>
      <c r="E17" s="163">
        <v>127127.4771279212</v>
      </c>
      <c r="F17" s="9">
        <v>0.36328372696277195</v>
      </c>
      <c r="G17" s="207">
        <v>114357.87042391092</v>
      </c>
      <c r="H17" s="209">
        <v>0.44429696276050251</v>
      </c>
      <c r="I17" s="207">
        <v>150419.27414308139</v>
      </c>
      <c r="J17" s="209">
        <v>0.47246833496347229</v>
      </c>
      <c r="K17" s="207">
        <v>187893.03532049258</v>
      </c>
      <c r="L17" s="209">
        <v>0.42010464274161929</v>
      </c>
    </row>
    <row r="18" spans="2:12" ht="19.5" x14ac:dyDescent="0.35">
      <c r="B18" s="5" t="s">
        <v>488</v>
      </c>
      <c r="C18" s="161">
        <v>1269291.3683225815</v>
      </c>
      <c r="D18" s="154">
        <v>0.4603510298037875</v>
      </c>
      <c r="E18" s="165">
        <v>886010.7106814899</v>
      </c>
      <c r="F18" s="29">
        <v>0.69874354446729725</v>
      </c>
      <c r="G18" s="165">
        <v>738194.8242141821</v>
      </c>
      <c r="H18" s="29">
        <v>1.088443490620888</v>
      </c>
      <c r="I18" s="165">
        <v>972219.52441730327</v>
      </c>
      <c r="J18" s="29">
        <v>1.0161550206311625</v>
      </c>
      <c r="K18" s="165">
        <v>1034668.1259641952</v>
      </c>
      <c r="L18" s="29">
        <v>0.80650333257084117</v>
      </c>
    </row>
    <row r="19" spans="2:12" ht="18" x14ac:dyDescent="0.35">
      <c r="B19" s="73" t="s">
        <v>177</v>
      </c>
      <c r="C19" s="175">
        <v>154628.95450308186</v>
      </c>
      <c r="D19" s="176">
        <v>5.8428294972825152E-2</v>
      </c>
      <c r="E19" s="163">
        <v>136585.96762682457</v>
      </c>
      <c r="F19" s="9">
        <v>5.5199533967171338E-2</v>
      </c>
      <c r="G19" s="163">
        <v>70194.904349904682</v>
      </c>
      <c r="H19" s="9">
        <v>6.6396648452106161E-2</v>
      </c>
      <c r="I19" s="163">
        <v>53485.126868516658</v>
      </c>
      <c r="J19" s="9">
        <v>7.463380153983043E-2</v>
      </c>
      <c r="K19" s="163">
        <v>76903.984352726577</v>
      </c>
      <c r="L19" s="9">
        <v>8.4493948597123739E-2</v>
      </c>
    </row>
    <row r="20" spans="2:12" x14ac:dyDescent="0.35">
      <c r="B20" s="5" t="s">
        <v>178</v>
      </c>
      <c r="C20" s="161">
        <v>1423920.3228256633</v>
      </c>
      <c r="D20" s="154">
        <v>0.41670470263106951</v>
      </c>
      <c r="E20" s="165">
        <v>1022596.6783083144</v>
      </c>
      <c r="F20" s="29">
        <v>0.61278679998616048</v>
      </c>
      <c r="G20" s="165">
        <v>808389.72856408684</v>
      </c>
      <c r="H20" s="29">
        <v>0.99969609837656359</v>
      </c>
      <c r="I20" s="165">
        <v>1025704.6512858199</v>
      </c>
      <c r="J20" s="29">
        <v>0.96705961895839787</v>
      </c>
      <c r="K20" s="165">
        <v>1111572.1103169217</v>
      </c>
      <c r="L20" s="29">
        <v>0.75655119914442259</v>
      </c>
    </row>
    <row r="21" spans="2:12" ht="27" x14ac:dyDescent="0.35">
      <c r="B21" s="73" t="s">
        <v>179</v>
      </c>
      <c r="C21" s="175">
        <v>21991.458403404558</v>
      </c>
      <c r="D21" s="176">
        <v>0.38951334382288139</v>
      </c>
      <c r="E21" s="163">
        <v>568776.7188220541</v>
      </c>
      <c r="F21" s="9">
        <v>0.59322967876704424</v>
      </c>
      <c r="G21" s="163">
        <v>1304329.1728337982</v>
      </c>
      <c r="H21" s="9">
        <v>0.95531917513310516</v>
      </c>
      <c r="I21" s="163">
        <v>595525.06859331613</v>
      </c>
      <c r="J21" s="9">
        <v>1.1740979009865415</v>
      </c>
      <c r="K21" s="163">
        <v>577825.60274312098</v>
      </c>
      <c r="L21" s="9">
        <v>0.97455796453447696</v>
      </c>
    </row>
    <row r="22" spans="2:12" ht="18.5" thickBot="1" x14ac:dyDescent="0.4">
      <c r="B22" s="5" t="s">
        <v>180</v>
      </c>
      <c r="C22" s="162">
        <v>2601435.8936351482</v>
      </c>
      <c r="D22" s="155">
        <v>0.46366272387260893</v>
      </c>
      <c r="E22" s="165">
        <v>2512295.2282960634</v>
      </c>
      <c r="F22" s="29">
        <v>0.62870506089727307</v>
      </c>
      <c r="G22" s="165">
        <v>2570610.2629818753</v>
      </c>
      <c r="H22" s="29">
        <v>1.1721753302149089</v>
      </c>
      <c r="I22" s="165">
        <v>2495619.0851522409</v>
      </c>
      <c r="J22" s="29">
        <v>1.163632400658539</v>
      </c>
      <c r="K22" s="165">
        <v>3224561.9486791403</v>
      </c>
      <c r="L22" s="29">
        <v>0.91108172138636578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/>
  </sheetViews>
  <sheetFormatPr baseColWidth="10" defaultColWidth="10.81640625" defaultRowHeight="9" x14ac:dyDescent="0.35"/>
  <cols>
    <col min="1" max="1" width="3.453125" style="117" customWidth="1"/>
    <col min="2" max="2" width="27.81640625" style="117" bestFit="1" customWidth="1"/>
    <col min="3" max="3" width="10.90625" style="117" bestFit="1" customWidth="1"/>
    <col min="4" max="4" width="9.36328125" style="117" bestFit="1" customWidth="1"/>
    <col min="5" max="5" width="10.7265625" style="117" bestFit="1" customWidth="1"/>
    <col min="6" max="6" width="6.54296875" style="117" bestFit="1" customWidth="1"/>
    <col min="7" max="7" width="10.81640625" style="117" bestFit="1" customWidth="1"/>
    <col min="8" max="8" width="6.54296875" style="117" bestFit="1" customWidth="1"/>
    <col min="9" max="9" width="11.54296875" style="117" bestFit="1" customWidth="1"/>
    <col min="10" max="10" width="8.1796875" style="117" bestFit="1" customWidth="1"/>
    <col min="11" max="11" width="10.6328125" style="117" bestFit="1" customWidth="1"/>
    <col min="12" max="12" width="9.1796875" style="117" bestFit="1" customWidth="1"/>
    <col min="13" max="16384" width="10.81640625" style="117"/>
  </cols>
  <sheetData>
    <row r="1" spans="2:12" ht="13" customHeight="1" thickBot="1" x14ac:dyDescent="0.4"/>
    <row r="2" spans="2:12" ht="19" thickTop="1" thickBot="1" x14ac:dyDescent="0.4">
      <c r="B2" s="6" t="s">
        <v>499</v>
      </c>
      <c r="C2" s="795" t="s">
        <v>714</v>
      </c>
      <c r="D2" s="796"/>
      <c r="E2" s="797" t="s">
        <v>704</v>
      </c>
      <c r="F2" s="794"/>
      <c r="G2" s="794" t="s">
        <v>689</v>
      </c>
      <c r="H2" s="794"/>
      <c r="I2" s="794" t="s">
        <v>682</v>
      </c>
      <c r="J2" s="794"/>
      <c r="K2" s="794" t="s">
        <v>656</v>
      </c>
      <c r="L2" s="794"/>
    </row>
    <row r="3" spans="2:12" ht="19.5" customHeight="1" thickTop="1" x14ac:dyDescent="0.35">
      <c r="B3" s="30"/>
      <c r="C3" s="149" t="s">
        <v>165</v>
      </c>
      <c r="D3" s="58" t="s">
        <v>166</v>
      </c>
      <c r="E3" s="31" t="s">
        <v>165</v>
      </c>
      <c r="F3" s="31" t="s">
        <v>166</v>
      </c>
      <c r="G3" s="31" t="s">
        <v>165</v>
      </c>
      <c r="H3" s="31" t="s">
        <v>166</v>
      </c>
      <c r="I3" s="31" t="s">
        <v>165</v>
      </c>
      <c r="J3" s="31" t="s">
        <v>166</v>
      </c>
      <c r="K3" s="31" t="s">
        <v>165</v>
      </c>
      <c r="L3" s="31" t="s">
        <v>166</v>
      </c>
    </row>
    <row r="4" spans="2:12" x14ac:dyDescent="0.35">
      <c r="B4" s="4" t="s">
        <v>181</v>
      </c>
      <c r="C4" s="177">
        <v>771311.56308368046</v>
      </c>
      <c r="D4" s="178">
        <v>0.36161529690916588</v>
      </c>
      <c r="E4" s="168">
        <v>728863.26229832612</v>
      </c>
      <c r="F4" s="8">
        <v>0.58056911352464913</v>
      </c>
      <c r="G4" s="168">
        <v>817091.37468111096</v>
      </c>
      <c r="H4" s="8">
        <v>0.94426121966336207</v>
      </c>
      <c r="I4" s="168">
        <v>673218.86112903268</v>
      </c>
      <c r="J4" s="8">
        <v>1.187021737347312</v>
      </c>
      <c r="K4" s="168">
        <v>1156851.8974480401</v>
      </c>
      <c r="L4" s="8">
        <v>0.97919027633068489</v>
      </c>
    </row>
    <row r="5" spans="2:12" x14ac:dyDescent="0.35">
      <c r="B5" s="25" t="s">
        <v>182</v>
      </c>
      <c r="C5" s="179">
        <v>682488.78135409951</v>
      </c>
      <c r="D5" s="176">
        <v>0.40592554407232007</v>
      </c>
      <c r="E5" s="169">
        <v>705281.49951490329</v>
      </c>
      <c r="F5" s="9">
        <v>0.59969074069232409</v>
      </c>
      <c r="G5" s="169">
        <v>793698.91427176155</v>
      </c>
      <c r="H5" s="9">
        <v>0.97201463601944771</v>
      </c>
      <c r="I5" s="169">
        <v>653629.71263846452</v>
      </c>
      <c r="J5" s="9">
        <v>1.222526930972397</v>
      </c>
      <c r="K5" s="169">
        <v>1131747.9860831387</v>
      </c>
      <c r="L5" s="9">
        <v>1.0008554017460232</v>
      </c>
    </row>
    <row r="6" spans="2:12" x14ac:dyDescent="0.35">
      <c r="B6" s="25" t="s">
        <v>183</v>
      </c>
      <c r="C6" s="179">
        <v>88822.781729581038</v>
      </c>
      <c r="D6" s="176">
        <v>2.1148065428520806E-2</v>
      </c>
      <c r="E6" s="169">
        <v>23581.762783422881</v>
      </c>
      <c r="F6" s="9">
        <v>8.6809978718626387E-3</v>
      </c>
      <c r="G6" s="169">
        <v>23392.460409349453</v>
      </c>
      <c r="H6" s="9">
        <v>2.5964249522747568E-3</v>
      </c>
      <c r="I6" s="169">
        <v>19589.148490568154</v>
      </c>
      <c r="J6" s="9">
        <v>2.322488295663712E-3</v>
      </c>
      <c r="K6" s="169">
        <v>25103.911364901331</v>
      </c>
      <c r="L6" s="9">
        <v>2.4714813731322844E-3</v>
      </c>
    </row>
    <row r="7" spans="2:12" x14ac:dyDescent="0.35">
      <c r="B7" s="7" t="s">
        <v>184</v>
      </c>
      <c r="C7" s="177">
        <v>1035749.6788195947</v>
      </c>
      <c r="D7" s="178">
        <v>0.27971413420771613</v>
      </c>
      <c r="E7" s="168">
        <v>808921.18216040218</v>
      </c>
      <c r="F7" s="8">
        <v>0.31813335027206258</v>
      </c>
      <c r="G7" s="168">
        <v>902956.86757664289</v>
      </c>
      <c r="H7" s="8">
        <v>0.72197660038395628</v>
      </c>
      <c r="I7" s="168">
        <v>862490.68983168877</v>
      </c>
      <c r="J7" s="8">
        <v>0.93630330479815016</v>
      </c>
      <c r="K7" s="168">
        <v>1106612.4902504024</v>
      </c>
      <c r="L7" s="8">
        <v>0.82986225660636292</v>
      </c>
    </row>
    <row r="8" spans="2:12" x14ac:dyDescent="0.35">
      <c r="B8" s="27" t="s">
        <v>185</v>
      </c>
      <c r="C8" s="179">
        <v>811370.70656086237</v>
      </c>
      <c r="D8" s="176">
        <v>0.35310489805203715</v>
      </c>
      <c r="E8" s="169">
        <v>631871.65765558614</v>
      </c>
      <c r="F8" s="9">
        <v>0.40382269622198236</v>
      </c>
      <c r="G8" s="169">
        <v>736992.94517476589</v>
      </c>
      <c r="H8" s="9">
        <v>0.8838820468793126</v>
      </c>
      <c r="I8" s="169">
        <v>730002.51240560098</v>
      </c>
      <c r="J8" s="9">
        <v>1.1056801040382267</v>
      </c>
      <c r="K8" s="169">
        <v>991408.69724504033</v>
      </c>
      <c r="L8" s="9">
        <v>0.92597612759783221</v>
      </c>
    </row>
    <row r="9" spans="2:12" x14ac:dyDescent="0.35">
      <c r="B9" s="27" t="s">
        <v>186</v>
      </c>
      <c r="C9" s="179">
        <v>224378.97225873222</v>
      </c>
      <c r="D9" s="176">
        <v>1.4327786654861821E-2</v>
      </c>
      <c r="E9" s="169">
        <v>177049.52450481604</v>
      </c>
      <c r="F9" s="9">
        <v>1.2316832434840301E-2</v>
      </c>
      <c r="G9" s="169">
        <v>165963.92240187695</v>
      </c>
      <c r="H9" s="9">
        <v>3.0060547040921962E-3</v>
      </c>
      <c r="I9" s="169">
        <v>132488.17742608779</v>
      </c>
      <c r="J9" s="9">
        <v>3.046531321482234E-3</v>
      </c>
      <c r="K9" s="169">
        <v>115203.79300536212</v>
      </c>
      <c r="L9" s="9">
        <v>2.7356044275134478E-3</v>
      </c>
    </row>
    <row r="10" spans="2:12" ht="18" x14ac:dyDescent="0.35">
      <c r="B10" s="4" t="s">
        <v>533</v>
      </c>
      <c r="C10" s="177">
        <v>32766.315598405643</v>
      </c>
      <c r="D10" s="178">
        <v>0.45790908378225575</v>
      </c>
      <c r="E10" s="168">
        <v>20132.884548061913</v>
      </c>
      <c r="F10" s="8">
        <v>0.28819056243784474</v>
      </c>
      <c r="G10" s="168">
        <v>7530.3565147364698</v>
      </c>
      <c r="H10" s="8">
        <v>1.7948593317622861</v>
      </c>
      <c r="I10" s="168">
        <v>10822.164717115271</v>
      </c>
      <c r="J10" s="8">
        <v>0.85841627831441669</v>
      </c>
      <c r="K10" s="168">
        <v>32538.499147727245</v>
      </c>
      <c r="L10" s="8">
        <v>0.58299111866369868</v>
      </c>
    </row>
    <row r="11" spans="2:12" ht="18" hidden="1" x14ac:dyDescent="0.35">
      <c r="B11" s="4" t="s">
        <v>188</v>
      </c>
      <c r="C11" s="177">
        <v>0</v>
      </c>
      <c r="D11" s="178">
        <v>0</v>
      </c>
      <c r="E11" s="168">
        <v>0</v>
      </c>
      <c r="F11" s="8">
        <v>0</v>
      </c>
      <c r="G11" s="168">
        <v>0</v>
      </c>
      <c r="H11" s="8">
        <v>0</v>
      </c>
      <c r="I11" s="168">
        <v>0</v>
      </c>
      <c r="J11" s="8">
        <v>0</v>
      </c>
      <c r="K11" s="168">
        <v>0</v>
      </c>
      <c r="L11" s="8">
        <v>0</v>
      </c>
    </row>
    <row r="12" spans="2:12" x14ac:dyDescent="0.35">
      <c r="B12" s="28" t="s">
        <v>148</v>
      </c>
      <c r="C12" s="180">
        <v>1839827.5575016809</v>
      </c>
      <c r="D12" s="154">
        <v>0.31722314177532585</v>
      </c>
      <c r="E12" s="170">
        <v>1557917.3290067902</v>
      </c>
      <c r="F12" s="29">
        <v>0.44052556474154231</v>
      </c>
      <c r="G12" s="170">
        <v>1727578.5987724904</v>
      </c>
      <c r="H12" s="29">
        <v>0.83178696428754562</v>
      </c>
      <c r="I12" s="170">
        <v>1546531.7156778367</v>
      </c>
      <c r="J12" s="29">
        <v>1.044898214098966</v>
      </c>
      <c r="K12" s="170">
        <v>2296002.8868461698</v>
      </c>
      <c r="L12" s="29">
        <v>0.90160327557126219</v>
      </c>
    </row>
    <row r="13" spans="2:12" ht="5" customHeight="1" x14ac:dyDescent="0.35">
      <c r="B13" s="4"/>
      <c r="C13" s="177"/>
      <c r="D13" s="178"/>
      <c r="E13" s="168"/>
      <c r="F13" s="8"/>
      <c r="G13" s="168"/>
      <c r="H13" s="8"/>
      <c r="I13" s="168"/>
      <c r="J13" s="8"/>
      <c r="K13" s="168"/>
      <c r="L13" s="8"/>
    </row>
    <row r="14" spans="2:12" x14ac:dyDescent="0.35">
      <c r="B14" s="7" t="s">
        <v>500</v>
      </c>
      <c r="C14" s="179"/>
      <c r="D14" s="176"/>
      <c r="E14" s="169"/>
      <c r="F14" s="9"/>
      <c r="G14" s="169"/>
      <c r="H14" s="9"/>
      <c r="I14" s="169"/>
      <c r="J14" s="9"/>
      <c r="K14" s="169"/>
      <c r="L14" s="9"/>
    </row>
    <row r="15" spans="2:12" x14ac:dyDescent="0.35">
      <c r="B15" s="7" t="s">
        <v>189</v>
      </c>
      <c r="C15" s="177">
        <v>373533.81414961658</v>
      </c>
      <c r="D15" s="178">
        <v>5.8053160965825705E-3</v>
      </c>
      <c r="E15" s="168">
        <v>326732.92641446262</v>
      </c>
      <c r="F15" s="8">
        <v>1.3576253739385003E-2</v>
      </c>
      <c r="G15" s="168">
        <v>343319.5646939287</v>
      </c>
      <c r="H15" s="8">
        <v>2.0625300012825105E-2</v>
      </c>
      <c r="I15" s="168">
        <v>390292.5653441922</v>
      </c>
      <c r="J15" s="8">
        <v>7.6241967320569435E-3</v>
      </c>
      <c r="K15" s="168">
        <v>411905.12942343019</v>
      </c>
      <c r="L15" s="8">
        <v>1.1200584062926063E-2</v>
      </c>
    </row>
    <row r="16" spans="2:12" x14ac:dyDescent="0.35">
      <c r="B16" s="27" t="s">
        <v>190</v>
      </c>
      <c r="C16" s="179">
        <v>216709.82926013099</v>
      </c>
      <c r="D16" s="176">
        <v>9.8024075570081106E-3</v>
      </c>
      <c r="E16" s="169">
        <v>183474.63521013345</v>
      </c>
      <c r="F16" s="9">
        <v>2.3961032597823336E-2</v>
      </c>
      <c r="G16" s="169">
        <v>181710.49695189876</v>
      </c>
      <c r="H16" s="9">
        <v>3.8723796009987606E-2</v>
      </c>
      <c r="I16" s="169">
        <v>265790.33545206743</v>
      </c>
      <c r="J16" s="9">
        <v>1.1072350380565549E-2</v>
      </c>
      <c r="K16" s="169">
        <v>283276.456547104</v>
      </c>
      <c r="L16" s="9">
        <v>1.6164136438665041E-2</v>
      </c>
    </row>
    <row r="17" spans="2:12" x14ac:dyDescent="0.35">
      <c r="B17" s="27" t="s">
        <v>191</v>
      </c>
      <c r="C17" s="179">
        <v>156823.98488948564</v>
      </c>
      <c r="D17" s="176">
        <v>2.8186884751306738E-4</v>
      </c>
      <c r="E17" s="169">
        <v>143258.29120432917</v>
      </c>
      <c r="F17" s="9">
        <v>2.7619622248854358E-4</v>
      </c>
      <c r="G17" s="169">
        <v>161609.06774202993</v>
      </c>
      <c r="H17" s="9">
        <v>2.7565783200424123E-4</v>
      </c>
      <c r="I17" s="169">
        <v>124502.22989212479</v>
      </c>
      <c r="J17" s="9">
        <v>2.6299592688691951E-4</v>
      </c>
      <c r="K17" s="169">
        <v>128628.67287632619</v>
      </c>
      <c r="L17" s="9">
        <v>2.694479682763678E-4</v>
      </c>
    </row>
    <row r="18" spans="2:12" x14ac:dyDescent="0.35">
      <c r="B18" s="7" t="s">
        <v>192</v>
      </c>
      <c r="C18" s="177">
        <v>283375.70510602777</v>
      </c>
      <c r="D18" s="178"/>
      <c r="E18" s="168">
        <v>249358.41219694592</v>
      </c>
      <c r="F18" s="8"/>
      <c r="G18" s="168">
        <v>246949.31987018694</v>
      </c>
      <c r="H18" s="8"/>
      <c r="I18" s="168">
        <v>384633.18117391446</v>
      </c>
      <c r="J18" s="8"/>
      <c r="K18" s="168">
        <v>333715.22375865339</v>
      </c>
      <c r="L18" s="8"/>
    </row>
    <row r="19" spans="2:12" x14ac:dyDescent="0.35">
      <c r="B19" s="27" t="s">
        <v>193</v>
      </c>
      <c r="C19" s="179">
        <v>269490.92284862208</v>
      </c>
      <c r="D19" s="176"/>
      <c r="E19" s="169">
        <v>234684.90247214047</v>
      </c>
      <c r="F19" s="9"/>
      <c r="G19" s="169">
        <v>229377.09357964899</v>
      </c>
      <c r="H19" s="9"/>
      <c r="I19" s="169">
        <v>369163.66700196249</v>
      </c>
      <c r="J19" s="9"/>
      <c r="K19" s="169">
        <v>317508.42424788576</v>
      </c>
      <c r="L19" s="9"/>
    </row>
    <row r="20" spans="2:12" x14ac:dyDescent="0.35">
      <c r="B20" s="27" t="s">
        <v>194</v>
      </c>
      <c r="C20" s="179">
        <v>13884.78225740571</v>
      </c>
      <c r="D20" s="176"/>
      <c r="E20" s="169">
        <v>14673.509724805472</v>
      </c>
      <c r="F20" s="9"/>
      <c r="G20" s="169">
        <v>17572.226290537947</v>
      </c>
      <c r="H20" s="9"/>
      <c r="I20" s="169">
        <v>15469.514171951978</v>
      </c>
      <c r="J20" s="9"/>
      <c r="K20" s="169">
        <v>16206.799510767656</v>
      </c>
      <c r="L20" s="9"/>
    </row>
    <row r="21" spans="2:12" ht="18" x14ac:dyDescent="0.35">
      <c r="B21" s="28" t="s">
        <v>501</v>
      </c>
      <c r="C21" s="180">
        <v>656909.51925564441</v>
      </c>
      <c r="D21" s="154"/>
      <c r="E21" s="170">
        <v>576091.3386114086</v>
      </c>
      <c r="F21" s="29"/>
      <c r="G21" s="170">
        <v>590268.88456411567</v>
      </c>
      <c r="H21" s="29"/>
      <c r="I21" s="170">
        <v>774925.74651810667</v>
      </c>
      <c r="J21" s="29"/>
      <c r="K21" s="170">
        <v>745620.35318208358</v>
      </c>
      <c r="L21" s="29"/>
    </row>
    <row r="22" spans="2:12" ht="3" customHeight="1" x14ac:dyDescent="0.35">
      <c r="B22" s="4"/>
      <c r="C22" s="177"/>
      <c r="D22" s="178"/>
      <c r="E22" s="168"/>
      <c r="F22" s="8"/>
      <c r="G22" s="168"/>
      <c r="H22" s="8"/>
      <c r="I22" s="168"/>
      <c r="J22" s="8"/>
      <c r="K22" s="168"/>
      <c r="L22" s="8"/>
    </row>
    <row r="23" spans="2:12" ht="18" x14ac:dyDescent="0.35">
      <c r="B23" s="28" t="s">
        <v>502</v>
      </c>
      <c r="C23" s="180">
        <v>2496737.0767573253</v>
      </c>
      <c r="D23" s="154">
        <v>0.23462797321864184</v>
      </c>
      <c r="E23" s="170">
        <v>2134008.6676181988</v>
      </c>
      <c r="F23" s="29">
        <v>0.32368107532867235</v>
      </c>
      <c r="G23" s="170">
        <v>2317847.4833366061</v>
      </c>
      <c r="H23" s="29">
        <v>0.6230170180069069</v>
      </c>
      <c r="I23" s="170">
        <v>2321457.462195944</v>
      </c>
      <c r="J23" s="29">
        <v>0.69738253723116339</v>
      </c>
      <c r="K23" s="170">
        <v>3041623.2400282538</v>
      </c>
      <c r="L23" s="29">
        <v>0.68210200205807414</v>
      </c>
    </row>
    <row r="24" spans="2:12" x14ac:dyDescent="0.35">
      <c r="B24" s="22" t="s">
        <v>91</v>
      </c>
      <c r="C24" s="179">
        <v>1999064.4339437946</v>
      </c>
      <c r="D24" s="176">
        <v>0.2900074739988181</v>
      </c>
      <c r="E24" s="179">
        <v>1760669.3968738492</v>
      </c>
      <c r="F24" s="128">
        <v>0.39029065567103299</v>
      </c>
      <c r="G24" s="270">
        <v>1946736.8442659413</v>
      </c>
      <c r="H24" s="10">
        <v>0.74137148614323189</v>
      </c>
      <c r="I24" s="270">
        <v>2026862.0347435004</v>
      </c>
      <c r="J24" s="10">
        <v>0.79838945906290293</v>
      </c>
      <c r="K24" s="270">
        <v>2739092.1798700741</v>
      </c>
      <c r="L24" s="128">
        <v>0.75666445537690219</v>
      </c>
    </row>
    <row r="25" spans="2:12" ht="9.5" thickBot="1" x14ac:dyDescent="0.4">
      <c r="B25" s="22" t="s">
        <v>195</v>
      </c>
      <c r="C25" s="181">
        <v>497672.64281353075</v>
      </c>
      <c r="D25" s="182">
        <v>1.2178152080506309E-2</v>
      </c>
      <c r="E25" s="179">
        <v>373339.27074434987</v>
      </c>
      <c r="F25" s="128">
        <v>9.5500453580484122E-3</v>
      </c>
      <c r="G25" s="270">
        <v>371110.63907066471</v>
      </c>
      <c r="H25" s="10">
        <v>2.1644216451771449E-3</v>
      </c>
      <c r="I25" s="270">
        <v>294595.42745244276</v>
      </c>
      <c r="J25" s="10">
        <v>2.4393167016914432E-3</v>
      </c>
      <c r="K25" s="270">
        <v>302531.06015817862</v>
      </c>
      <c r="L25" s="128">
        <v>7.0194743640746727E-3</v>
      </c>
    </row>
    <row r="26" spans="2:12" ht="10" thickTop="1" thickBot="1" x14ac:dyDescent="0.4">
      <c r="C26" s="128"/>
      <c r="D26" s="129"/>
      <c r="E26" s="128"/>
      <c r="F26" s="204"/>
      <c r="G26" s="128"/>
      <c r="H26" s="204"/>
      <c r="I26" s="204"/>
      <c r="J26" s="204"/>
      <c r="K26" s="128"/>
      <c r="L26" s="204"/>
    </row>
    <row r="27" spans="2:12" ht="15.5" customHeight="1" thickTop="1" thickBot="1" x14ac:dyDescent="0.4">
      <c r="B27" s="6" t="s">
        <v>196</v>
      </c>
      <c r="C27" s="795" t="s">
        <v>714</v>
      </c>
      <c r="D27" s="796"/>
      <c r="E27" s="794" t="s">
        <v>704</v>
      </c>
      <c r="F27" s="794"/>
      <c r="G27" s="794" t="s">
        <v>656</v>
      </c>
      <c r="H27" s="794"/>
    </row>
    <row r="28" spans="2:12" ht="27.5" thickTop="1" x14ac:dyDescent="0.35">
      <c r="B28" s="30" t="s">
        <v>398</v>
      </c>
      <c r="C28" s="57" t="s">
        <v>165</v>
      </c>
      <c r="D28" s="492" t="s">
        <v>166</v>
      </c>
      <c r="E28" s="31" t="s">
        <v>165</v>
      </c>
      <c r="F28" s="31" t="s">
        <v>166</v>
      </c>
      <c r="G28" s="31" t="s">
        <v>165</v>
      </c>
      <c r="H28" s="31" t="s">
        <v>166</v>
      </c>
    </row>
    <row r="29" spans="2:12" x14ac:dyDescent="0.35">
      <c r="B29" s="33" t="s">
        <v>197</v>
      </c>
      <c r="C29" s="490"/>
      <c r="D29" s="491"/>
      <c r="E29" s="32"/>
      <c r="F29" s="32"/>
      <c r="G29" s="32"/>
      <c r="H29" s="32"/>
    </row>
    <row r="30" spans="2:12" x14ac:dyDescent="0.35">
      <c r="B30" s="2" t="s">
        <v>181</v>
      </c>
      <c r="C30" s="522">
        <v>682488.78135409951</v>
      </c>
      <c r="D30" s="523">
        <v>0.40592554407232007</v>
      </c>
      <c r="E30" s="524">
        <v>705281.49951490329</v>
      </c>
      <c r="F30" s="525">
        <v>0.59969074069232409</v>
      </c>
      <c r="G30" s="524">
        <v>1131747.9860831387</v>
      </c>
      <c r="H30" s="525">
        <v>1.0008554017460232</v>
      </c>
      <c r="J30" s="283"/>
      <c r="K30" s="284"/>
      <c r="L30" s="283"/>
    </row>
    <row r="31" spans="2:12" x14ac:dyDescent="0.35">
      <c r="B31" s="34" t="s">
        <v>184</v>
      </c>
      <c r="C31" s="522">
        <v>811370.70656086237</v>
      </c>
      <c r="D31" s="523">
        <v>0.35310489805203715</v>
      </c>
      <c r="E31" s="524">
        <v>631871.65765558614</v>
      </c>
      <c r="F31" s="525">
        <v>0.40382269622198236</v>
      </c>
      <c r="G31" s="524">
        <v>991408.69724504033</v>
      </c>
      <c r="H31" s="525">
        <v>0.92597612759783221</v>
      </c>
      <c r="J31" s="130"/>
      <c r="K31" s="284"/>
    </row>
    <row r="32" spans="2:12" ht="18" x14ac:dyDescent="0.35">
      <c r="B32" s="2" t="s">
        <v>534</v>
      </c>
      <c r="C32" s="522">
        <v>19004.193920079506</v>
      </c>
      <c r="D32" s="523">
        <v>0.74092846679605262</v>
      </c>
      <c r="E32" s="524">
        <v>5356.7020210856335</v>
      </c>
      <c r="F32" s="525">
        <v>0.87025007008147159</v>
      </c>
      <c r="G32" s="524">
        <v>15150.615746905883</v>
      </c>
      <c r="H32" s="525">
        <v>1.1390891218590016</v>
      </c>
      <c r="J32" s="130"/>
      <c r="K32" s="284"/>
    </row>
    <row r="33" spans="2:12" x14ac:dyDescent="0.35">
      <c r="B33" s="23" t="s">
        <v>148</v>
      </c>
      <c r="C33" s="532">
        <v>1512863.6818350414</v>
      </c>
      <c r="D33" s="533">
        <v>0.38180528471690917</v>
      </c>
      <c r="E33" s="532">
        <v>1342509.8591915751</v>
      </c>
      <c r="F33" s="534">
        <v>0.50858216566232406</v>
      </c>
      <c r="G33" s="535">
        <v>2138307.2990750852</v>
      </c>
      <c r="H33" s="534">
        <v>0.96711767018217376</v>
      </c>
      <c r="I33" s="481"/>
      <c r="J33" s="128"/>
      <c r="K33" s="129"/>
      <c r="L33" s="128"/>
    </row>
    <row r="34" spans="2:12" x14ac:dyDescent="0.35">
      <c r="B34" s="33" t="s">
        <v>500</v>
      </c>
      <c r="C34" s="522"/>
      <c r="D34" s="528"/>
      <c r="E34" s="529"/>
      <c r="F34" s="530"/>
      <c r="G34" s="529"/>
      <c r="H34" s="530"/>
      <c r="J34" s="128"/>
      <c r="K34" s="129"/>
    </row>
    <row r="35" spans="2:12" x14ac:dyDescent="0.35">
      <c r="B35" s="34" t="s">
        <v>189</v>
      </c>
      <c r="C35" s="522">
        <v>216709.82926013099</v>
      </c>
      <c r="D35" s="523"/>
      <c r="E35" s="522">
        <v>183474.63521013345</v>
      </c>
      <c r="F35" s="525"/>
      <c r="G35" s="531">
        <v>283276.456547104</v>
      </c>
      <c r="H35" s="525"/>
      <c r="J35" s="128"/>
      <c r="K35" s="129"/>
    </row>
    <row r="36" spans="2:12" x14ac:dyDescent="0.35">
      <c r="B36" s="34" t="s">
        <v>192</v>
      </c>
      <c r="C36" s="522">
        <v>269490.92284862208</v>
      </c>
      <c r="D36" s="523"/>
      <c r="E36" s="522">
        <v>234684.90247214047</v>
      </c>
      <c r="F36" s="525"/>
      <c r="G36" s="531">
        <v>317508.42424788576</v>
      </c>
      <c r="H36" s="525"/>
      <c r="J36" s="128"/>
      <c r="K36" s="129"/>
    </row>
    <row r="37" spans="2:12" ht="18" x14ac:dyDescent="0.35">
      <c r="B37" s="536" t="s">
        <v>501</v>
      </c>
      <c r="C37" s="532">
        <v>486200.75210875308</v>
      </c>
      <c r="D37" s="533"/>
      <c r="E37" s="532">
        <v>418159.53768227389</v>
      </c>
      <c r="F37" s="534"/>
      <c r="G37" s="535">
        <v>600784.88079498976</v>
      </c>
      <c r="H37" s="534"/>
      <c r="I37" s="131"/>
      <c r="J37" s="128"/>
      <c r="K37" s="129"/>
      <c r="L37" s="128"/>
    </row>
    <row r="38" spans="2:12" x14ac:dyDescent="0.35">
      <c r="B38" s="1"/>
      <c r="C38" s="467"/>
      <c r="D38" s="526"/>
      <c r="E38" s="403"/>
      <c r="F38" s="527"/>
      <c r="G38" s="403"/>
      <c r="H38" s="527"/>
      <c r="I38" s="131"/>
      <c r="J38" s="128"/>
      <c r="K38" s="129"/>
    </row>
    <row r="39" spans="2:12" ht="18.5" thickBot="1" x14ac:dyDescent="0.4">
      <c r="B39" s="536" t="s">
        <v>502</v>
      </c>
      <c r="C39" s="537">
        <v>1999064.4339437946</v>
      </c>
      <c r="D39" s="538">
        <v>0.2900074739988181</v>
      </c>
      <c r="E39" s="532">
        <v>1760669.396873849</v>
      </c>
      <c r="F39" s="534">
        <v>0.39029065567103299</v>
      </c>
      <c r="G39" s="535">
        <v>2739092.1798700751</v>
      </c>
      <c r="H39" s="534">
        <v>0.75666445537690219</v>
      </c>
      <c r="I39" s="481"/>
      <c r="J39" s="128"/>
      <c r="K39" s="129"/>
      <c r="L39" s="128"/>
    </row>
    <row r="40" spans="2:12" ht="10" thickTop="1" thickBot="1" x14ac:dyDescent="0.4">
      <c r="B40" s="131"/>
      <c r="C40" s="481"/>
      <c r="D40" s="481"/>
      <c r="E40" s="481"/>
      <c r="F40" s="481"/>
      <c r="G40" s="481"/>
      <c r="H40" s="131"/>
      <c r="I40" s="131"/>
      <c r="J40" s="128"/>
      <c r="K40" s="129"/>
    </row>
    <row r="41" spans="2:12" ht="15.5" customHeight="1" thickTop="1" thickBot="1" x14ac:dyDescent="0.4">
      <c r="B41" s="6" t="s">
        <v>198</v>
      </c>
      <c r="C41" s="795" t="s">
        <v>714</v>
      </c>
      <c r="D41" s="796"/>
      <c r="E41" s="794" t="s">
        <v>704</v>
      </c>
      <c r="F41" s="794"/>
      <c r="G41" s="794" t="s">
        <v>656</v>
      </c>
      <c r="H41" s="794"/>
      <c r="I41" s="131"/>
      <c r="J41" s="128"/>
      <c r="K41" s="129"/>
    </row>
    <row r="42" spans="2:12" ht="27.5" thickTop="1" x14ac:dyDescent="0.35">
      <c r="B42" s="30" t="s">
        <v>398</v>
      </c>
      <c r="C42" s="57" t="s">
        <v>165</v>
      </c>
      <c r="D42" s="58" t="s">
        <v>166</v>
      </c>
      <c r="E42" s="31" t="s">
        <v>165</v>
      </c>
      <c r="F42" s="31" t="s">
        <v>166</v>
      </c>
      <c r="G42" s="31" t="s">
        <v>165</v>
      </c>
      <c r="H42" s="31" t="s">
        <v>166</v>
      </c>
      <c r="I42" s="131"/>
      <c r="J42" s="128"/>
      <c r="K42" s="131"/>
    </row>
    <row r="43" spans="2:12" x14ac:dyDescent="0.35">
      <c r="B43" s="33" t="s">
        <v>536</v>
      </c>
      <c r="C43" s="539"/>
      <c r="D43" s="540"/>
      <c r="E43" s="541"/>
      <c r="F43" s="541"/>
      <c r="G43" s="541"/>
      <c r="H43" s="541"/>
      <c r="I43" s="131"/>
      <c r="J43" s="130"/>
      <c r="K43" s="131"/>
    </row>
    <row r="44" spans="2:12" x14ac:dyDescent="0.35">
      <c r="B44" s="2" t="s">
        <v>181</v>
      </c>
      <c r="C44" s="542">
        <v>88822.781729581038</v>
      </c>
      <c r="D44" s="523">
        <v>2.1148065428520806E-2</v>
      </c>
      <c r="E44" s="543">
        <v>23581.762783422881</v>
      </c>
      <c r="F44" s="525">
        <v>8.6809978718626387E-3</v>
      </c>
      <c r="G44" s="543">
        <v>25103.911364901331</v>
      </c>
      <c r="H44" s="525">
        <v>2.4714813731322844E-3</v>
      </c>
      <c r="I44" s="112"/>
      <c r="J44" s="130"/>
    </row>
    <row r="45" spans="2:12" x14ac:dyDescent="0.35">
      <c r="B45" s="34" t="s">
        <v>184</v>
      </c>
      <c r="C45" s="542">
        <v>224378.97225873222</v>
      </c>
      <c r="D45" s="523">
        <v>1.4327786654861821E-2</v>
      </c>
      <c r="E45" s="543">
        <v>177049.52450481604</v>
      </c>
      <c r="F45" s="525">
        <v>1.2316832434840301E-2</v>
      </c>
      <c r="G45" s="543">
        <v>115203.79300536212</v>
      </c>
      <c r="H45" s="525">
        <v>2.7356044275134478E-3</v>
      </c>
      <c r="I45" s="112"/>
      <c r="J45" s="130"/>
    </row>
    <row r="46" spans="2:12" ht="18" x14ac:dyDescent="0.35">
      <c r="B46" s="2" t="s">
        <v>187</v>
      </c>
      <c r="C46" s="542">
        <v>13762.121678326139</v>
      </c>
      <c r="D46" s="523">
        <v>6.7085970627683233E-2</v>
      </c>
      <c r="E46" s="543">
        <v>14776.182526976281</v>
      </c>
      <c r="F46" s="525">
        <v>7.7180761002699674E-2</v>
      </c>
      <c r="G46" s="543">
        <v>17387.883400821356</v>
      </c>
      <c r="H46" s="525">
        <v>9.8445244400722637E-2</v>
      </c>
      <c r="I46" s="112"/>
      <c r="J46" s="130"/>
    </row>
    <row r="47" spans="2:12" ht="18" x14ac:dyDescent="0.35">
      <c r="B47" s="2" t="s">
        <v>188</v>
      </c>
      <c r="C47" s="542">
        <v>0</v>
      </c>
      <c r="D47" s="523">
        <v>0</v>
      </c>
      <c r="E47" s="543">
        <v>0</v>
      </c>
      <c r="F47" s="525">
        <v>0</v>
      </c>
      <c r="G47" s="543">
        <v>0</v>
      </c>
      <c r="H47" s="525">
        <v>0</v>
      </c>
      <c r="I47" s="112"/>
      <c r="J47" s="130"/>
      <c r="K47" s="130"/>
    </row>
    <row r="48" spans="2:12" x14ac:dyDescent="0.35">
      <c r="B48" s="5" t="s">
        <v>535</v>
      </c>
      <c r="C48" s="548">
        <v>326963.87566663942</v>
      </c>
      <c r="D48" s="549">
        <v>1.8401205094417533E-2</v>
      </c>
      <c r="E48" s="550">
        <v>215407.46981521521</v>
      </c>
      <c r="F48" s="551">
        <v>1.636823260448237E-2</v>
      </c>
      <c r="G48" s="550">
        <v>157695.5877710848</v>
      </c>
      <c r="H48" s="551">
        <v>1.3246726278609853E-2</v>
      </c>
      <c r="I48" s="112"/>
      <c r="J48" s="128"/>
      <c r="K48" s="128"/>
    </row>
    <row r="49" spans="2:12" x14ac:dyDescent="0.35">
      <c r="B49" s="33" t="s">
        <v>500</v>
      </c>
      <c r="C49" s="522"/>
      <c r="D49" s="528"/>
      <c r="E49" s="529"/>
      <c r="F49" s="530"/>
      <c r="G49" s="529"/>
      <c r="H49" s="530"/>
      <c r="I49" s="112"/>
      <c r="J49" s="128"/>
      <c r="K49" s="128"/>
    </row>
    <row r="50" spans="2:12" x14ac:dyDescent="0.35">
      <c r="B50" s="34" t="s">
        <v>189</v>
      </c>
      <c r="C50" s="544">
        <v>156823.98488948564</v>
      </c>
      <c r="D50" s="545"/>
      <c r="E50" s="546">
        <v>143258.29120432917</v>
      </c>
      <c r="F50" s="547"/>
      <c r="G50" s="546">
        <v>128628.67287632619</v>
      </c>
      <c r="H50" s="525"/>
      <c r="I50" s="112"/>
      <c r="J50" s="130"/>
      <c r="K50" s="130"/>
    </row>
    <row r="51" spans="2:12" x14ac:dyDescent="0.35">
      <c r="B51" s="34" t="s">
        <v>192</v>
      </c>
      <c r="C51" s="544">
        <v>13884.78225740571</v>
      </c>
      <c r="D51" s="545"/>
      <c r="E51" s="546">
        <v>14673.509724805472</v>
      </c>
      <c r="F51" s="547"/>
      <c r="G51" s="546">
        <v>16206.799510767656</v>
      </c>
      <c r="H51" s="525"/>
      <c r="I51" s="112"/>
      <c r="J51" s="130"/>
      <c r="K51" s="130"/>
    </row>
    <row r="52" spans="2:12" ht="18" x14ac:dyDescent="0.35">
      <c r="B52" s="23" t="s">
        <v>501</v>
      </c>
      <c r="C52" s="548">
        <v>170708.76714689136</v>
      </c>
      <c r="D52" s="552"/>
      <c r="E52" s="550">
        <v>157931.80092913465</v>
      </c>
      <c r="F52" s="553"/>
      <c r="G52" s="550">
        <v>144835.47238709385</v>
      </c>
      <c r="H52" s="551"/>
      <c r="I52" s="112"/>
      <c r="J52" s="128"/>
      <c r="K52" s="128"/>
    </row>
    <row r="53" spans="2:12" x14ac:dyDescent="0.35">
      <c r="B53" s="1"/>
      <c r="C53" s="467"/>
      <c r="D53" s="526"/>
      <c r="E53" s="403"/>
      <c r="F53" s="527"/>
      <c r="G53" s="403"/>
      <c r="H53" s="527"/>
      <c r="I53" s="112"/>
      <c r="J53" s="130"/>
      <c r="K53" s="128"/>
    </row>
    <row r="54" spans="2:12" ht="18.5" thickBot="1" x14ac:dyDescent="0.4">
      <c r="B54" s="23" t="s">
        <v>502</v>
      </c>
      <c r="C54" s="554">
        <v>497672.64281353075</v>
      </c>
      <c r="D54" s="555">
        <v>1.2178152080506309E-2</v>
      </c>
      <c r="E54" s="550">
        <v>373339.27074434987</v>
      </c>
      <c r="F54" s="551">
        <v>9.5500453580484122E-3</v>
      </c>
      <c r="G54" s="550">
        <v>302531.06015817868</v>
      </c>
      <c r="H54" s="551">
        <v>7.0194743640746727E-3</v>
      </c>
      <c r="I54" s="112"/>
      <c r="J54" s="128"/>
      <c r="K54" s="128"/>
      <c r="L54" s="284"/>
    </row>
    <row r="55" spans="2:12" ht="9.5" thickTop="1" x14ac:dyDescent="0.35">
      <c r="C55" s="493"/>
      <c r="E55" s="112"/>
      <c r="F55" s="112"/>
      <c r="G55" s="112"/>
      <c r="H55" s="112"/>
      <c r="I55" s="112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A1:N48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3.36328125" style="117" customWidth="1"/>
    <col min="2" max="2" width="20.453125" style="86" customWidth="1"/>
    <col min="3" max="3" width="6.54296875" style="117" bestFit="1" customWidth="1"/>
    <col min="4" max="4" width="8.453125" style="117" bestFit="1" customWidth="1"/>
    <col min="5" max="5" width="6.54296875" style="117" bestFit="1" customWidth="1"/>
    <col min="6" max="6" width="8.453125" style="117" bestFit="1" customWidth="1"/>
    <col min="7" max="7" width="6.1796875" style="117" bestFit="1" customWidth="1"/>
    <col min="8" max="8" width="8.26953125" style="117" bestFit="1" customWidth="1"/>
    <col min="9" max="9" width="6.54296875" style="117" bestFit="1" customWidth="1"/>
    <col min="10" max="10" width="8.26953125" style="117" bestFit="1" customWidth="1"/>
    <col min="11" max="11" width="6.54296875" style="117" bestFit="1" customWidth="1"/>
    <col min="12" max="12" width="8.26953125" style="117" bestFit="1" customWidth="1"/>
    <col min="13" max="13" width="10.81640625" style="117"/>
    <col min="14" max="14" width="11.453125" style="117" bestFit="1" customWidth="1"/>
    <col min="15" max="16384" width="10.81640625" style="117"/>
  </cols>
  <sheetData>
    <row r="1" spans="2:12" ht="9.5" thickBot="1" x14ac:dyDescent="0.4"/>
    <row r="2" spans="2:12" ht="15" customHeight="1" thickBot="1" x14ac:dyDescent="0.4">
      <c r="B2" s="341" t="s">
        <v>199</v>
      </c>
      <c r="C2" s="798" t="s">
        <v>718</v>
      </c>
      <c r="D2" s="799"/>
      <c r="E2" s="800" t="s">
        <v>706</v>
      </c>
      <c r="F2" s="800"/>
      <c r="G2" s="800">
        <v>45352</v>
      </c>
      <c r="H2" s="800"/>
      <c r="I2" s="800" t="s">
        <v>658</v>
      </c>
      <c r="J2" s="800"/>
      <c r="K2" s="800" t="s">
        <v>657</v>
      </c>
      <c r="L2" s="800"/>
    </row>
    <row r="3" spans="2:12" ht="27.5" thickTop="1" x14ac:dyDescent="0.35">
      <c r="B3" s="31" t="s">
        <v>91</v>
      </c>
      <c r="C3" s="660" t="s">
        <v>200</v>
      </c>
      <c r="D3" s="661" t="s">
        <v>201</v>
      </c>
      <c r="E3" s="31" t="s">
        <v>200</v>
      </c>
      <c r="F3" s="31" t="s">
        <v>201</v>
      </c>
      <c r="G3" s="31" t="s">
        <v>200</v>
      </c>
      <c r="H3" s="31" t="s">
        <v>201</v>
      </c>
      <c r="I3" s="31" t="s">
        <v>200</v>
      </c>
      <c r="J3" s="31" t="s">
        <v>201</v>
      </c>
      <c r="K3" s="31" t="s">
        <v>200</v>
      </c>
      <c r="L3" s="31" t="s">
        <v>201</v>
      </c>
    </row>
    <row r="4" spans="2:12" x14ac:dyDescent="0.35">
      <c r="B4" s="206" t="s">
        <v>202</v>
      </c>
      <c r="C4" s="662">
        <v>170.81337386533747</v>
      </c>
      <c r="D4" s="663"/>
      <c r="E4" s="59">
        <v>149.37072793540457</v>
      </c>
      <c r="F4" s="60"/>
      <c r="G4" s="59">
        <v>61.808447577530664</v>
      </c>
      <c r="H4" s="60"/>
      <c r="I4" s="59">
        <v>89.225388633350647</v>
      </c>
      <c r="J4" s="60"/>
      <c r="K4" s="59">
        <v>85.565631440003187</v>
      </c>
      <c r="L4" s="60"/>
    </row>
    <row r="5" spans="2:12" x14ac:dyDescent="0.35">
      <c r="B5" s="342" t="s">
        <v>203</v>
      </c>
      <c r="C5" s="664">
        <v>1</v>
      </c>
      <c r="D5" s="665">
        <v>0</v>
      </c>
      <c r="E5" s="46">
        <v>3</v>
      </c>
      <c r="F5" s="47">
        <v>0</v>
      </c>
      <c r="G5" s="46">
        <v>1</v>
      </c>
      <c r="H5" s="47">
        <v>0</v>
      </c>
      <c r="I5" s="46">
        <v>3</v>
      </c>
      <c r="J5" s="47">
        <v>0</v>
      </c>
      <c r="K5" s="45">
        <v>3</v>
      </c>
      <c r="L5" s="47">
        <v>0</v>
      </c>
    </row>
    <row r="6" spans="2:12" ht="18" x14ac:dyDescent="0.35">
      <c r="B6" s="342" t="s">
        <v>204</v>
      </c>
      <c r="C6" s="666"/>
      <c r="D6" s="665">
        <v>4.3188275825261246E-2</v>
      </c>
      <c r="E6" s="45"/>
      <c r="F6" s="47">
        <v>1.7752668160107218E-2</v>
      </c>
      <c r="G6" s="45"/>
      <c r="H6" s="47">
        <v>2.0666462870859194E-2</v>
      </c>
      <c r="I6" s="45"/>
      <c r="J6" s="47">
        <v>1.7000836241261023E-2</v>
      </c>
      <c r="K6" s="45"/>
      <c r="L6" s="47">
        <v>2.6804562027342126E-2</v>
      </c>
    </row>
    <row r="7" spans="2:12" ht="18" x14ac:dyDescent="0.35">
      <c r="B7" s="342" t="s">
        <v>205</v>
      </c>
      <c r="C7" s="664">
        <v>119.29502923024209</v>
      </c>
      <c r="D7" s="665">
        <v>0.30737799528324261</v>
      </c>
      <c r="E7" s="46">
        <v>93.932374112902565</v>
      </c>
      <c r="F7" s="47">
        <v>0.36077962801462038</v>
      </c>
      <c r="G7" s="46">
        <v>19.192690396968391</v>
      </c>
      <c r="H7" s="47">
        <v>0.14051014617653801</v>
      </c>
      <c r="I7" s="46">
        <v>44.791152950909144</v>
      </c>
      <c r="J7" s="47">
        <v>0.14442111077599842</v>
      </c>
      <c r="K7" s="46">
        <v>74.583848634211179</v>
      </c>
      <c r="L7" s="47">
        <v>0.34474610756334517</v>
      </c>
    </row>
    <row r="8" spans="2:12" x14ac:dyDescent="0.35">
      <c r="B8" s="343" t="s">
        <v>206</v>
      </c>
      <c r="C8" s="667">
        <v>199.51437269608607</v>
      </c>
      <c r="D8" s="668"/>
      <c r="E8" s="62">
        <v>152.40664699559673</v>
      </c>
      <c r="F8" s="63"/>
      <c r="G8" s="62">
        <v>97.547628619613363</v>
      </c>
      <c r="H8" s="63"/>
      <c r="I8" s="62">
        <v>113.1715636571615</v>
      </c>
      <c r="J8" s="63"/>
      <c r="K8" s="62">
        <v>124.70422056533862</v>
      </c>
      <c r="L8" s="63"/>
    </row>
    <row r="9" spans="2:12" x14ac:dyDescent="0.35">
      <c r="B9" s="288" t="s">
        <v>172</v>
      </c>
      <c r="C9" s="664">
        <v>58.46970572452139</v>
      </c>
      <c r="D9" s="665">
        <v>5.761773805328322E-2</v>
      </c>
      <c r="E9" s="46">
        <v>43.923572429755829</v>
      </c>
      <c r="F9" s="47">
        <v>6.4043315049784513E-2</v>
      </c>
      <c r="G9" s="46">
        <v>33.381738297684556</v>
      </c>
      <c r="H9" s="47">
        <v>6.3712247399062089E-2</v>
      </c>
      <c r="I9" s="46">
        <v>30.984185094469428</v>
      </c>
      <c r="J9" s="47">
        <v>4.4395691298216564E-2</v>
      </c>
      <c r="K9" s="46">
        <v>40.131851115920554</v>
      </c>
      <c r="L9" s="47">
        <v>6.0720330887496433E-2</v>
      </c>
    </row>
    <row r="10" spans="2:12" x14ac:dyDescent="0.35">
      <c r="B10" s="288" t="s">
        <v>207</v>
      </c>
      <c r="C10" s="664">
        <v>115.32204389566012</v>
      </c>
      <c r="D10" s="665">
        <v>7.0642828716939068E-2</v>
      </c>
      <c r="E10" s="46">
        <v>115.66069688320205</v>
      </c>
      <c r="F10" s="47">
        <v>7.6101641503059619E-2</v>
      </c>
      <c r="G10" s="46">
        <v>107.22706844440735</v>
      </c>
      <c r="H10" s="47">
        <v>4.1546118273191976E-2</v>
      </c>
      <c r="I10" s="46">
        <v>88.230440798152031</v>
      </c>
      <c r="J10" s="47">
        <v>4.3816383290280252E-2</v>
      </c>
      <c r="K10" s="46">
        <v>97.613437189895848</v>
      </c>
      <c r="L10" s="47">
        <v>5.2065470010849782E-2</v>
      </c>
    </row>
    <row r="11" spans="2:12" x14ac:dyDescent="0.35">
      <c r="B11" s="288" t="s">
        <v>208</v>
      </c>
      <c r="C11" s="664">
        <v>1.0002728077045631</v>
      </c>
      <c r="D11" s="665">
        <v>5.9176531316969344E-2</v>
      </c>
      <c r="E11" s="46">
        <v>3.000475739914092</v>
      </c>
      <c r="F11" s="47">
        <v>3.9076763744612837E-2</v>
      </c>
      <c r="G11" s="46">
        <v>1.0007862797121094</v>
      </c>
      <c r="H11" s="47">
        <v>3.8332611849753138E-2</v>
      </c>
      <c r="I11" s="46">
        <v>3.0015235525316353</v>
      </c>
      <c r="J11" s="47">
        <v>2.9414542238078052E-2</v>
      </c>
      <c r="K11" s="46">
        <v>3.0021901251239487</v>
      </c>
      <c r="L11" s="47">
        <v>3.5445384657542864E-2</v>
      </c>
    </row>
    <row r="12" spans="2:12" x14ac:dyDescent="0.35">
      <c r="B12" s="288" t="s">
        <v>209</v>
      </c>
      <c r="C12" s="664">
        <v>781.33802263773771</v>
      </c>
      <c r="D12" s="665">
        <v>5.7086110215699044E-2</v>
      </c>
      <c r="E12" s="46">
        <v>711.86425806205682</v>
      </c>
      <c r="F12" s="47">
        <v>3.7949399520107119E-2</v>
      </c>
      <c r="G12" s="46">
        <v>450.9250130844278</v>
      </c>
      <c r="H12" s="47">
        <v>2.7724356382872618E-2</v>
      </c>
      <c r="I12" s="46">
        <v>424.42069595073895</v>
      </c>
      <c r="J12" s="47">
        <v>2.6534478306757286E-2</v>
      </c>
      <c r="K12" s="46">
        <v>427.40204474817233</v>
      </c>
      <c r="L12" s="47">
        <v>3.6681442158460691E-2</v>
      </c>
    </row>
    <row r="13" spans="2:12" x14ac:dyDescent="0.35">
      <c r="B13" s="288" t="s">
        <v>210</v>
      </c>
      <c r="C13" s="664">
        <v>467.48614298313572</v>
      </c>
      <c r="D13" s="665">
        <v>4.3272022259536358E-2</v>
      </c>
      <c r="E13" s="46">
        <v>411.91020642967334</v>
      </c>
      <c r="F13" s="47">
        <v>2.0079993447846979E-2</v>
      </c>
      <c r="G13" s="46">
        <v>403.82590107760507</v>
      </c>
      <c r="H13" s="47">
        <v>1.1100982425310673E-2</v>
      </c>
      <c r="I13" s="46">
        <v>416.59057232469456</v>
      </c>
      <c r="J13" s="47">
        <v>8.0270632594786635E-3</v>
      </c>
      <c r="K13" s="46">
        <v>423.73094209408077</v>
      </c>
      <c r="L13" s="47">
        <v>1.0457869888068032E-2</v>
      </c>
    </row>
    <row r="14" spans="2:12" x14ac:dyDescent="0.35">
      <c r="B14" s="288" t="s">
        <v>211</v>
      </c>
      <c r="C14" s="664">
        <v>72.352552955973451</v>
      </c>
      <c r="D14" s="665">
        <v>6.234565931905392E-2</v>
      </c>
      <c r="E14" s="46">
        <v>60.362365237142157</v>
      </c>
      <c r="F14" s="47">
        <v>4.6807401245997179E-2</v>
      </c>
      <c r="G14" s="46">
        <v>50.944933396323741</v>
      </c>
      <c r="H14" s="47">
        <v>3.9723793947291697E-2</v>
      </c>
      <c r="I14" s="46">
        <v>58.949005834793859</v>
      </c>
      <c r="J14" s="47">
        <v>3.8232239542455748E-2</v>
      </c>
      <c r="K14" s="46">
        <v>58.846128723230471</v>
      </c>
      <c r="L14" s="47">
        <v>5.1407861584471151E-2</v>
      </c>
    </row>
    <row r="15" spans="2:12" x14ac:dyDescent="0.35">
      <c r="B15" s="288" t="s">
        <v>212</v>
      </c>
      <c r="C15" s="664">
        <v>47.157912444381232</v>
      </c>
      <c r="D15" s="665">
        <v>6.791263330458272E-2</v>
      </c>
      <c r="E15" s="46">
        <v>31.460607325443281</v>
      </c>
      <c r="F15" s="47">
        <v>6.1304030221242672E-2</v>
      </c>
      <c r="G15" s="46">
        <v>27.608843688765116</v>
      </c>
      <c r="H15" s="47">
        <v>5.3704125256098439E-2</v>
      </c>
      <c r="I15" s="46">
        <v>30.782683095845893</v>
      </c>
      <c r="J15" s="47">
        <v>2.2256413750018935E-2</v>
      </c>
      <c r="K15" s="46">
        <v>23.380276993934501</v>
      </c>
      <c r="L15" s="47">
        <v>2.4649516593261506E-2</v>
      </c>
    </row>
    <row r="16" spans="2:12" x14ac:dyDescent="0.35">
      <c r="B16" s="288" t="s">
        <v>213</v>
      </c>
      <c r="C16" s="664">
        <v>78.80741662092025</v>
      </c>
      <c r="D16" s="665">
        <v>7.5205566996399305E-3</v>
      </c>
      <c r="E16" s="46">
        <v>100.95159423144381</v>
      </c>
      <c r="F16" s="47">
        <v>7.5371424256415881E-3</v>
      </c>
      <c r="G16" s="46">
        <v>59.154264958961221</v>
      </c>
      <c r="H16" s="47">
        <v>3.006467278904433E-3</v>
      </c>
      <c r="I16" s="46">
        <v>54.14247340839875</v>
      </c>
      <c r="J16" s="47">
        <v>4.1965940782720361E-3</v>
      </c>
      <c r="K16" s="46">
        <v>143.08829762758276</v>
      </c>
      <c r="L16" s="47">
        <v>5.0850469582486802E-3</v>
      </c>
    </row>
    <row r="17" spans="1:12" ht="18" x14ac:dyDescent="0.35">
      <c r="B17" s="197" t="s">
        <v>214</v>
      </c>
      <c r="C17" s="669">
        <v>658.29254984293993</v>
      </c>
      <c r="D17" s="670">
        <v>1.5155263183298223E-2</v>
      </c>
      <c r="E17" s="50">
        <v>497.60336828876217</v>
      </c>
      <c r="F17" s="51">
        <v>8.4918580399487003E-3</v>
      </c>
      <c r="G17" s="50">
        <v>511.44698019779605</v>
      </c>
      <c r="H17" s="51">
        <v>8.0661573621642422E-3</v>
      </c>
      <c r="I17" s="50">
        <v>497.68579427459105</v>
      </c>
      <c r="J17" s="51">
        <v>9.3141650429682411E-3</v>
      </c>
      <c r="K17" s="50">
        <v>517.14251557504292</v>
      </c>
      <c r="L17" s="51">
        <v>1.260796062275033E-2</v>
      </c>
    </row>
    <row r="18" spans="1:12" ht="18" x14ac:dyDescent="0.35">
      <c r="B18" s="195" t="s">
        <v>215</v>
      </c>
      <c r="C18" s="666"/>
      <c r="D18" s="665">
        <v>4.6843369434043935E-2</v>
      </c>
      <c r="E18" s="45"/>
      <c r="F18" s="47">
        <v>2.5941964743807791E-2</v>
      </c>
      <c r="G18" s="45"/>
      <c r="H18" s="47">
        <v>1.4150833295936451E-2</v>
      </c>
      <c r="I18" s="45"/>
      <c r="J18" s="47">
        <v>2.4980086034987227E-2</v>
      </c>
      <c r="K18" s="45"/>
      <c r="L18" s="47">
        <v>3.7663674670009771E-2</v>
      </c>
    </row>
    <row r="19" spans="1:12" ht="27" x14ac:dyDescent="0.35">
      <c r="B19" s="31" t="s">
        <v>147</v>
      </c>
      <c r="C19" s="660" t="s">
        <v>200</v>
      </c>
      <c r="D19" s="661" t="s">
        <v>489</v>
      </c>
      <c r="E19" s="31" t="s">
        <v>200</v>
      </c>
      <c r="F19" s="31" t="s">
        <v>489</v>
      </c>
      <c r="G19" s="31" t="s">
        <v>200</v>
      </c>
      <c r="H19" s="31" t="s">
        <v>489</v>
      </c>
      <c r="I19" s="31" t="s">
        <v>200</v>
      </c>
      <c r="J19" s="31" t="s">
        <v>489</v>
      </c>
      <c r="K19" s="31" t="s">
        <v>200</v>
      </c>
      <c r="L19" s="31" t="s">
        <v>489</v>
      </c>
    </row>
    <row r="20" spans="1:12" x14ac:dyDescent="0.35">
      <c r="B20" s="343" t="s">
        <v>490</v>
      </c>
      <c r="C20" s="667">
        <v>105.97290324917127</v>
      </c>
      <c r="D20" s="671"/>
      <c r="E20" s="62">
        <v>164.35900729905094</v>
      </c>
      <c r="F20" s="61"/>
      <c r="G20" s="62">
        <v>178.48686801543508</v>
      </c>
      <c r="H20" s="61"/>
      <c r="I20" s="62">
        <v>228.95783089821842</v>
      </c>
      <c r="J20" s="61"/>
      <c r="K20" s="62">
        <v>205.66511162322638</v>
      </c>
      <c r="L20" s="61"/>
    </row>
    <row r="21" spans="1:12" x14ac:dyDescent="0.35">
      <c r="B21" s="342" t="s">
        <v>203</v>
      </c>
      <c r="C21" s="674">
        <v>1</v>
      </c>
      <c r="D21" s="673">
        <v>0.14949990062803581</v>
      </c>
      <c r="E21" s="48">
        <v>3</v>
      </c>
      <c r="F21" s="54">
        <v>0.14899955176828009</v>
      </c>
      <c r="G21" s="48">
        <v>1</v>
      </c>
      <c r="H21" s="54">
        <v>0.15648069814270449</v>
      </c>
      <c r="I21" s="48">
        <v>3</v>
      </c>
      <c r="J21" s="54">
        <v>0.15952604786653293</v>
      </c>
      <c r="K21" s="48">
        <v>3</v>
      </c>
      <c r="L21" s="54">
        <v>0.15174918937454659</v>
      </c>
    </row>
    <row r="22" spans="1:12" ht="18" x14ac:dyDescent="0.35">
      <c r="B22" s="342" t="s">
        <v>204</v>
      </c>
      <c r="C22" s="672"/>
      <c r="D22" s="673">
        <v>0.57359822440020469</v>
      </c>
      <c r="E22" s="48"/>
      <c r="F22" s="54">
        <v>0.31533150063540016</v>
      </c>
      <c r="G22" s="48"/>
      <c r="H22" s="54">
        <v>0.44806295250183825</v>
      </c>
      <c r="I22" s="48"/>
      <c r="J22" s="54">
        <v>0.54137647010675383</v>
      </c>
      <c r="K22" s="48"/>
      <c r="L22" s="54">
        <v>0.45888329443034798</v>
      </c>
    </row>
    <row r="23" spans="1:12" ht="18" x14ac:dyDescent="0.35">
      <c r="B23" s="342" t="s">
        <v>205</v>
      </c>
      <c r="C23" s="674">
        <v>34.217846615448536</v>
      </c>
      <c r="D23" s="673">
        <v>6.6643136956147458E-2</v>
      </c>
      <c r="E23" s="53">
        <v>145.35460237361804</v>
      </c>
      <c r="F23" s="54">
        <v>0.14237532955010299</v>
      </c>
      <c r="G23" s="53">
        <v>137.5643287410162</v>
      </c>
      <c r="H23" s="54">
        <v>0.12468429673342273</v>
      </c>
      <c r="I23" s="53">
        <v>214.47017631450231</v>
      </c>
      <c r="J23" s="54">
        <v>0.1217559615913459</v>
      </c>
      <c r="K23" s="53">
        <v>127.59042820773053</v>
      </c>
      <c r="L23" s="54">
        <v>0.13925328857159944</v>
      </c>
    </row>
    <row r="24" spans="1:12" s="133" customFormat="1" x14ac:dyDescent="0.35">
      <c r="A24" s="117"/>
      <c r="B24" s="343" t="s">
        <v>491</v>
      </c>
      <c r="C24" s="662">
        <v>195.85344636755713</v>
      </c>
      <c r="D24" s="663">
        <v>0.20719039330328967</v>
      </c>
      <c r="E24" s="59">
        <v>245.97188149377695</v>
      </c>
      <c r="F24" s="60">
        <v>0.34432313000421588</v>
      </c>
      <c r="G24" s="59">
        <v>319.89891127354497</v>
      </c>
      <c r="H24" s="60">
        <v>0.23682419733985718</v>
      </c>
      <c r="I24" s="59">
        <v>523.75257868758206</v>
      </c>
      <c r="J24" s="60">
        <v>0.13503470674626714</v>
      </c>
      <c r="K24" s="59">
        <v>440.77316605919054</v>
      </c>
      <c r="L24" s="60">
        <v>0.19962973340163212</v>
      </c>
    </row>
    <row r="25" spans="1:12" ht="18" x14ac:dyDescent="0.35">
      <c r="B25" s="197" t="s">
        <v>214</v>
      </c>
      <c r="C25" s="675">
        <v>261.52499504306144</v>
      </c>
      <c r="D25" s="676">
        <v>6.3727105065482462E-3</v>
      </c>
      <c r="E25" s="55">
        <v>275.84022007266026</v>
      </c>
      <c r="F25" s="56">
        <v>3.5169185657344484E-3</v>
      </c>
      <c r="G25" s="55">
        <v>218.06542428049116</v>
      </c>
      <c r="H25" s="56">
        <v>5.1613078821416639E-3</v>
      </c>
      <c r="I25" s="55">
        <v>223.61790864985539</v>
      </c>
      <c r="J25" s="56">
        <v>7.6878057466611581E-3</v>
      </c>
      <c r="K25" s="55">
        <v>240.14957367169498</v>
      </c>
      <c r="L25" s="56">
        <v>9.1935667494560669E-3</v>
      </c>
    </row>
    <row r="26" spans="1:12" ht="18" x14ac:dyDescent="0.35">
      <c r="B26" s="195" t="s">
        <v>215</v>
      </c>
      <c r="C26" s="674"/>
      <c r="D26" s="673">
        <v>0</v>
      </c>
      <c r="E26" s="53"/>
      <c r="F26" s="54">
        <v>8.4995306953846595E-3</v>
      </c>
      <c r="G26" s="53"/>
      <c r="H26" s="54">
        <v>1.1266991547930141E-2</v>
      </c>
      <c r="I26" s="53"/>
      <c r="J26" s="54">
        <v>1.1611320437000095E-2</v>
      </c>
      <c r="K26" s="53"/>
      <c r="L26" s="54">
        <v>1.3378953279686254E-2</v>
      </c>
    </row>
    <row r="27" spans="1:12" s="133" customFormat="1" ht="9.5" thickBot="1" x14ac:dyDescent="0.4">
      <c r="A27" s="117"/>
      <c r="B27" s="341" t="s">
        <v>216</v>
      </c>
      <c r="C27" s="677"/>
      <c r="D27" s="678"/>
      <c r="E27" s="64"/>
      <c r="F27" s="64"/>
      <c r="G27" s="64"/>
      <c r="H27" s="64"/>
      <c r="I27" s="64"/>
      <c r="J27" s="64"/>
      <c r="K27" s="64"/>
      <c r="L27" s="64"/>
    </row>
    <row r="28" spans="1:12" ht="27.5" thickTop="1" x14ac:dyDescent="0.35">
      <c r="B28" s="31" t="s">
        <v>91</v>
      </c>
      <c r="C28" s="660" t="s">
        <v>200</v>
      </c>
      <c r="D28" s="661" t="s">
        <v>492</v>
      </c>
      <c r="E28" s="31" t="s">
        <v>200</v>
      </c>
      <c r="F28" s="31" t="s">
        <v>492</v>
      </c>
      <c r="G28" s="31" t="s">
        <v>200</v>
      </c>
      <c r="H28" s="31" t="s">
        <v>492</v>
      </c>
      <c r="I28" s="31" t="s">
        <v>200</v>
      </c>
      <c r="J28" s="31" t="s">
        <v>492</v>
      </c>
      <c r="K28" s="31" t="s">
        <v>200</v>
      </c>
      <c r="L28" s="31" t="s">
        <v>492</v>
      </c>
    </row>
    <row r="29" spans="1:12" s="133" customFormat="1" x14ac:dyDescent="0.35">
      <c r="A29" s="117"/>
      <c r="B29" s="343" t="s">
        <v>217</v>
      </c>
      <c r="C29" s="667">
        <v>17.023749612558184</v>
      </c>
      <c r="D29" s="668"/>
      <c r="E29" s="62">
        <v>23.376469053642229</v>
      </c>
      <c r="F29" s="63"/>
      <c r="G29" s="62">
        <v>32.647192431648769</v>
      </c>
      <c r="H29" s="63"/>
      <c r="I29" s="62">
        <v>41.808932798133235</v>
      </c>
      <c r="J29" s="63"/>
      <c r="K29" s="62">
        <v>29.706483110068227</v>
      </c>
      <c r="L29" s="63"/>
    </row>
    <row r="30" spans="1:12" s="133" customFormat="1" x14ac:dyDescent="0.35">
      <c r="A30" s="117"/>
      <c r="B30" s="343" t="s">
        <v>89</v>
      </c>
      <c r="C30" s="667">
        <v>16.079417622444783</v>
      </c>
      <c r="D30" s="668">
        <v>0.78893164775728386</v>
      </c>
      <c r="E30" s="62">
        <v>9.4455427563578453</v>
      </c>
      <c r="F30" s="63">
        <v>0.83882115364299048</v>
      </c>
      <c r="G30" s="62">
        <v>20.168763917278184</v>
      </c>
      <c r="H30" s="63">
        <v>0.84196018421336316</v>
      </c>
      <c r="I30" s="62">
        <v>27.60972281063945</v>
      </c>
      <c r="J30" s="63">
        <v>0.84342964751525429</v>
      </c>
      <c r="K30" s="62">
        <v>17.942542382612896</v>
      </c>
      <c r="L30" s="63">
        <v>0.88209006351612695</v>
      </c>
    </row>
    <row r="31" spans="1:12" x14ac:dyDescent="0.35">
      <c r="B31" s="342" t="s">
        <v>218</v>
      </c>
      <c r="C31" s="664"/>
      <c r="D31" s="665">
        <v>0.73986464726096601</v>
      </c>
      <c r="E31" s="46"/>
      <c r="F31" s="47">
        <v>0.7865619556584813</v>
      </c>
      <c r="G31" s="46"/>
      <c r="H31" s="47">
        <v>0.79551367090241698</v>
      </c>
      <c r="I31" s="46"/>
      <c r="J31" s="47">
        <v>0.78285811169865427</v>
      </c>
      <c r="K31" s="46"/>
      <c r="L31" s="47">
        <v>0.76921209119480105</v>
      </c>
    </row>
    <row r="32" spans="1:12" ht="18" x14ac:dyDescent="0.35">
      <c r="B32" s="288" t="s">
        <v>219</v>
      </c>
      <c r="C32" s="664">
        <v>0</v>
      </c>
      <c r="D32" s="665">
        <v>0.22481126852573818</v>
      </c>
      <c r="E32" s="45">
        <v>0</v>
      </c>
      <c r="F32" s="47">
        <v>0.25166356785999783</v>
      </c>
      <c r="G32" s="45">
        <v>0</v>
      </c>
      <c r="H32" s="47">
        <v>0.18062919320620738</v>
      </c>
      <c r="I32" s="45">
        <v>0</v>
      </c>
      <c r="J32" s="47">
        <v>0.19518194784170942</v>
      </c>
      <c r="K32" s="45">
        <v>0</v>
      </c>
      <c r="L32" s="47">
        <v>0.19127683038136989</v>
      </c>
    </row>
    <row r="33" spans="1:14" x14ac:dyDescent="0.35">
      <c r="B33" s="288" t="s">
        <v>184</v>
      </c>
      <c r="C33" s="664">
        <v>1</v>
      </c>
      <c r="D33" s="665">
        <v>0.30801245561425994</v>
      </c>
      <c r="E33" s="46">
        <v>3</v>
      </c>
      <c r="F33" s="47">
        <v>0.30548765129502664</v>
      </c>
      <c r="G33" s="46">
        <v>1</v>
      </c>
      <c r="H33" s="47">
        <v>0.28724853095931457</v>
      </c>
      <c r="I33" s="46">
        <v>2.9999827576374343</v>
      </c>
      <c r="J33" s="47">
        <v>0.40043144373647294</v>
      </c>
      <c r="K33" s="46">
        <v>2.9999683812989262</v>
      </c>
      <c r="L33" s="47">
        <v>0.3415583448252566</v>
      </c>
    </row>
    <row r="34" spans="1:14" x14ac:dyDescent="0.35">
      <c r="B34" s="288" t="s">
        <v>220</v>
      </c>
      <c r="C34" s="664">
        <v>19.072935630989249</v>
      </c>
      <c r="D34" s="665">
        <v>0.17437650803797075</v>
      </c>
      <c r="E34" s="46">
        <v>21.334226545500115</v>
      </c>
      <c r="F34" s="47">
        <v>0.15919704461996143</v>
      </c>
      <c r="G34" s="46">
        <v>22.271221698139748</v>
      </c>
      <c r="H34" s="47">
        <v>0.20681050153458</v>
      </c>
      <c r="I34" s="46">
        <v>19.073591695870302</v>
      </c>
      <c r="J34" s="47">
        <v>0.10730938849275919</v>
      </c>
      <c r="K34" s="46">
        <v>18.916675746536583</v>
      </c>
      <c r="L34" s="47">
        <v>0.20481517049996714</v>
      </c>
    </row>
    <row r="35" spans="1:14" ht="18" x14ac:dyDescent="0.35">
      <c r="B35" s="288" t="s">
        <v>596</v>
      </c>
      <c r="C35" s="664">
        <v>141.74542957023357</v>
      </c>
      <c r="D35" s="665">
        <v>3.2664415082997125E-2</v>
      </c>
      <c r="E35" s="46">
        <v>10.144600285593649</v>
      </c>
      <c r="F35" s="47">
        <v>7.0213691883495452E-2</v>
      </c>
      <c r="G35" s="46">
        <v>61.966779481649247</v>
      </c>
      <c r="H35" s="47">
        <v>0.12082544520231511</v>
      </c>
      <c r="I35" s="46">
        <v>164.16669262870016</v>
      </c>
      <c r="J35" s="47">
        <v>7.9935331627712616E-2</v>
      </c>
      <c r="K35" s="46">
        <v>164.20727767761451</v>
      </c>
      <c r="L35" s="47">
        <v>3.1561745488207324E-2</v>
      </c>
    </row>
    <row r="36" spans="1:14" x14ac:dyDescent="0.35">
      <c r="B36" s="342" t="s">
        <v>221</v>
      </c>
      <c r="C36" s="664">
        <v>21.36624718666538</v>
      </c>
      <c r="D36" s="665">
        <v>4.9021327822255004E-2</v>
      </c>
      <c r="E36" s="46">
        <v>20.858448220258726</v>
      </c>
      <c r="F36" s="47">
        <v>5.2100551628507463E-2</v>
      </c>
      <c r="G36" s="46">
        <v>28.827681055917488</v>
      </c>
      <c r="H36" s="47">
        <v>4.6350999205794913E-2</v>
      </c>
      <c r="I36" s="46">
        <v>24.406166264014239</v>
      </c>
      <c r="J36" s="47">
        <v>6.0088746017234039E-2</v>
      </c>
      <c r="K36" s="46">
        <v>21.035918321260283</v>
      </c>
      <c r="L36" s="47">
        <v>0.111179477292359</v>
      </c>
    </row>
    <row r="37" spans="1:14" x14ac:dyDescent="0.35">
      <c r="B37" s="342" t="s">
        <v>222</v>
      </c>
      <c r="C37" s="664">
        <v>0</v>
      </c>
      <c r="D37" s="665">
        <v>9.4216782823085612E-2</v>
      </c>
      <c r="E37" s="46">
        <v>2182.4916672855302</v>
      </c>
      <c r="F37" s="47">
        <v>9.5214412471457638E-4</v>
      </c>
      <c r="G37" s="46">
        <v>2133.3824462933517</v>
      </c>
      <c r="H37" s="47">
        <v>1.2536610614715502E-3</v>
      </c>
      <c r="I37" s="46">
        <v>2089.9054552182292</v>
      </c>
      <c r="J37" s="47">
        <v>2.1210864662779372E-3</v>
      </c>
      <c r="K37" s="46">
        <v>1207.2335022625498</v>
      </c>
      <c r="L37" s="47">
        <v>3.3942612793570102E-3</v>
      </c>
    </row>
    <row r="38" spans="1:14" ht="18" x14ac:dyDescent="0.35">
      <c r="B38" s="342" t="s">
        <v>223</v>
      </c>
      <c r="C38" s="666"/>
      <c r="D38" s="665">
        <v>6.5058810259491812E-2</v>
      </c>
      <c r="E38" s="45"/>
      <c r="F38" s="47">
        <v>6.8330180686176314E-2</v>
      </c>
      <c r="G38" s="45"/>
      <c r="H38" s="47">
        <v>5.4604053368098399E-2</v>
      </c>
      <c r="I38" s="45"/>
      <c r="J38" s="47">
        <v>4.4685032754864552E-2</v>
      </c>
      <c r="K38" s="45"/>
      <c r="L38" s="47">
        <v>4.0187731734641165E-2</v>
      </c>
    </row>
    <row r="39" spans="1:14" ht="32.15" customHeight="1" x14ac:dyDescent="0.35">
      <c r="B39" s="31" t="s">
        <v>147</v>
      </c>
      <c r="C39" s="660" t="s">
        <v>200</v>
      </c>
      <c r="D39" s="661" t="s">
        <v>493</v>
      </c>
      <c r="E39" s="31" t="s">
        <v>200</v>
      </c>
      <c r="F39" s="31" t="s">
        <v>493</v>
      </c>
      <c r="G39" s="31" t="s">
        <v>200</v>
      </c>
      <c r="H39" s="31" t="s">
        <v>493</v>
      </c>
      <c r="I39" s="31" t="s">
        <v>200</v>
      </c>
      <c r="J39" s="31" t="s">
        <v>493</v>
      </c>
      <c r="K39" s="31" t="s">
        <v>200</v>
      </c>
      <c r="L39" s="31" t="s">
        <v>493</v>
      </c>
      <c r="N39" s="135"/>
    </row>
    <row r="40" spans="1:14" s="133" customFormat="1" x14ac:dyDescent="0.35">
      <c r="A40" s="117"/>
      <c r="B40" s="343" t="s">
        <v>224</v>
      </c>
      <c r="C40" s="667">
        <v>76.212151418223371</v>
      </c>
      <c r="D40" s="668"/>
      <c r="E40" s="62">
        <v>46.772638274995849</v>
      </c>
      <c r="F40" s="63"/>
      <c r="G40" s="62">
        <v>46.511365235117829</v>
      </c>
      <c r="H40" s="63"/>
      <c r="I40" s="62">
        <v>29.131041689159066</v>
      </c>
      <c r="J40" s="63"/>
      <c r="K40" s="62">
        <v>45.180746938886685</v>
      </c>
      <c r="L40" s="63"/>
    </row>
    <row r="41" spans="1:14" s="133" customFormat="1" x14ac:dyDescent="0.35">
      <c r="A41" s="117"/>
      <c r="B41" s="343" t="s">
        <v>89</v>
      </c>
      <c r="C41" s="667">
        <v>82.879263333073695</v>
      </c>
      <c r="D41" s="668">
        <v>0.93199453462230764</v>
      </c>
      <c r="E41" s="62">
        <v>38.658581920571869</v>
      </c>
      <c r="F41" s="63">
        <v>0.84095961621909709</v>
      </c>
      <c r="G41" s="62">
        <v>26.224479434656352</v>
      </c>
      <c r="H41" s="63">
        <v>0.82742014290412158</v>
      </c>
      <c r="I41" s="62">
        <v>15.514331828086359</v>
      </c>
      <c r="J41" s="63">
        <v>0.9136787531264412</v>
      </c>
      <c r="K41" s="62">
        <v>22.628164697135588</v>
      </c>
      <c r="L41" s="63">
        <v>0.87128422820236351</v>
      </c>
    </row>
    <row r="42" spans="1:14" x14ac:dyDescent="0.35">
      <c r="B42" s="342" t="s">
        <v>218</v>
      </c>
      <c r="C42" s="664">
        <v>83.012462716119103</v>
      </c>
      <c r="D42" s="665">
        <v>0.9216736962655101</v>
      </c>
      <c r="E42" s="46">
        <v>38.672967398027097</v>
      </c>
      <c r="F42" s="47">
        <v>0.82144307555298224</v>
      </c>
      <c r="G42" s="46">
        <v>26.224016068455771</v>
      </c>
      <c r="H42" s="47">
        <v>0.80399558363463897</v>
      </c>
      <c r="I42" s="46">
        <v>15.506295223997835</v>
      </c>
      <c r="J42" s="47">
        <v>0.88657085102432143</v>
      </c>
      <c r="K42" s="46">
        <v>22.625785872074683</v>
      </c>
      <c r="L42" s="47">
        <v>0.84227628463681514</v>
      </c>
    </row>
    <row r="43" spans="1:14" ht="18" x14ac:dyDescent="0.35">
      <c r="B43" s="288" t="s">
        <v>219</v>
      </c>
      <c r="C43" s="666"/>
      <c r="D43" s="665">
        <v>0.79536656951924845</v>
      </c>
      <c r="E43" s="45"/>
      <c r="F43" s="47">
        <v>0.75001285766316206</v>
      </c>
      <c r="G43" s="45"/>
      <c r="H43" s="47">
        <v>0.70374893031452812</v>
      </c>
      <c r="I43" s="45"/>
      <c r="J43" s="47">
        <v>0.77047874398678906</v>
      </c>
      <c r="K43" s="45"/>
      <c r="L43" s="47">
        <v>0.72576596047908115</v>
      </c>
    </row>
    <row r="44" spans="1:14" x14ac:dyDescent="0.35">
      <c r="B44" s="288" t="s">
        <v>184</v>
      </c>
      <c r="C44" s="664">
        <v>3</v>
      </c>
      <c r="D44" s="665">
        <v>1.225669168045748E-2</v>
      </c>
      <c r="E44" s="46">
        <v>3</v>
      </c>
      <c r="F44" s="47">
        <v>1.5377647659497539E-2</v>
      </c>
      <c r="G44" s="46">
        <v>3</v>
      </c>
      <c r="H44" s="47">
        <v>3.266702392280682E-2</v>
      </c>
      <c r="I44" s="46">
        <v>3</v>
      </c>
      <c r="J44" s="47">
        <v>6.2977354385225004E-2</v>
      </c>
      <c r="K44" s="46">
        <v>3</v>
      </c>
      <c r="L44" s="47">
        <v>3.3417164812523756E-2</v>
      </c>
    </row>
    <row r="45" spans="1:14" x14ac:dyDescent="0.35">
      <c r="B45" s="288" t="s">
        <v>220</v>
      </c>
      <c r="C45" s="664">
        <v>91.826120190433087</v>
      </c>
      <c r="D45" s="665">
        <v>0.11405043506580421</v>
      </c>
      <c r="E45" s="46">
        <v>48.459607356935656</v>
      </c>
      <c r="F45" s="47">
        <v>5.6052570230322576E-2</v>
      </c>
      <c r="G45" s="46">
        <v>38.416943784782958</v>
      </c>
      <c r="H45" s="47">
        <v>6.7579629397304067E-2</v>
      </c>
      <c r="I45" s="46">
        <v>30.33481925994182</v>
      </c>
      <c r="J45" s="47">
        <v>5.311475265230732E-2</v>
      </c>
      <c r="K45" s="46">
        <v>30.518591082883248</v>
      </c>
      <c r="L45" s="47">
        <v>8.3093159345210055E-2</v>
      </c>
    </row>
    <row r="46" spans="1:14" x14ac:dyDescent="0.35">
      <c r="B46" s="342" t="s">
        <v>221</v>
      </c>
      <c r="C46" s="664">
        <v>3.9223429898636613</v>
      </c>
      <c r="D46" s="665">
        <v>1.0320831306603082E-2</v>
      </c>
      <c r="E46" s="46">
        <v>24.724695386932048</v>
      </c>
      <c r="F46" s="47">
        <v>1.9516540666114933E-2</v>
      </c>
      <c r="G46" s="46">
        <v>26.752997965852753</v>
      </c>
      <c r="H46" s="47">
        <v>2.3424305894403464E-2</v>
      </c>
      <c r="I46" s="46">
        <v>24.736811974208361</v>
      </c>
      <c r="J46" s="47">
        <v>2.7100700548479843E-2</v>
      </c>
      <c r="K46" s="46">
        <v>25.229720835854138</v>
      </c>
      <c r="L46" s="47">
        <v>2.8981336932227941E-2</v>
      </c>
    </row>
    <row r="47" spans="1:14" x14ac:dyDescent="0.35">
      <c r="B47" s="342" t="s">
        <v>222</v>
      </c>
      <c r="C47" s="664">
        <v>0</v>
      </c>
      <c r="D47" s="665">
        <v>0</v>
      </c>
      <c r="E47" s="46">
        <v>0</v>
      </c>
      <c r="F47" s="47">
        <v>0</v>
      </c>
      <c r="G47" s="46">
        <v>0</v>
      </c>
      <c r="H47" s="47">
        <v>0</v>
      </c>
      <c r="I47" s="46">
        <v>0</v>
      </c>
      <c r="J47" s="47">
        <v>0</v>
      </c>
      <c r="K47" s="46">
        <v>0</v>
      </c>
      <c r="L47" s="47">
        <v>0</v>
      </c>
    </row>
    <row r="48" spans="1:14" ht="18.5" thickBot="1" x14ac:dyDescent="0.4">
      <c r="B48" s="195" t="s">
        <v>225</v>
      </c>
      <c r="C48" s="679">
        <v>0</v>
      </c>
      <c r="D48" s="680">
        <v>0</v>
      </c>
      <c r="E48" s="53">
        <v>0</v>
      </c>
      <c r="F48" s="54">
        <v>0</v>
      </c>
      <c r="G48" s="53">
        <v>0</v>
      </c>
      <c r="H48" s="54">
        <v>0</v>
      </c>
      <c r="I48" s="53">
        <v>0</v>
      </c>
      <c r="J48" s="54">
        <v>0</v>
      </c>
      <c r="K48" s="53">
        <v>0</v>
      </c>
      <c r="L48" s="54">
        <v>0</v>
      </c>
    </row>
  </sheetData>
  <mergeCells count="5">
    <mergeCell ref="C2:D2"/>
    <mergeCell ref="E2:F2"/>
    <mergeCell ref="G2:H2"/>
    <mergeCell ref="K2:L2"/>
    <mergeCell ref="I2:J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36"/>
  <sheetViews>
    <sheetView showGridLines="0" zoomScaleNormal="100" zoomScalePageLayoutView="192" workbookViewId="0"/>
  </sheetViews>
  <sheetFormatPr baseColWidth="10" defaultColWidth="10.81640625" defaultRowHeight="9" x14ac:dyDescent="0.35"/>
  <cols>
    <col min="1" max="1" width="3.7265625" style="117" customWidth="1"/>
    <col min="2" max="2" width="29" style="117" bestFit="1" customWidth="1"/>
    <col min="3" max="3" width="10.6328125" style="117" bestFit="1" customWidth="1"/>
    <col min="4" max="4" width="9.90625" style="117" bestFit="1" customWidth="1"/>
    <col min="5" max="5" width="10.90625" style="117" bestFit="1" customWidth="1"/>
    <col min="6" max="6" width="9.90625" style="117" bestFit="1" customWidth="1"/>
    <col min="7" max="7" width="10.453125" style="117" bestFit="1" customWidth="1"/>
    <col min="8" max="9" width="8.54296875" style="117" bestFit="1" customWidth="1"/>
    <col min="10" max="16384" width="10.81640625" style="117"/>
  </cols>
  <sheetData>
    <row r="1" spans="2:9" ht="9.5" thickBot="1" x14ac:dyDescent="0.4"/>
    <row r="2" spans="2:9" ht="9.5" thickTop="1" x14ac:dyDescent="0.35">
      <c r="B2" s="33" t="s">
        <v>8</v>
      </c>
      <c r="C2" s="79"/>
      <c r="D2" s="18"/>
      <c r="E2" s="18"/>
      <c r="F2" s="18"/>
      <c r="G2" s="18"/>
      <c r="H2" s="801" t="s">
        <v>18</v>
      </c>
      <c r="I2" s="801"/>
    </row>
    <row r="3" spans="2:9" ht="27.5" thickBot="1" x14ac:dyDescent="0.4">
      <c r="B3" s="35" t="s">
        <v>398</v>
      </c>
      <c r="C3" s="276" t="s">
        <v>714</v>
      </c>
      <c r="D3" s="44" t="s">
        <v>704</v>
      </c>
      <c r="E3" s="44" t="s">
        <v>689</v>
      </c>
      <c r="F3" s="44" t="s">
        <v>682</v>
      </c>
      <c r="G3" s="44" t="s">
        <v>656</v>
      </c>
      <c r="H3" s="44" t="s">
        <v>19</v>
      </c>
      <c r="I3" s="44" t="s">
        <v>20</v>
      </c>
    </row>
    <row r="4" spans="2:9" ht="9.5" thickTop="1" x14ac:dyDescent="0.35">
      <c r="B4" s="4" t="s">
        <v>120</v>
      </c>
      <c r="C4" s="78"/>
      <c r="D4" s="75"/>
      <c r="E4" s="75"/>
      <c r="F4" s="75"/>
      <c r="G4" s="75"/>
      <c r="H4" s="75"/>
      <c r="I4" s="75"/>
    </row>
    <row r="5" spans="2:9" x14ac:dyDescent="0.35">
      <c r="B5" s="4" t="s">
        <v>662</v>
      </c>
      <c r="C5" s="626">
        <v>33576.214045480265</v>
      </c>
      <c r="D5" s="24">
        <v>28238.051733018194</v>
      </c>
      <c r="E5" s="24">
        <v>26525.221221501535</v>
      </c>
      <c r="F5" s="24">
        <v>30852.941084591992</v>
      </c>
      <c r="G5" s="24">
        <v>35000.543411332314</v>
      </c>
      <c r="H5" s="8">
        <v>0.18904145239667036</v>
      </c>
      <c r="I5" s="8">
        <v>-4.0694492914383873E-2</v>
      </c>
    </row>
    <row r="6" spans="2:9" x14ac:dyDescent="0.35">
      <c r="B6" s="25" t="s">
        <v>226</v>
      </c>
      <c r="C6" s="183">
        <v>15836.425926349613</v>
      </c>
      <c r="D6" s="159">
        <v>14700.435007522279</v>
      </c>
      <c r="E6" s="159">
        <v>12749.358066128107</v>
      </c>
      <c r="F6" s="159">
        <v>16939.268933009484</v>
      </c>
      <c r="G6" s="159">
        <v>19367.345443473638</v>
      </c>
      <c r="H6" s="9">
        <v>7.7276007019250859E-2</v>
      </c>
      <c r="I6" s="9">
        <v>-0.18231303445428371</v>
      </c>
    </row>
    <row r="7" spans="2:9" x14ac:dyDescent="0.35">
      <c r="B7" s="25" t="s">
        <v>227</v>
      </c>
      <c r="C7" s="183">
        <v>94.221009947802273</v>
      </c>
      <c r="D7" s="159">
        <v>47.540090359698439</v>
      </c>
      <c r="E7" s="159">
        <v>82.642899692499284</v>
      </c>
      <c r="F7" s="159">
        <v>97.607834853738311</v>
      </c>
      <c r="G7" s="159">
        <v>159.92539315455855</v>
      </c>
      <c r="H7" s="9">
        <v>0.98192744765325557</v>
      </c>
      <c r="I7" s="9">
        <v>-0.41084396862014794</v>
      </c>
    </row>
    <row r="8" spans="2:9" x14ac:dyDescent="0.35">
      <c r="B8" s="25" t="s">
        <v>228</v>
      </c>
      <c r="C8" s="183">
        <v>12011.161198675412</v>
      </c>
      <c r="D8" s="159">
        <v>8638.4147620320255</v>
      </c>
      <c r="E8" s="159">
        <v>8316.950039292562</v>
      </c>
      <c r="F8" s="159">
        <v>9322.7105531949073</v>
      </c>
      <c r="G8" s="159">
        <v>10467.779536395263</v>
      </c>
      <c r="H8" s="9">
        <v>0.39043580674864597</v>
      </c>
      <c r="I8" s="9">
        <v>0.1474411700126077</v>
      </c>
    </row>
    <row r="9" spans="2:9" x14ac:dyDescent="0.35">
      <c r="B9" s="25" t="s">
        <v>229</v>
      </c>
      <c r="C9" s="183">
        <v>365.81125976104556</v>
      </c>
      <c r="D9" s="159">
        <v>279.09861921527374</v>
      </c>
      <c r="E9" s="159">
        <v>241.89012102368065</v>
      </c>
      <c r="F9" s="159">
        <v>244.05448620030469</v>
      </c>
      <c r="G9" s="159">
        <v>241.60985917244619</v>
      </c>
      <c r="H9" s="9">
        <v>0.31068817463008958</v>
      </c>
      <c r="I9" s="9">
        <v>0.51405766724093849</v>
      </c>
    </row>
    <row r="10" spans="2:9" x14ac:dyDescent="0.35">
      <c r="B10" s="25" t="s">
        <v>663</v>
      </c>
      <c r="C10" s="183">
        <v>5268.5946507463923</v>
      </c>
      <c r="D10" s="159">
        <v>4572.5632538889176</v>
      </c>
      <c r="E10" s="159">
        <v>5134.3800953646896</v>
      </c>
      <c r="F10" s="159">
        <v>4249.2992773335591</v>
      </c>
      <c r="G10" s="159">
        <v>4763.88317913641</v>
      </c>
      <c r="H10" s="9">
        <v>0.15221908549116447</v>
      </c>
      <c r="I10" s="9">
        <v>0.10594539215830978</v>
      </c>
    </row>
    <row r="11" spans="2:9" x14ac:dyDescent="0.35">
      <c r="B11" s="4" t="s">
        <v>659</v>
      </c>
      <c r="C11" s="185">
        <v>10989.367617124928</v>
      </c>
      <c r="D11" s="171">
        <v>8044.15981413603</v>
      </c>
      <c r="E11" s="171">
        <v>7713.4934706628655</v>
      </c>
      <c r="F11" s="171">
        <v>10389.13684615497</v>
      </c>
      <c r="G11" s="171">
        <v>8574.8670390435873</v>
      </c>
      <c r="H11" s="8">
        <v>0.3661299465748149</v>
      </c>
      <c r="I11" s="8">
        <v>0.28157877750028026</v>
      </c>
    </row>
    <row r="12" spans="2:9" x14ac:dyDescent="0.35">
      <c r="B12" s="4" t="s">
        <v>660</v>
      </c>
      <c r="C12" s="185">
        <v>6143.7114839344531</v>
      </c>
      <c r="D12" s="171">
        <v>4938.4006112441475</v>
      </c>
      <c r="E12" s="171">
        <v>3763.555944961397</v>
      </c>
      <c r="F12" s="171">
        <v>3929.699495436525</v>
      </c>
      <c r="G12" s="171">
        <v>4041.4796387818342</v>
      </c>
      <c r="H12" s="8">
        <v>0.24406907571369496</v>
      </c>
      <c r="I12" s="8">
        <v>0.52016390852986327</v>
      </c>
    </row>
    <row r="13" spans="2:9" ht="10.5" x14ac:dyDescent="0.35">
      <c r="B13" s="4" t="s">
        <v>661</v>
      </c>
      <c r="C13" s="185">
        <v>747.52819592355172</v>
      </c>
      <c r="D13" s="171">
        <v>861.48754820574504</v>
      </c>
      <c r="E13" s="171">
        <v>928.96479516071622</v>
      </c>
      <c r="F13" s="171">
        <v>1205.4729460311341</v>
      </c>
      <c r="G13" s="171">
        <v>1952.7245236028693</v>
      </c>
      <c r="H13" s="8">
        <v>-0.13228206550348998</v>
      </c>
      <c r="I13" s="8">
        <v>-0.61718707022518116</v>
      </c>
    </row>
    <row r="14" spans="2:9" x14ac:dyDescent="0.35">
      <c r="B14" s="28" t="s">
        <v>231</v>
      </c>
      <c r="C14" s="184">
        <v>51456.821342463198</v>
      </c>
      <c r="D14" s="160">
        <v>42082.099706604116</v>
      </c>
      <c r="E14" s="160">
        <v>38931.235432286514</v>
      </c>
      <c r="F14" s="160">
        <v>46377.250372214621</v>
      </c>
      <c r="G14" s="160">
        <v>49569.614612760604</v>
      </c>
      <c r="H14" s="29">
        <v>0.22277219295661399</v>
      </c>
      <c r="I14" s="29">
        <v>3.8071845917010183E-2</v>
      </c>
    </row>
    <row r="15" spans="2:9" x14ac:dyDescent="0.35">
      <c r="B15" s="4"/>
      <c r="C15" s="185"/>
      <c r="D15" s="171"/>
      <c r="E15" s="171"/>
      <c r="F15" s="171"/>
      <c r="G15" s="171"/>
      <c r="H15" s="8"/>
      <c r="I15" s="8"/>
    </row>
    <row r="16" spans="2:9" x14ac:dyDescent="0.35">
      <c r="B16" s="4" t="s">
        <v>232</v>
      </c>
      <c r="C16" s="185"/>
      <c r="D16" s="171"/>
      <c r="E16" s="171"/>
      <c r="F16" s="171"/>
      <c r="G16" s="171"/>
      <c r="H16" s="8"/>
      <c r="I16" s="8"/>
    </row>
    <row r="17" spans="2:9" x14ac:dyDescent="0.35">
      <c r="B17" s="73" t="s">
        <v>233</v>
      </c>
      <c r="C17" s="183">
        <v>10093.973686283152</v>
      </c>
      <c r="D17" s="159">
        <v>9828.0865213784746</v>
      </c>
      <c r="E17" s="159">
        <v>8673.4783586414396</v>
      </c>
      <c r="F17" s="159">
        <v>10895.409281485006</v>
      </c>
      <c r="G17" s="159">
        <v>11118.985824488651</v>
      </c>
      <c r="H17" s="9">
        <v>2.7053807913301142E-2</v>
      </c>
      <c r="I17" s="9">
        <v>-9.2185758160424514E-2</v>
      </c>
    </row>
    <row r="18" spans="2:9" x14ac:dyDescent="0.35">
      <c r="B18" s="73" t="s">
        <v>234</v>
      </c>
      <c r="C18" s="183">
        <v>386.26066225197934</v>
      </c>
      <c r="D18" s="159">
        <v>190.30644669444189</v>
      </c>
      <c r="E18" s="159">
        <v>324.34689105357876</v>
      </c>
      <c r="F18" s="159">
        <v>328.00701959441511</v>
      </c>
      <c r="G18" s="159">
        <v>182.45455578449182</v>
      </c>
      <c r="H18" s="9">
        <v>1.0296772335419813</v>
      </c>
      <c r="I18" s="9">
        <v>1.1170239383236629</v>
      </c>
    </row>
    <row r="19" spans="2:9" x14ac:dyDescent="0.35">
      <c r="B19" s="28" t="s">
        <v>235</v>
      </c>
      <c r="C19" s="184">
        <v>10480.234348535132</v>
      </c>
      <c r="D19" s="160">
        <v>10018.392968072916</v>
      </c>
      <c r="E19" s="160">
        <v>8997.825249695019</v>
      </c>
      <c r="F19" s="160">
        <v>11223.416301079422</v>
      </c>
      <c r="G19" s="160">
        <v>11301.440380273143</v>
      </c>
      <c r="H19" s="29">
        <v>4.6099347663246304E-2</v>
      </c>
      <c r="I19" s="29">
        <v>-7.2663837891977057E-2</v>
      </c>
    </row>
    <row r="20" spans="2:9" x14ac:dyDescent="0.35">
      <c r="B20" s="76"/>
      <c r="C20" s="186"/>
      <c r="D20" s="172"/>
      <c r="E20" s="172"/>
      <c r="F20" s="172"/>
      <c r="G20" s="172"/>
      <c r="H20" s="43"/>
      <c r="I20" s="43"/>
    </row>
    <row r="21" spans="2:9" ht="9.5" thickBot="1" x14ac:dyDescent="0.4">
      <c r="B21" s="28" t="s">
        <v>236</v>
      </c>
      <c r="C21" s="187">
        <v>40976.586993928067</v>
      </c>
      <c r="D21" s="160">
        <v>32063.7067385312</v>
      </c>
      <c r="E21" s="160">
        <v>29933.410182591495</v>
      </c>
      <c r="F21" s="160">
        <v>35153.834071135199</v>
      </c>
      <c r="G21" s="160">
        <v>38268.174232487465</v>
      </c>
      <c r="H21" s="29">
        <v>0.27797410723839344</v>
      </c>
      <c r="I21" s="29">
        <v>7.0774548714720664E-2</v>
      </c>
    </row>
    <row r="22" spans="2:9" ht="9.5" thickTop="1" x14ac:dyDescent="0.35">
      <c r="C22" s="132"/>
    </row>
    <row r="23" spans="2:9" ht="9.5" thickBot="1" x14ac:dyDescent="0.4"/>
    <row r="24" spans="2:9" ht="9.5" customHeight="1" thickTop="1" x14ac:dyDescent="0.35">
      <c r="B24" s="33" t="s">
        <v>659</v>
      </c>
      <c r="C24" s="79"/>
      <c r="D24" s="18"/>
      <c r="E24" s="18"/>
      <c r="F24" s="18"/>
      <c r="G24" s="18"/>
      <c r="H24" s="801" t="s">
        <v>18</v>
      </c>
      <c r="I24" s="801"/>
    </row>
    <row r="25" spans="2:9" ht="9.5" thickBot="1" x14ac:dyDescent="0.4">
      <c r="B25" s="35"/>
      <c r="C25" s="276" t="s">
        <v>714</v>
      </c>
      <c r="D25" s="44" t="s">
        <v>704</v>
      </c>
      <c r="E25" s="44" t="s">
        <v>689</v>
      </c>
      <c r="F25" s="44" t="s">
        <v>682</v>
      </c>
      <c r="G25" s="44" t="s">
        <v>656</v>
      </c>
      <c r="H25" s="44" t="s">
        <v>19</v>
      </c>
      <c r="I25" s="44" t="s">
        <v>20</v>
      </c>
    </row>
    <row r="26" spans="2:9" ht="9.5" thickTop="1" x14ac:dyDescent="0.35">
      <c r="B26" s="4"/>
      <c r="C26" s="78"/>
      <c r="D26" s="75"/>
      <c r="E26" s="75"/>
      <c r="F26" s="75"/>
      <c r="G26" s="75"/>
      <c r="H26" s="75"/>
      <c r="I26" s="75"/>
    </row>
    <row r="27" spans="2:9" ht="10.5" x14ac:dyDescent="0.35">
      <c r="B27" s="4" t="s">
        <v>674</v>
      </c>
      <c r="C27" s="739">
        <v>579263</v>
      </c>
      <c r="D27" s="627">
        <v>506397</v>
      </c>
      <c r="E27" s="627">
        <v>492661</v>
      </c>
      <c r="F27" s="627">
        <v>483580</v>
      </c>
      <c r="G27" s="627">
        <v>357867</v>
      </c>
      <c r="H27" s="8">
        <v>0.14389105780642453</v>
      </c>
      <c r="I27" s="8">
        <v>0.618654416305499</v>
      </c>
    </row>
    <row r="28" spans="2:9" x14ac:dyDescent="0.35">
      <c r="B28" s="4" t="s">
        <v>664</v>
      </c>
      <c r="C28" s="739">
        <v>143496</v>
      </c>
      <c r="D28" s="627">
        <v>124711</v>
      </c>
      <c r="E28" s="627">
        <v>148344</v>
      </c>
      <c r="F28" s="627">
        <v>222639</v>
      </c>
      <c r="G28" s="627">
        <v>204094</v>
      </c>
      <c r="H28" s="8">
        <v>0.15062825251982592</v>
      </c>
      <c r="I28" s="8">
        <v>-0.29691220712024846</v>
      </c>
    </row>
    <row r="29" spans="2:9" x14ac:dyDescent="0.35">
      <c r="B29" s="4" t="s">
        <v>671</v>
      </c>
      <c r="C29" s="739">
        <v>298273</v>
      </c>
      <c r="D29" s="627">
        <v>261625</v>
      </c>
      <c r="E29" s="627">
        <v>254552</v>
      </c>
      <c r="F29" s="627">
        <v>270587</v>
      </c>
      <c r="G29" s="627">
        <v>213061</v>
      </c>
      <c r="H29" s="8">
        <v>0.14007835642618249</v>
      </c>
      <c r="I29" s="8">
        <v>0.39994180070496244</v>
      </c>
    </row>
    <row r="30" spans="2:9" x14ac:dyDescent="0.35">
      <c r="B30" s="4" t="s">
        <v>669</v>
      </c>
      <c r="C30" s="739">
        <v>6697147</v>
      </c>
      <c r="D30" s="627">
        <v>5548731</v>
      </c>
      <c r="E30" s="627">
        <v>5777009</v>
      </c>
      <c r="F30" s="627">
        <v>5397960</v>
      </c>
      <c r="G30" s="627">
        <v>4200519</v>
      </c>
      <c r="H30" s="8">
        <v>0.20696912501254783</v>
      </c>
      <c r="I30" s="8">
        <v>0.59436179195951744</v>
      </c>
    </row>
    <row r="31" spans="2:9" ht="10.5" x14ac:dyDescent="0.35">
      <c r="B31" s="4" t="s">
        <v>719</v>
      </c>
      <c r="C31" s="739">
        <v>1516598</v>
      </c>
      <c r="D31" s="340">
        <v>1325434</v>
      </c>
      <c r="E31" s="340">
        <v>908160</v>
      </c>
      <c r="F31" s="340">
        <v>653767</v>
      </c>
      <c r="G31" s="340">
        <v>378034</v>
      </c>
      <c r="H31" s="8">
        <v>0.14422747567966421</v>
      </c>
      <c r="I31" s="8">
        <v>3.0118031711433364</v>
      </c>
    </row>
    <row r="32" spans="2:9" x14ac:dyDescent="0.35">
      <c r="B32" s="4" t="s">
        <v>667</v>
      </c>
      <c r="C32" s="740">
        <v>6.5699999999999995E-2</v>
      </c>
      <c r="D32" s="628">
        <v>6.5199999999999994E-2</v>
      </c>
      <c r="E32" s="628">
        <v>6.2300000000000001E-2</v>
      </c>
      <c r="F32" s="628">
        <v>5.5199999999999999E-2</v>
      </c>
      <c r="G32" s="628">
        <v>5.4899999999999997E-2</v>
      </c>
      <c r="H32" s="8">
        <v>7.6687116564417845E-3</v>
      </c>
      <c r="I32" s="8">
        <v>0.19672131147540983</v>
      </c>
    </row>
    <row r="33" spans="2:9" x14ac:dyDescent="0.35">
      <c r="B33" s="4" t="s">
        <v>668</v>
      </c>
      <c r="C33" s="739">
        <v>5</v>
      </c>
      <c r="D33" s="627">
        <v>5</v>
      </c>
      <c r="E33" s="627">
        <v>5</v>
      </c>
      <c r="F33" s="627">
        <v>5</v>
      </c>
      <c r="G33" s="627">
        <v>5</v>
      </c>
      <c r="H33" s="8"/>
      <c r="I33" s="8"/>
    </row>
    <row r="34" spans="2:9" x14ac:dyDescent="0.35">
      <c r="B34" s="4" t="s">
        <v>666</v>
      </c>
      <c r="C34" s="740">
        <v>4.53E-2</v>
      </c>
      <c r="D34" s="628">
        <v>4.4200000000000003E-2</v>
      </c>
      <c r="E34" s="628">
        <v>4.65E-2</v>
      </c>
      <c r="F34" s="628">
        <v>4.1500000000000002E-2</v>
      </c>
      <c r="G34" s="628">
        <v>4.0300000000000002E-2</v>
      </c>
      <c r="H34" s="8"/>
      <c r="I34" s="8"/>
    </row>
    <row r="35" spans="2:9" ht="9.5" thickBot="1" x14ac:dyDescent="0.4">
      <c r="B35" s="197" t="s">
        <v>665</v>
      </c>
      <c r="C35" s="741">
        <v>8</v>
      </c>
      <c r="D35" s="629">
        <v>7</v>
      </c>
      <c r="E35" s="629">
        <v>5</v>
      </c>
      <c r="F35" s="629">
        <v>5</v>
      </c>
      <c r="G35" s="627">
        <v>6</v>
      </c>
      <c r="H35" s="208"/>
      <c r="I35" s="208"/>
    </row>
    <row r="36" spans="2:9" ht="9.5" thickTop="1" x14ac:dyDescent="0.35">
      <c r="C36" s="262"/>
    </row>
  </sheetData>
  <mergeCells count="2">
    <mergeCell ref="H2:I2"/>
    <mergeCell ref="H24:I24"/>
  </mergeCells>
  <phoneticPr fontId="56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62"/>
  <sheetViews>
    <sheetView showGridLines="0" zoomScaleNormal="100" zoomScalePageLayoutView="156" workbookViewId="0">
      <selection activeCell="A2" sqref="A2"/>
    </sheetView>
  </sheetViews>
  <sheetFormatPr baseColWidth="10" defaultColWidth="10.81640625" defaultRowHeight="9" x14ac:dyDescent="0.35"/>
  <cols>
    <col min="1" max="1" width="3.36328125" style="117" customWidth="1"/>
    <col min="2" max="2" width="27.453125" style="117" customWidth="1"/>
    <col min="3" max="3" width="11.81640625" style="117" bestFit="1" customWidth="1"/>
    <col min="4" max="7" width="8.7265625" style="117" bestFit="1" customWidth="1"/>
    <col min="8" max="9" width="7.1796875" style="117" bestFit="1" customWidth="1"/>
    <col min="10" max="16384" width="10.81640625" style="117"/>
  </cols>
  <sheetData>
    <row r="2" spans="2:9" ht="9.5" thickBot="1" x14ac:dyDescent="0.4">
      <c r="B2" s="33" t="s">
        <v>237</v>
      </c>
      <c r="C2" s="18"/>
      <c r="D2" s="18"/>
      <c r="E2" s="18"/>
      <c r="F2" s="18"/>
      <c r="G2" s="18"/>
      <c r="H2" s="801" t="s">
        <v>18</v>
      </c>
      <c r="I2" s="801"/>
    </row>
    <row r="3" spans="2:9" ht="27" customHeight="1" thickTop="1" thickBot="1" x14ac:dyDescent="0.4">
      <c r="B3" s="35" t="s">
        <v>398</v>
      </c>
      <c r="C3" s="3" t="s">
        <v>714</v>
      </c>
      <c r="D3" s="44" t="s">
        <v>704</v>
      </c>
      <c r="E3" s="44" t="s">
        <v>689</v>
      </c>
      <c r="F3" s="44" t="s">
        <v>682</v>
      </c>
      <c r="G3" s="44" t="s">
        <v>656</v>
      </c>
      <c r="H3" s="44" t="s">
        <v>19</v>
      </c>
      <c r="I3" s="44" t="s">
        <v>20</v>
      </c>
    </row>
    <row r="4" spans="2:9" ht="9.5" thickTop="1" x14ac:dyDescent="0.35">
      <c r="B4" s="4" t="s">
        <v>238</v>
      </c>
      <c r="C4" s="185">
        <v>-67916.354094759343</v>
      </c>
      <c r="D4" s="171">
        <v>-66828.489690148577</v>
      </c>
      <c r="E4" s="171">
        <v>-77957.328500008865</v>
      </c>
      <c r="F4" s="171">
        <v>-88400.922891824244</v>
      </c>
      <c r="G4" s="171">
        <v>-75148.193261080087</v>
      </c>
      <c r="H4" s="66">
        <v>1.6278452642797481E-2</v>
      </c>
      <c r="I4" s="66">
        <v>-9.6234371745916314E-2</v>
      </c>
    </row>
    <row r="5" spans="2:9" hidden="1" x14ac:dyDescent="0.35">
      <c r="B5" s="83" t="s">
        <v>614</v>
      </c>
      <c r="C5" s="183">
        <v>56912.779828055696</v>
      </c>
      <c r="D5" s="159">
        <v>63174.121932050242</v>
      </c>
      <c r="E5" s="159">
        <v>69348.286169596977</v>
      </c>
      <c r="F5" s="159">
        <v>76054.227235222017</v>
      </c>
      <c r="G5" s="159">
        <v>67435.396886984978</v>
      </c>
      <c r="H5" s="42">
        <v>-9.9112451625828935E-2</v>
      </c>
      <c r="I5" s="42">
        <v>-0.15603996631864037</v>
      </c>
    </row>
    <row r="6" spans="2:9" ht="18" hidden="1" x14ac:dyDescent="0.35">
      <c r="B6" s="83" t="s">
        <v>615</v>
      </c>
      <c r="C6" s="183">
        <v>-124829.13392281503</v>
      </c>
      <c r="D6" s="159">
        <v>-130002.61162219882</v>
      </c>
      <c r="E6" s="159">
        <v>-147305.61466960586</v>
      </c>
      <c r="F6" s="159">
        <v>-164455.15012704628</v>
      </c>
      <c r="G6" s="159">
        <v>-142583.59014806506</v>
      </c>
      <c r="H6" s="42">
        <v>-3.9795182841545151E-2</v>
      </c>
      <c r="I6" s="42">
        <v>-0.12451963235610086</v>
      </c>
    </row>
    <row r="7" spans="2:9" x14ac:dyDescent="0.35">
      <c r="B7" s="4" t="s">
        <v>29</v>
      </c>
      <c r="C7" s="185">
        <v>-40030.938558287045</v>
      </c>
      <c r="D7" s="171">
        <v>-39352.562708314697</v>
      </c>
      <c r="E7" s="171">
        <v>-38075.757093324864</v>
      </c>
      <c r="F7" s="171">
        <v>-47606.899607171363</v>
      </c>
      <c r="G7" s="171">
        <v>-42057.546476282696</v>
      </c>
      <c r="H7" s="66">
        <v>1.7238416084882191E-2</v>
      </c>
      <c r="I7" s="66">
        <v>-4.8186546477182346E-2</v>
      </c>
    </row>
    <row r="8" spans="2:9" ht="18" x14ac:dyDescent="0.35">
      <c r="B8" s="83" t="s">
        <v>239</v>
      </c>
      <c r="C8" s="183">
        <v>-1151.7202874646141</v>
      </c>
      <c r="D8" s="159">
        <v>-1114.7529765844452</v>
      </c>
      <c r="E8" s="159">
        <v>-1129.9694024087712</v>
      </c>
      <c r="F8" s="159">
        <v>-2681.9787842412293</v>
      </c>
      <c r="G8" s="159">
        <v>-1490.4869099896503</v>
      </c>
      <c r="H8" s="42">
        <v>3.3161885777991174E-2</v>
      </c>
      <c r="I8" s="42">
        <v>-0.22728587567896752</v>
      </c>
    </row>
    <row r="9" spans="2:9" x14ac:dyDescent="0.35">
      <c r="B9" s="83" t="s">
        <v>240</v>
      </c>
      <c r="C9" s="183">
        <v>-5066.04213402199</v>
      </c>
      <c r="D9" s="159">
        <v>-5462.1675972135745</v>
      </c>
      <c r="E9" s="159">
        <v>-4723.756728706765</v>
      </c>
      <c r="F9" s="159">
        <v>-5724.6296097168324</v>
      </c>
      <c r="G9" s="159">
        <v>-5328.6793506846152</v>
      </c>
      <c r="H9" s="42">
        <v>-7.2521660337493299E-2</v>
      </c>
      <c r="I9" s="42">
        <v>-4.9287487457634782E-2</v>
      </c>
    </row>
    <row r="10" spans="2:9" x14ac:dyDescent="0.35">
      <c r="B10" s="83" t="s">
        <v>241</v>
      </c>
      <c r="C10" s="183">
        <v>-3893.897892055777</v>
      </c>
      <c r="D10" s="159">
        <v>-3403.8466200721664</v>
      </c>
      <c r="E10" s="159">
        <v>-1697.7241386021319</v>
      </c>
      <c r="F10" s="159">
        <v>-2728.1034893793531</v>
      </c>
      <c r="G10" s="159">
        <v>-2818.6208032957857</v>
      </c>
      <c r="H10" s="42">
        <v>0.14396984549592329</v>
      </c>
      <c r="I10" s="42">
        <v>0.3814905103597761</v>
      </c>
    </row>
    <row r="11" spans="2:9" x14ac:dyDescent="0.35">
      <c r="B11" s="83" t="s">
        <v>242</v>
      </c>
      <c r="C11" s="183">
        <v>-8869.6885827781662</v>
      </c>
      <c r="D11" s="159">
        <v>-9562.9776229681702</v>
      </c>
      <c r="E11" s="159">
        <v>-9290.6052191980889</v>
      </c>
      <c r="F11" s="159">
        <v>-11867.801693025112</v>
      </c>
      <c r="G11" s="159">
        <v>-10297.560722269132</v>
      </c>
      <c r="H11" s="42">
        <v>-7.2497193606819277E-2</v>
      </c>
      <c r="I11" s="42">
        <v>-0.13866120123021963</v>
      </c>
    </row>
    <row r="12" spans="2:9" x14ac:dyDescent="0.35">
      <c r="B12" s="83" t="s">
        <v>453</v>
      </c>
      <c r="C12" s="183">
        <v>-5579.8640583522156</v>
      </c>
      <c r="D12" s="159">
        <v>-5558.4170950255311</v>
      </c>
      <c r="E12" s="159">
        <v>-5966.5229510123609</v>
      </c>
      <c r="F12" s="159">
        <v>-6162.7013704292212</v>
      </c>
      <c r="G12" s="159">
        <v>-7535.4985710649662</v>
      </c>
      <c r="H12" s="42">
        <v>3.8584659913121211E-3</v>
      </c>
      <c r="I12" s="42">
        <v>-0.25952290936953459</v>
      </c>
    </row>
    <row r="13" spans="2:9" x14ac:dyDescent="0.35">
      <c r="B13" s="83" t="s">
        <v>230</v>
      </c>
      <c r="C13" s="183">
        <v>-15469.725603614286</v>
      </c>
      <c r="D13" s="159">
        <v>-14250.400796450809</v>
      </c>
      <c r="E13" s="159">
        <v>-15267.178653396748</v>
      </c>
      <c r="F13" s="159">
        <v>-18441.684660379611</v>
      </c>
      <c r="G13" s="159">
        <v>-14586.700118978544</v>
      </c>
      <c r="H13" s="42">
        <v>8.5564246548571532E-2</v>
      </c>
      <c r="I13" s="42">
        <v>6.0536343205332077E-2</v>
      </c>
    </row>
    <row r="14" spans="2:9" ht="18" x14ac:dyDescent="0.35">
      <c r="B14" s="28" t="s">
        <v>243</v>
      </c>
      <c r="C14" s="184">
        <v>-107947.29265304639</v>
      </c>
      <c r="D14" s="160">
        <v>-106181.05239846327</v>
      </c>
      <c r="E14" s="160">
        <v>-116033.08559333373</v>
      </c>
      <c r="F14" s="160">
        <v>-136007.82249899561</v>
      </c>
      <c r="G14" s="160">
        <v>-117205.73973736278</v>
      </c>
      <c r="H14" s="82">
        <v>1.6634231952749712E-2</v>
      </c>
      <c r="I14" s="82">
        <v>-7.8993120175367859E-2</v>
      </c>
    </row>
    <row r="15" spans="2:9" x14ac:dyDescent="0.35">
      <c r="B15" s="83" t="s">
        <v>244</v>
      </c>
      <c r="C15" s="188">
        <v>-12293.64167805903</v>
      </c>
      <c r="D15" s="173">
        <v>-11908.907206274933</v>
      </c>
      <c r="E15" s="173">
        <v>-11899.228115666037</v>
      </c>
      <c r="F15" s="173">
        <v>-22626.690827326274</v>
      </c>
      <c r="G15" s="173">
        <v>-13315.307587249376</v>
      </c>
      <c r="H15" s="81">
        <v>3.2306446353144391E-2</v>
      </c>
      <c r="I15" s="81">
        <v>-7.6728675060325657E-2</v>
      </c>
    </row>
    <row r="16" spans="2:9" x14ac:dyDescent="0.35">
      <c r="B16" s="28" t="s">
        <v>245</v>
      </c>
      <c r="C16" s="184">
        <v>-120240.93433110541</v>
      </c>
      <c r="D16" s="160">
        <v>-118089.95960473821</v>
      </c>
      <c r="E16" s="160">
        <v>-127932.31370899976</v>
      </c>
      <c r="F16" s="160">
        <v>-158634.51332632187</v>
      </c>
      <c r="G16" s="160">
        <v>-130521.04732461215</v>
      </c>
      <c r="H16" s="82">
        <v>1.8214713033747998E-2</v>
      </c>
      <c r="I16" s="82">
        <v>-7.87621092860189E-2</v>
      </c>
    </row>
    <row r="17" spans="2:9" ht="10.5" x14ac:dyDescent="0.35">
      <c r="B17" s="73" t="s">
        <v>403</v>
      </c>
      <c r="C17" s="659">
        <v>3542</v>
      </c>
      <c r="D17" s="398">
        <v>3602</v>
      </c>
      <c r="E17" s="398">
        <v>3660</v>
      </c>
      <c r="F17" s="398">
        <v>3663</v>
      </c>
      <c r="G17" s="398">
        <v>3704</v>
      </c>
      <c r="H17" s="81">
        <v>-1.6657412548584105E-2</v>
      </c>
      <c r="I17" s="81">
        <v>-4.3736501079913559E-2</v>
      </c>
    </row>
    <row r="18" spans="2:9" x14ac:dyDescent="0.35">
      <c r="B18" s="73" t="s">
        <v>454</v>
      </c>
      <c r="C18" s="701">
        <v>131</v>
      </c>
      <c r="D18" s="205">
        <v>136</v>
      </c>
      <c r="E18" s="205">
        <v>136</v>
      </c>
      <c r="F18" s="205">
        <v>137</v>
      </c>
      <c r="G18" s="205">
        <v>144</v>
      </c>
      <c r="H18" s="81">
        <v>-3.6764705882352922E-2</v>
      </c>
      <c r="I18" s="81">
        <v>-9.027777777777779E-2</v>
      </c>
    </row>
    <row r="19" spans="2:9" ht="9.5" thickBot="1" x14ac:dyDescent="0.4">
      <c r="B19" s="28" t="s">
        <v>246</v>
      </c>
      <c r="C19" s="623">
        <v>0.64332421538329776</v>
      </c>
      <c r="D19" s="593">
        <v>0.50893243410365785</v>
      </c>
      <c r="E19" s="593">
        <v>0.34033257864447752</v>
      </c>
      <c r="F19" s="593">
        <v>0.43439457927133113</v>
      </c>
      <c r="G19" s="593">
        <v>0.51735306015332239</v>
      </c>
      <c r="H19" s="82"/>
      <c r="I19" s="82"/>
    </row>
    <row r="20" spans="2:9" ht="9.5" thickTop="1" x14ac:dyDescent="0.35">
      <c r="B20" s="14"/>
      <c r="C20" s="19"/>
      <c r="D20" s="19"/>
      <c r="E20" s="19"/>
      <c r="F20" s="19"/>
      <c r="G20" s="19"/>
      <c r="H20" s="19"/>
      <c r="I20" s="19"/>
    </row>
    <row r="21" spans="2:9" x14ac:dyDescent="0.35">
      <c r="B21" s="14"/>
      <c r="C21" s="599"/>
      <c r="D21" s="599"/>
      <c r="E21" s="599"/>
      <c r="F21" s="599"/>
      <c r="G21" s="599"/>
      <c r="H21" s="81"/>
      <c r="I21" s="81"/>
    </row>
    <row r="22" spans="2:9" ht="9.5" thickBot="1" x14ac:dyDescent="0.4">
      <c r="B22" s="33" t="s">
        <v>247</v>
      </c>
      <c r="C22" s="18"/>
      <c r="D22" s="18"/>
      <c r="E22" s="18"/>
      <c r="F22" s="18"/>
      <c r="G22" s="18"/>
      <c r="H22" s="801" t="s">
        <v>18</v>
      </c>
      <c r="I22" s="801"/>
    </row>
    <row r="23" spans="2:9" ht="26.25" customHeight="1" thickTop="1" thickBot="1" x14ac:dyDescent="0.4">
      <c r="B23" s="35" t="s">
        <v>398</v>
      </c>
      <c r="C23" s="3" t="s">
        <v>714</v>
      </c>
      <c r="D23" s="44" t="s">
        <v>704</v>
      </c>
      <c r="E23" s="44" t="s">
        <v>689</v>
      </c>
      <c r="F23" s="44" t="s">
        <v>682</v>
      </c>
      <c r="G23" s="44" t="s">
        <v>656</v>
      </c>
      <c r="H23" s="44" t="s">
        <v>19</v>
      </c>
      <c r="I23" s="44" t="s">
        <v>20</v>
      </c>
    </row>
    <row r="24" spans="2:9" ht="9.5" thickTop="1" x14ac:dyDescent="0.35">
      <c r="B24" s="84" t="s">
        <v>248</v>
      </c>
      <c r="C24" s="183">
        <v>10220.839004032421</v>
      </c>
      <c r="D24" s="159">
        <v>8028.6562400070634</v>
      </c>
      <c r="E24" s="159">
        <v>8968.0927559605152</v>
      </c>
      <c r="F24" s="159">
        <v>13544.444574340538</v>
      </c>
      <c r="G24" s="159">
        <v>10827.902409076032</v>
      </c>
      <c r="H24" s="42">
        <v>0.27304479087068612</v>
      </c>
      <c r="I24" s="42">
        <v>-5.6064728154066601E-2</v>
      </c>
    </row>
    <row r="25" spans="2:9" x14ac:dyDescent="0.35">
      <c r="B25" s="84" t="s">
        <v>249</v>
      </c>
      <c r="C25" s="183">
        <v>-19588.49939068301</v>
      </c>
      <c r="D25" s="159">
        <v>-23191.501017049821</v>
      </c>
      <c r="E25" s="159">
        <v>-41930.39227118616</v>
      </c>
      <c r="F25" s="159">
        <v>-46949.991370216179</v>
      </c>
      <c r="G25" s="159">
        <v>-13000.252663864874</v>
      </c>
      <c r="H25" s="42">
        <v>-0.15535870764544191</v>
      </c>
      <c r="I25" s="42">
        <v>0.50677836017223221</v>
      </c>
    </row>
    <row r="26" spans="2:9" x14ac:dyDescent="0.35">
      <c r="B26" s="28" t="s">
        <v>9</v>
      </c>
      <c r="C26" s="184">
        <v>-9367.6603866505884</v>
      </c>
      <c r="D26" s="160">
        <v>-15162.844777042757</v>
      </c>
      <c r="E26" s="160">
        <v>-32962.299515225648</v>
      </c>
      <c r="F26" s="160">
        <v>-33405.546795875642</v>
      </c>
      <c r="G26" s="160">
        <v>-2172.350254788842</v>
      </c>
      <c r="H26" s="82" t="s">
        <v>449</v>
      </c>
      <c r="I26" s="82" t="s">
        <v>449</v>
      </c>
    </row>
    <row r="27" spans="2:9" x14ac:dyDescent="0.35">
      <c r="B27" s="84" t="s">
        <v>504</v>
      </c>
      <c r="C27" s="183">
        <v>-13233.267016654707</v>
      </c>
      <c r="D27" s="159">
        <v>-19519.205816566038</v>
      </c>
      <c r="E27" s="159">
        <v>-25195.095487860257</v>
      </c>
      <c r="F27" s="159">
        <v>-32231.190654295639</v>
      </c>
      <c r="G27" s="159">
        <v>-26068.696564355469</v>
      </c>
      <c r="H27" s="9">
        <v>-0.32203865561868439</v>
      </c>
      <c r="I27" s="9">
        <v>-0.49236944072037114</v>
      </c>
    </row>
    <row r="28" spans="2:9" ht="9.5" thickBot="1" x14ac:dyDescent="0.4">
      <c r="B28" s="314" t="s">
        <v>108</v>
      </c>
      <c r="C28" s="315">
        <v>-22600.927403305293</v>
      </c>
      <c r="D28" s="563">
        <v>-34682.050593608794</v>
      </c>
      <c r="E28" s="563">
        <v>-58157.395003085905</v>
      </c>
      <c r="F28" s="563">
        <v>-65636.737450171277</v>
      </c>
      <c r="G28" s="563">
        <v>-28241.046819144311</v>
      </c>
      <c r="H28" s="74">
        <v>-0.3483393566275983</v>
      </c>
      <c r="I28" s="74">
        <v>-0.19971353937261416</v>
      </c>
    </row>
    <row r="29" spans="2:9" ht="9.5" thickTop="1" x14ac:dyDescent="0.35">
      <c r="B29" s="19"/>
      <c r="C29" s="19"/>
      <c r="D29" s="19"/>
      <c r="E29" s="19"/>
      <c r="F29" s="19"/>
      <c r="G29" s="19"/>
      <c r="H29" s="19"/>
      <c r="I29" s="19"/>
    </row>
    <row r="30" spans="2:9" x14ac:dyDescent="0.35">
      <c r="B30" s="19"/>
      <c r="C30" s="19"/>
      <c r="D30" s="19"/>
      <c r="E30" s="19"/>
      <c r="F30" s="19"/>
      <c r="G30" s="19"/>
      <c r="H30" s="19"/>
      <c r="I30" s="19"/>
    </row>
    <row r="31" spans="2:9" x14ac:dyDescent="0.35">
      <c r="B31" s="802" t="s">
        <v>250</v>
      </c>
      <c r="C31" s="801" t="s">
        <v>251</v>
      </c>
      <c r="D31" s="112"/>
      <c r="E31" s="19"/>
      <c r="F31" s="19"/>
      <c r="G31" s="19"/>
      <c r="H31" s="19"/>
      <c r="I31" s="19"/>
    </row>
    <row r="32" spans="2:9" ht="9.5" thickBot="1" x14ac:dyDescent="0.4">
      <c r="B32" s="803"/>
      <c r="C32" s="794"/>
      <c r="D32" s="112"/>
      <c r="E32" s="19"/>
      <c r="F32" s="19"/>
      <c r="G32" s="19"/>
      <c r="H32" s="19"/>
      <c r="I32" s="19"/>
    </row>
    <row r="33" spans="2:9" ht="9.5" thickTop="1" x14ac:dyDescent="0.35">
      <c r="B33" s="624">
        <v>2018</v>
      </c>
      <c r="C33" s="625">
        <v>0.376</v>
      </c>
      <c r="D33" s="112"/>
      <c r="E33" s="19"/>
      <c r="F33" s="19"/>
      <c r="G33" s="19"/>
      <c r="H33" s="19"/>
      <c r="I33" s="19"/>
    </row>
    <row r="34" spans="2:9" x14ac:dyDescent="0.35">
      <c r="B34" s="197">
        <v>2019</v>
      </c>
      <c r="C34" s="625">
        <v>0.433</v>
      </c>
      <c r="D34" s="112"/>
      <c r="E34" s="19"/>
      <c r="F34" s="19"/>
      <c r="G34" s="19"/>
      <c r="H34" s="19"/>
      <c r="I34" s="19"/>
    </row>
    <row r="35" spans="2:9" x14ac:dyDescent="0.35">
      <c r="B35" s="197">
        <v>2020</v>
      </c>
      <c r="C35" s="625">
        <v>0.36099999999999999</v>
      </c>
      <c r="D35" s="112"/>
      <c r="E35" s="19"/>
      <c r="F35" s="19"/>
      <c r="G35" s="19"/>
      <c r="H35" s="19"/>
      <c r="I35" s="19"/>
    </row>
    <row r="36" spans="2:9" x14ac:dyDescent="0.35">
      <c r="B36" s="197">
        <v>2021</v>
      </c>
      <c r="C36" s="625">
        <v>0.51</v>
      </c>
    </row>
    <row r="37" spans="2:9" hidden="1" x14ac:dyDescent="0.35">
      <c r="B37" s="288" t="s">
        <v>575</v>
      </c>
      <c r="C37" s="578">
        <v>0.16</v>
      </c>
    </row>
    <row r="38" spans="2:9" hidden="1" x14ac:dyDescent="0.35">
      <c r="B38" s="288" t="s">
        <v>589</v>
      </c>
      <c r="C38" s="578">
        <v>0.18100000000000002</v>
      </c>
    </row>
    <row r="39" spans="2:9" hidden="1" x14ac:dyDescent="0.35">
      <c r="B39" s="288" t="s">
        <v>599</v>
      </c>
      <c r="C39" s="578">
        <v>0.30999999999999994</v>
      </c>
    </row>
    <row r="40" spans="2:9" hidden="1" x14ac:dyDescent="0.35">
      <c r="B40" s="25" t="s">
        <v>613</v>
      </c>
      <c r="C40" s="85">
        <v>0.28999999999999992</v>
      </c>
    </row>
    <row r="41" spans="2:9" x14ac:dyDescent="0.35">
      <c r="B41" s="197">
        <v>2022</v>
      </c>
      <c r="C41" s="625">
        <v>0.94099999999999995</v>
      </c>
    </row>
    <row r="42" spans="2:9" x14ac:dyDescent="0.35">
      <c r="B42" s="288" t="s">
        <v>630</v>
      </c>
      <c r="C42" s="578">
        <v>0.24099999999999999</v>
      </c>
      <c r="D42" s="204"/>
      <c r="E42" s="204"/>
      <c r="F42" s="204"/>
      <c r="G42" s="204"/>
    </row>
    <row r="43" spans="2:9" x14ac:dyDescent="0.35">
      <c r="B43" s="613" t="s">
        <v>647</v>
      </c>
      <c r="C43" s="578">
        <v>0.31900000000000006</v>
      </c>
      <c r="D43" s="204"/>
    </row>
    <row r="44" spans="2:9" x14ac:dyDescent="0.35">
      <c r="B44" s="25" t="s">
        <v>656</v>
      </c>
      <c r="C44" s="578">
        <v>0.47499999999999998</v>
      </c>
      <c r="D44" s="204"/>
      <c r="E44" s="587"/>
    </row>
    <row r="45" spans="2:9" x14ac:dyDescent="0.35">
      <c r="B45" s="25" t="s">
        <v>682</v>
      </c>
      <c r="C45" s="578">
        <v>1.079</v>
      </c>
      <c r="D45" s="204"/>
      <c r="E45" s="587"/>
    </row>
    <row r="46" spans="2:9" x14ac:dyDescent="0.35">
      <c r="B46" s="197">
        <v>2023</v>
      </c>
      <c r="C46" s="625">
        <v>2.1139999999999999</v>
      </c>
      <c r="D46" s="204"/>
      <c r="E46" s="128"/>
      <c r="F46" s="128"/>
      <c r="G46" s="204"/>
      <c r="H46" s="204"/>
      <c r="I46" s="204"/>
    </row>
    <row r="47" spans="2:9" x14ac:dyDescent="0.35">
      <c r="B47" s="25" t="s">
        <v>689</v>
      </c>
      <c r="C47" s="578">
        <v>0.51</v>
      </c>
    </row>
    <row r="48" spans="2:9" x14ac:dyDescent="0.35">
      <c r="B48" s="25" t="s">
        <v>704</v>
      </c>
      <c r="C48" s="578">
        <v>0.188</v>
      </c>
      <c r="D48" s="325"/>
      <c r="E48" s="325"/>
      <c r="F48" s="325"/>
      <c r="G48" s="325"/>
      <c r="H48" s="262"/>
      <c r="I48" s="262"/>
    </row>
    <row r="49" spans="2:5" x14ac:dyDescent="0.35">
      <c r="B49" s="25" t="s">
        <v>714</v>
      </c>
      <c r="C49" s="735">
        <v>0.121</v>
      </c>
    </row>
    <row r="50" spans="2:5" x14ac:dyDescent="0.35">
      <c r="C50" s="587"/>
    </row>
    <row r="51" spans="2:5" ht="12" x14ac:dyDescent="0.35">
      <c r="B51" s="323"/>
      <c r="C51" s="204"/>
      <c r="D51" s="204"/>
      <c r="E51" s="204"/>
    </row>
    <row r="61" spans="2:5" x14ac:dyDescent="0.35">
      <c r="C61" s="204">
        <v>-120241.24433110541</v>
      </c>
      <c r="D61" s="204">
        <v>-118089.95960473821</v>
      </c>
    </row>
    <row r="62" spans="2:5" x14ac:dyDescent="0.35">
      <c r="C62" s="117">
        <v>1.8217338151082618E-2</v>
      </c>
    </row>
  </sheetData>
  <mergeCells count="4">
    <mergeCell ref="H2:I2"/>
    <mergeCell ref="H22:I22"/>
    <mergeCell ref="B31:B32"/>
    <mergeCell ref="C31:C3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2.54296875" style="117" customWidth="1"/>
    <col min="2" max="2" width="23" style="117" bestFit="1" customWidth="1"/>
    <col min="3" max="3" width="12.26953125" style="117" bestFit="1" customWidth="1"/>
    <col min="4" max="4" width="10.6328125" style="117" bestFit="1" customWidth="1"/>
    <col min="5" max="5" width="9.81640625" style="117" bestFit="1" customWidth="1"/>
    <col min="6" max="6" width="8.7265625" style="117" bestFit="1" customWidth="1"/>
    <col min="7" max="7" width="9.453125" style="117" bestFit="1" customWidth="1"/>
    <col min="8" max="9" width="7.26953125" style="117" bestFit="1" customWidth="1"/>
    <col min="10" max="16384" width="10.81640625" style="117"/>
  </cols>
  <sheetData>
    <row r="2" spans="2:9" x14ac:dyDescent="0.35">
      <c r="B2" s="804" t="s">
        <v>398</v>
      </c>
      <c r="C2" s="804"/>
      <c r="D2" s="804"/>
      <c r="E2" s="804"/>
      <c r="F2" s="804"/>
    </row>
    <row r="3" spans="2:9" ht="15.75" customHeight="1" thickBot="1" x14ac:dyDescent="0.4">
      <c r="B3" s="88" t="s">
        <v>252</v>
      </c>
      <c r="C3" s="89"/>
      <c r="D3" s="89"/>
      <c r="E3" s="89"/>
      <c r="F3" s="89"/>
      <c r="G3" s="18"/>
      <c r="H3" s="801" t="s">
        <v>18</v>
      </c>
      <c r="I3" s="801"/>
    </row>
    <row r="4" spans="2:9" ht="10" thickTop="1" thickBot="1" x14ac:dyDescent="0.4">
      <c r="B4" s="35"/>
      <c r="C4" s="456" t="s">
        <v>718</v>
      </c>
      <c r="D4" s="457" t="s">
        <v>705</v>
      </c>
      <c r="E4" s="457" t="s">
        <v>690</v>
      </c>
      <c r="F4" s="458" t="s">
        <v>658</v>
      </c>
      <c r="G4" s="458" t="s">
        <v>657</v>
      </c>
      <c r="H4" s="90" t="s">
        <v>19</v>
      </c>
      <c r="I4" s="91" t="s">
        <v>20</v>
      </c>
    </row>
    <row r="5" spans="2:9" ht="9.5" thickTop="1" x14ac:dyDescent="0.35">
      <c r="B5" s="73" t="s">
        <v>43</v>
      </c>
      <c r="C5" s="611">
        <v>772514.00899999996</v>
      </c>
      <c r="D5" s="611">
        <v>278685.36603249947</v>
      </c>
      <c r="E5" s="611">
        <v>307521.24019658187</v>
      </c>
      <c r="F5" s="611">
        <v>461818.45354341361</v>
      </c>
      <c r="G5" s="611">
        <v>310106.42362467258</v>
      </c>
      <c r="H5" s="92">
        <v>1.7719934490923777</v>
      </c>
      <c r="I5" s="93">
        <v>1.4911254658013395</v>
      </c>
    </row>
    <row r="6" spans="2:9" ht="18" x14ac:dyDescent="0.35">
      <c r="B6" s="73" t="s">
        <v>88</v>
      </c>
      <c r="C6" s="611">
        <v>407.78500000000003</v>
      </c>
      <c r="D6" s="611">
        <v>429.38891201163091</v>
      </c>
      <c r="E6" s="611">
        <v>1789.6952038039888</v>
      </c>
      <c r="F6" s="611">
        <v>153367.70286179398</v>
      </c>
      <c r="G6" s="611">
        <v>1026158.2833006949</v>
      </c>
      <c r="H6" s="92">
        <v>-5.0313157623049443E-2</v>
      </c>
      <c r="I6" s="93">
        <v>-0.99960261003917605</v>
      </c>
    </row>
    <row r="7" spans="2:9" ht="18" x14ac:dyDescent="0.35">
      <c r="B7" s="73" t="s">
        <v>526</v>
      </c>
      <c r="C7" s="611">
        <v>0</v>
      </c>
      <c r="D7" s="611">
        <v>242919.62833788455</v>
      </c>
      <c r="E7" s="611">
        <v>1108558.3447911779</v>
      </c>
      <c r="F7" s="611">
        <v>1523363.5671002439</v>
      </c>
      <c r="G7" s="611">
        <v>555937.72982481681</v>
      </c>
      <c r="H7" s="92" t="s">
        <v>449</v>
      </c>
      <c r="I7" s="93" t="s">
        <v>449</v>
      </c>
    </row>
    <row r="8" spans="2:9" x14ac:dyDescent="0.35">
      <c r="B8" s="73" t="s">
        <v>162</v>
      </c>
      <c r="C8" s="611">
        <v>933430.91139497212</v>
      </c>
      <c r="D8" s="611">
        <v>1256672.121499903</v>
      </c>
      <c r="E8" s="611">
        <v>439622.08972572675</v>
      </c>
      <c r="F8" s="611">
        <v>406135.42352553905</v>
      </c>
      <c r="G8" s="611">
        <v>239493.30938598851</v>
      </c>
      <c r="H8" s="92">
        <v>-0.25722000558039426</v>
      </c>
      <c r="I8" s="93">
        <v>2.8975239591790545</v>
      </c>
    </row>
    <row r="9" spans="2:9" x14ac:dyDescent="0.35">
      <c r="B9" s="73" t="s">
        <v>556</v>
      </c>
      <c r="C9" s="611">
        <v>1568049.5100000002</v>
      </c>
      <c r="D9" s="611">
        <v>1365632.9103599514</v>
      </c>
      <c r="E9" s="611">
        <v>999478.16216577077</v>
      </c>
      <c r="F9" s="611">
        <v>969247.44342860533</v>
      </c>
      <c r="G9" s="611">
        <v>1146734.5242898935</v>
      </c>
      <c r="H9" s="92">
        <v>0.14822182308618803</v>
      </c>
      <c r="I9" s="93">
        <v>0.36740411733134382</v>
      </c>
    </row>
    <row r="10" spans="2:9" x14ac:dyDescent="0.35">
      <c r="B10" s="73" t="s">
        <v>253</v>
      </c>
      <c r="C10" s="611">
        <v>100419.77499999999</v>
      </c>
      <c r="D10" s="611">
        <v>101282.51988010385</v>
      </c>
      <c r="E10" s="611">
        <v>101616.38980258927</v>
      </c>
      <c r="F10" s="611">
        <v>103111.94740009715</v>
      </c>
      <c r="G10" s="611">
        <v>105597.58058186938</v>
      </c>
      <c r="H10" s="92">
        <v>-8.5182011775097877E-3</v>
      </c>
      <c r="I10" s="93">
        <v>-4.9033373239598554E-2</v>
      </c>
    </row>
    <row r="11" spans="2:9" ht="10.5" x14ac:dyDescent="0.35">
      <c r="B11" s="73" t="s">
        <v>404</v>
      </c>
      <c r="C11" s="611">
        <v>622784.61660502711</v>
      </c>
      <c r="D11" s="611">
        <v>499504.21189520368</v>
      </c>
      <c r="E11" s="611">
        <v>460877.96690401342</v>
      </c>
      <c r="F11" s="611">
        <v>541805.25103196688</v>
      </c>
      <c r="G11" s="611">
        <v>607303.06404858874</v>
      </c>
      <c r="H11" s="92">
        <v>0.24680553591745835</v>
      </c>
      <c r="I11" s="93">
        <v>2.5492301081490476E-2</v>
      </c>
    </row>
    <row r="12" spans="2:9" ht="9.5" thickBot="1" x14ac:dyDescent="0.4">
      <c r="B12" s="28" t="s">
        <v>254</v>
      </c>
      <c r="C12" s="612">
        <v>3997606.6069999994</v>
      </c>
      <c r="D12" s="612">
        <v>3745126.1469175578</v>
      </c>
      <c r="E12" s="612">
        <v>3419463.888789664</v>
      </c>
      <c r="F12" s="612">
        <v>4158849.78889166</v>
      </c>
      <c r="G12" s="612">
        <v>3991330.9150565243</v>
      </c>
      <c r="H12" s="94">
        <v>6.741574253520044E-2</v>
      </c>
      <c r="I12" s="95">
        <v>1.5723306528658831E-3</v>
      </c>
    </row>
    <row r="13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B1:G20"/>
  <sheetViews>
    <sheetView workbookViewId="0"/>
  </sheetViews>
  <sheetFormatPr baseColWidth="10" defaultColWidth="10.81640625" defaultRowHeight="14.5" x14ac:dyDescent="0.35"/>
  <cols>
    <col min="1" max="1" width="2.90625" style="190" customWidth="1"/>
    <col min="2" max="2" width="23" style="190" bestFit="1" customWidth="1"/>
    <col min="3" max="3" width="9.81640625" style="190" customWidth="1"/>
    <col min="4" max="4" width="9.26953125" style="190" customWidth="1"/>
    <col min="5" max="16384" width="10.81640625" style="190"/>
  </cols>
  <sheetData>
    <row r="1" spans="2:7" ht="15" thickBot="1" x14ac:dyDescent="0.4"/>
    <row r="2" spans="2:7" ht="15.5" thickTop="1" thickBot="1" x14ac:dyDescent="0.4">
      <c r="B2" s="609" t="s">
        <v>466</v>
      </c>
      <c r="C2" s="510" t="s">
        <v>714</v>
      </c>
      <c r="D2" s="511" t="s">
        <v>704</v>
      </c>
      <c r="E2" s="512" t="s">
        <v>689</v>
      </c>
      <c r="F2" s="512" t="s">
        <v>682</v>
      </c>
      <c r="G2" s="512" t="s">
        <v>656</v>
      </c>
    </row>
    <row r="3" spans="2:7" ht="15" thickTop="1" x14ac:dyDescent="0.35">
      <c r="B3" s="197" t="s">
        <v>483</v>
      </c>
      <c r="C3" s="286"/>
      <c r="D3" s="464"/>
      <c r="E3" s="391"/>
      <c r="F3" s="391"/>
      <c r="G3" s="391"/>
    </row>
    <row r="4" spans="2:7" ht="10" customHeight="1" x14ac:dyDescent="0.35">
      <c r="B4" s="197" t="s">
        <v>92</v>
      </c>
      <c r="C4" s="286">
        <v>208929.81975884002</v>
      </c>
      <c r="D4" s="465">
        <v>143201.26203150998</v>
      </c>
      <c r="E4" s="391">
        <v>125040.58061413073</v>
      </c>
      <c r="F4" s="391">
        <v>113819.13308405151</v>
      </c>
      <c r="G4" s="391">
        <v>132984.68610522713</v>
      </c>
    </row>
    <row r="5" spans="2:7" ht="13" customHeight="1" x14ac:dyDescent="0.35">
      <c r="B5" s="288" t="s">
        <v>440</v>
      </c>
      <c r="C5" s="400">
        <v>181439.54606290002</v>
      </c>
      <c r="D5" s="466">
        <v>127430.97786516589</v>
      </c>
      <c r="E5" s="402">
        <v>116441.16088665031</v>
      </c>
      <c r="F5" s="402">
        <v>108400.0772411424</v>
      </c>
      <c r="G5" s="402">
        <v>127231.52595895405</v>
      </c>
    </row>
    <row r="6" spans="2:7" x14ac:dyDescent="0.35">
      <c r="B6" s="288" t="s">
        <v>477</v>
      </c>
      <c r="C6" s="400">
        <v>20514.67244377</v>
      </c>
      <c r="D6" s="466">
        <v>12155.206010169923</v>
      </c>
      <c r="E6" s="402">
        <v>4774.5904046876449</v>
      </c>
      <c r="F6" s="402">
        <v>1969.0760085951842</v>
      </c>
      <c r="G6" s="402">
        <v>1818.0500894789195</v>
      </c>
    </row>
    <row r="7" spans="2:7" ht="12" customHeight="1" x14ac:dyDescent="0.35">
      <c r="B7" s="288" t="s">
        <v>209</v>
      </c>
      <c r="C7" s="400">
        <v>0</v>
      </c>
      <c r="D7" s="466">
        <v>2.7658439070439149</v>
      </c>
      <c r="E7" s="402">
        <v>6.6094240085998015</v>
      </c>
      <c r="F7" s="402">
        <v>9.8762645070608315</v>
      </c>
      <c r="G7" s="402">
        <v>16.349688431800782</v>
      </c>
    </row>
    <row r="8" spans="2:7" x14ac:dyDescent="0.35">
      <c r="B8" s="288" t="s">
        <v>213</v>
      </c>
      <c r="C8" s="400">
        <v>6255.8080692900003</v>
      </c>
      <c r="D8" s="466">
        <v>3136.9392149837877</v>
      </c>
      <c r="E8" s="402">
        <v>3406.785916900084</v>
      </c>
      <c r="F8" s="402">
        <v>3045.3203376187867</v>
      </c>
      <c r="G8" s="402">
        <v>3403.2094480600781</v>
      </c>
    </row>
    <row r="9" spans="2:7" x14ac:dyDescent="0.35">
      <c r="B9" s="288" t="s">
        <v>478</v>
      </c>
      <c r="C9" s="400">
        <v>719.7931828799999</v>
      </c>
      <c r="D9" s="466">
        <v>475.37309728332468</v>
      </c>
      <c r="E9" s="402">
        <v>411.43398188403927</v>
      </c>
      <c r="F9" s="402">
        <v>394.78323218808475</v>
      </c>
      <c r="G9" s="402">
        <v>515.55092030231413</v>
      </c>
    </row>
    <row r="10" spans="2:7" x14ac:dyDescent="0.35">
      <c r="B10" s="197" t="s">
        <v>620</v>
      </c>
      <c r="C10" s="286">
        <v>545040.36199999996</v>
      </c>
      <c r="D10" s="465">
        <v>297651.63306478714</v>
      </c>
      <c r="E10" s="391">
        <v>358310.75372896547</v>
      </c>
      <c r="F10" s="391">
        <v>347869.20026469271</v>
      </c>
      <c r="G10" s="391">
        <v>103858.08314260081</v>
      </c>
    </row>
    <row r="11" spans="2:7" ht="11.5" customHeight="1" x14ac:dyDescent="0.35">
      <c r="B11" s="288" t="s">
        <v>481</v>
      </c>
      <c r="C11" s="400">
        <v>545040.36199999996</v>
      </c>
      <c r="D11" s="466">
        <v>297651.63306478714</v>
      </c>
      <c r="E11" s="402">
        <v>358310.75372896547</v>
      </c>
      <c r="F11" s="402">
        <v>347869.20026469271</v>
      </c>
      <c r="G11" s="402">
        <v>103858.08314260081</v>
      </c>
    </row>
    <row r="12" spans="2:7" x14ac:dyDescent="0.35">
      <c r="B12" s="197" t="s">
        <v>254</v>
      </c>
      <c r="C12" s="286">
        <v>753970.18175883999</v>
      </c>
      <c r="D12" s="465">
        <v>440852.89509629714</v>
      </c>
      <c r="E12" s="391">
        <v>483351.33434309618</v>
      </c>
      <c r="F12" s="391">
        <v>461688.3333487442</v>
      </c>
      <c r="G12" s="391">
        <v>236842.76924782794</v>
      </c>
    </row>
    <row r="13" spans="2:7" ht="9.65" customHeight="1" x14ac:dyDescent="0.35">
      <c r="B13" s="287"/>
      <c r="C13" s="400"/>
      <c r="D13" s="466"/>
      <c r="E13" s="402"/>
      <c r="F13" s="402"/>
      <c r="G13" s="402"/>
    </row>
    <row r="14" spans="2:7" x14ac:dyDescent="0.35">
      <c r="B14" s="197" t="s">
        <v>482</v>
      </c>
      <c r="C14" s="286"/>
      <c r="D14" s="465"/>
      <c r="E14" s="391"/>
      <c r="F14" s="391"/>
      <c r="G14" s="391"/>
    </row>
    <row r="15" spans="2:7" x14ac:dyDescent="0.35">
      <c r="B15" s="195" t="s">
        <v>89</v>
      </c>
      <c r="C15" s="400">
        <v>154749.31408734003</v>
      </c>
      <c r="D15" s="466">
        <v>10263.711207691795</v>
      </c>
      <c r="E15" s="402">
        <v>7601.0513375957189</v>
      </c>
      <c r="F15" s="402">
        <v>8550.8364034536462</v>
      </c>
      <c r="G15" s="402">
        <v>19296.980855450198</v>
      </c>
    </row>
    <row r="16" spans="2:7" ht="18" x14ac:dyDescent="0.35">
      <c r="B16" s="195" t="s">
        <v>486</v>
      </c>
      <c r="C16" s="400">
        <v>4443.3574060200008</v>
      </c>
      <c r="D16" s="466">
        <v>4271.8093985597934</v>
      </c>
      <c r="E16" s="402">
        <v>3754.9419067733184</v>
      </c>
      <c r="F16" s="402">
        <v>3501.1144770360852</v>
      </c>
      <c r="G16" s="402">
        <v>3982.0441566971208</v>
      </c>
    </row>
    <row r="17" spans="2:7" x14ac:dyDescent="0.35">
      <c r="B17" s="195" t="s">
        <v>259</v>
      </c>
      <c r="C17" s="400">
        <v>202.15394180000001</v>
      </c>
      <c r="D17" s="466">
        <v>35.020292786868012</v>
      </c>
      <c r="E17" s="402">
        <v>13.630469604714584</v>
      </c>
      <c r="F17" s="402">
        <v>6.7936816749155096</v>
      </c>
      <c r="G17" s="402">
        <v>14.317747567362815</v>
      </c>
    </row>
    <row r="18" spans="2:7" x14ac:dyDescent="0.35">
      <c r="B18" s="197" t="s">
        <v>484</v>
      </c>
      <c r="C18" s="286">
        <v>159394.82543516002</v>
      </c>
      <c r="D18" s="465">
        <v>14570.540899038455</v>
      </c>
      <c r="E18" s="391">
        <v>11369.623713973751</v>
      </c>
      <c r="F18" s="391">
        <v>12058.744562164649</v>
      </c>
      <c r="G18" s="391">
        <v>23293.342759714677</v>
      </c>
    </row>
    <row r="19" spans="2:7" ht="18.5" thickBot="1" x14ac:dyDescent="0.4">
      <c r="B19" s="197" t="s">
        <v>485</v>
      </c>
      <c r="C19" s="401">
        <v>594575.35632367991</v>
      </c>
      <c r="D19" s="467">
        <v>426282.35419725871</v>
      </c>
      <c r="E19" s="403">
        <v>471981.71062912245</v>
      </c>
      <c r="F19" s="403">
        <v>449629.58878657955</v>
      </c>
      <c r="G19" s="403">
        <v>213549.42648811327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6"/>
  <sheetViews>
    <sheetView showGridLines="0" zoomScale="93" zoomScaleNormal="70" zoomScalePageLayoutView="150" workbookViewId="0"/>
  </sheetViews>
  <sheetFormatPr baseColWidth="10" defaultColWidth="10.81640625" defaultRowHeight="9" x14ac:dyDescent="0.35"/>
  <cols>
    <col min="1" max="1" width="4.90625" style="112" customWidth="1"/>
    <col min="2" max="2" width="29.26953125" style="112" customWidth="1"/>
    <col min="3" max="4" width="15.08984375" style="112" bestFit="1" customWidth="1"/>
    <col min="5" max="5" width="12.81640625" style="112" bestFit="1" customWidth="1"/>
    <col min="6" max="6" width="12.1796875" style="112" bestFit="1" customWidth="1"/>
    <col min="7" max="7" width="15" style="112" bestFit="1" customWidth="1"/>
    <col min="8" max="9" width="7.54296875" style="112" bestFit="1" customWidth="1"/>
    <col min="10" max="16384" width="10.81640625" style="112"/>
  </cols>
  <sheetData>
    <row r="1" spans="2:9" ht="12" customHeight="1" x14ac:dyDescent="0.35">
      <c r="B1" s="14"/>
      <c r="C1" s="102"/>
      <c r="D1" s="102"/>
      <c r="E1" s="102"/>
      <c r="F1" s="102"/>
      <c r="G1" s="19"/>
      <c r="H1" s="19"/>
      <c r="I1" s="19"/>
    </row>
    <row r="2" spans="2:9" ht="9.5" thickBot="1" x14ac:dyDescent="0.4">
      <c r="B2" s="808" t="s">
        <v>651</v>
      </c>
      <c r="C2" s="102"/>
      <c r="D2" s="102"/>
      <c r="E2" s="102"/>
      <c r="F2" s="102"/>
      <c r="G2" s="19"/>
      <c r="H2" s="805" t="s">
        <v>18</v>
      </c>
      <c r="I2" s="805"/>
    </row>
    <row r="3" spans="2:9" ht="10" thickTop="1" thickBot="1" x14ac:dyDescent="0.4">
      <c r="B3" s="809"/>
      <c r="C3" s="278" t="s">
        <v>718</v>
      </c>
      <c r="D3" s="103" t="s">
        <v>706</v>
      </c>
      <c r="E3" s="103" t="s">
        <v>691</v>
      </c>
      <c r="F3" s="103" t="s">
        <v>658</v>
      </c>
      <c r="G3" s="103" t="s">
        <v>657</v>
      </c>
      <c r="H3" s="106" t="s">
        <v>19</v>
      </c>
      <c r="I3" s="107" t="s">
        <v>20</v>
      </c>
    </row>
    <row r="4" spans="2:9" ht="9.5" thickTop="1" x14ac:dyDescent="0.35">
      <c r="B4" s="4" t="s">
        <v>266</v>
      </c>
      <c r="C4" s="171">
        <v>3007.4409999999998</v>
      </c>
      <c r="D4" s="171">
        <v>3522.8919418630044</v>
      </c>
      <c r="E4" s="171">
        <v>1515.984887461052</v>
      </c>
      <c r="F4" s="171">
        <v>4172.9573060988596</v>
      </c>
      <c r="G4" s="171">
        <v>1565.7056964510591</v>
      </c>
      <c r="H4" s="108">
        <v>-0.14631471823981623</v>
      </c>
      <c r="I4" s="109">
        <v>0.92082139498941684</v>
      </c>
    </row>
    <row r="5" spans="2:9" x14ac:dyDescent="0.35">
      <c r="B5" s="4" t="s">
        <v>267</v>
      </c>
      <c r="C5" s="171">
        <v>11602.715</v>
      </c>
      <c r="D5" s="171">
        <v>13196.858680168672</v>
      </c>
      <c r="E5" s="171">
        <v>9979.1942861280058</v>
      </c>
      <c r="F5" s="171">
        <v>8090.7433774631627</v>
      </c>
      <c r="G5" s="171">
        <v>4482.4848961270409</v>
      </c>
      <c r="H5" s="108">
        <v>-0.12079720779038439</v>
      </c>
      <c r="I5" s="109">
        <v>1.5884560168903157</v>
      </c>
    </row>
    <row r="6" spans="2:9" ht="18" x14ac:dyDescent="0.35">
      <c r="B6" s="4" t="s">
        <v>268</v>
      </c>
      <c r="C6" s="171">
        <v>1542108.3260000001</v>
      </c>
      <c r="D6" s="171">
        <v>1352455.265329638</v>
      </c>
      <c r="E6" s="171">
        <v>989662.46151627635</v>
      </c>
      <c r="F6" s="171">
        <v>950690.98646417807</v>
      </c>
      <c r="G6" s="171">
        <v>1128521.3511686258</v>
      </c>
      <c r="H6" s="108">
        <v>0.14022871257345249</v>
      </c>
      <c r="I6" s="109">
        <v>0.36648573321460831</v>
      </c>
    </row>
    <row r="7" spans="2:9" x14ac:dyDescent="0.35">
      <c r="B7" s="73" t="s">
        <v>171</v>
      </c>
      <c r="C7" s="159">
        <v>207964.47899999999</v>
      </c>
      <c r="D7" s="159">
        <v>198665.38311417415</v>
      </c>
      <c r="E7" s="159">
        <v>163049.20287279645</v>
      </c>
      <c r="F7" s="159">
        <v>80777.416083205753</v>
      </c>
      <c r="G7" s="159">
        <v>85460.516910390506</v>
      </c>
      <c r="H7" s="92">
        <v>4.6807832044305275E-2</v>
      </c>
      <c r="I7" s="93">
        <v>1.4334568350207948</v>
      </c>
    </row>
    <row r="8" spans="2:9" x14ac:dyDescent="0.35">
      <c r="B8" s="73" t="s">
        <v>269</v>
      </c>
      <c r="C8" s="159">
        <v>437502.77299999999</v>
      </c>
      <c r="D8" s="159">
        <v>483248.99092477019</v>
      </c>
      <c r="E8" s="159">
        <v>343154.82680577057</v>
      </c>
      <c r="F8" s="159">
        <v>366426.69133934961</v>
      </c>
      <c r="G8" s="159">
        <v>445184.65058953228</v>
      </c>
      <c r="H8" s="92">
        <v>-9.4663866420554466E-2</v>
      </c>
      <c r="I8" s="93">
        <v>-1.7255486188393121E-2</v>
      </c>
    </row>
    <row r="9" spans="2:9" x14ac:dyDescent="0.35">
      <c r="B9" s="73" t="s">
        <v>173</v>
      </c>
      <c r="C9" s="159">
        <v>181439.61799999999</v>
      </c>
      <c r="D9" s="159">
        <v>127431.06164928277</v>
      </c>
      <c r="E9" s="159">
        <v>116441.2637824117</v>
      </c>
      <c r="F9" s="159">
        <v>108400.23189714503</v>
      </c>
      <c r="G9" s="159">
        <v>127231.76714633468</v>
      </c>
      <c r="H9" s="92">
        <v>0.42382567995360643</v>
      </c>
      <c r="I9" s="93">
        <v>0.42605594553535164</v>
      </c>
    </row>
    <row r="10" spans="2:9" x14ac:dyDescent="0.35">
      <c r="B10" s="73" t="s">
        <v>270</v>
      </c>
      <c r="C10" s="159">
        <v>132675.217</v>
      </c>
      <c r="D10" s="159">
        <v>65481.749091679332</v>
      </c>
      <c r="E10" s="159">
        <v>33720.958081226956</v>
      </c>
      <c r="F10" s="159">
        <v>29581.813671710985</v>
      </c>
      <c r="G10" s="159">
        <v>37299.518579558367</v>
      </c>
      <c r="H10" s="92">
        <v>1.0261403954595778</v>
      </c>
      <c r="I10" s="93">
        <v>2.5570222365473465</v>
      </c>
    </row>
    <row r="11" spans="2:9" x14ac:dyDescent="0.35">
      <c r="B11" s="73" t="s">
        <v>271</v>
      </c>
      <c r="C11" s="159">
        <v>175030.13200000001</v>
      </c>
      <c r="D11" s="159">
        <v>123760.28235100838</v>
      </c>
      <c r="E11" s="159">
        <v>84217.039463542475</v>
      </c>
      <c r="F11" s="159">
        <v>97780.39355396702</v>
      </c>
      <c r="G11" s="159">
        <v>131659.33326949587</v>
      </c>
      <c r="H11" s="92">
        <v>0.41426739398978008</v>
      </c>
      <c r="I11" s="93">
        <v>0.32941681879648943</v>
      </c>
    </row>
    <row r="12" spans="2:9" x14ac:dyDescent="0.35">
      <c r="B12" s="73" t="s">
        <v>272</v>
      </c>
      <c r="C12" s="159">
        <v>198455.652</v>
      </c>
      <c r="D12" s="159">
        <v>159299.62752121279</v>
      </c>
      <c r="E12" s="159">
        <v>127269.6254627466</v>
      </c>
      <c r="F12" s="159">
        <v>152821.0798544827</v>
      </c>
      <c r="G12" s="159">
        <v>196071.47725043967</v>
      </c>
      <c r="H12" s="92">
        <v>0.24580110505012365</v>
      </c>
      <c r="I12" s="93">
        <v>1.2159722479751833E-2</v>
      </c>
    </row>
    <row r="13" spans="2:9" x14ac:dyDescent="0.35">
      <c r="B13" s="73" t="s">
        <v>495</v>
      </c>
      <c r="C13" s="159">
        <v>170029.701</v>
      </c>
      <c r="D13" s="159">
        <v>155401.30971952862</v>
      </c>
      <c r="E13" s="159">
        <v>94496.343899658197</v>
      </c>
      <c r="F13" s="159">
        <v>74800.125912472155</v>
      </c>
      <c r="G13" s="159">
        <v>65035.006852886967</v>
      </c>
      <c r="H13" s="92">
        <v>9.41329986656676E-2</v>
      </c>
      <c r="I13" s="93">
        <v>1.6144335063209456</v>
      </c>
    </row>
    <row r="14" spans="2:9" x14ac:dyDescent="0.35">
      <c r="B14" s="73" t="s">
        <v>273</v>
      </c>
      <c r="C14" s="159">
        <v>39010.754000000001</v>
      </c>
      <c r="D14" s="159">
        <v>39166.860957981837</v>
      </c>
      <c r="E14" s="159">
        <v>27313.201148123495</v>
      </c>
      <c r="F14" s="159">
        <v>40103.234151844845</v>
      </c>
      <c r="G14" s="159">
        <v>40579.080569987513</v>
      </c>
      <c r="H14" s="92">
        <v>-3.9856897939639646E-3</v>
      </c>
      <c r="I14" s="93">
        <v>-3.8648647232965017E-2</v>
      </c>
    </row>
    <row r="15" spans="2:9" x14ac:dyDescent="0.35">
      <c r="B15" s="73" t="s">
        <v>274</v>
      </c>
      <c r="C15" s="159">
        <v>-36862.076000000001</v>
      </c>
      <c r="D15" s="159">
        <v>-33693.290739989105</v>
      </c>
      <c r="E15" s="159">
        <v>-29725.663601531895</v>
      </c>
      <c r="F15" s="159">
        <v>-34006.86205575904</v>
      </c>
      <c r="G15" s="159">
        <v>-37867.431778421487</v>
      </c>
      <c r="H15" s="92">
        <v>9.404796000676785E-2</v>
      </c>
      <c r="I15" s="93">
        <v>-2.6549352073947152E-2</v>
      </c>
    </row>
    <row r="16" spans="2:9" x14ac:dyDescent="0.35">
      <c r="B16" s="28" t="s">
        <v>275</v>
      </c>
      <c r="C16" s="160">
        <v>1519856.4060000002</v>
      </c>
      <c r="D16" s="160">
        <v>1335481.7252116806</v>
      </c>
      <c r="E16" s="160">
        <v>971431.97708833357</v>
      </c>
      <c r="F16" s="160">
        <v>928947.8250919811</v>
      </c>
      <c r="G16" s="160">
        <v>1096702.1099827825</v>
      </c>
      <c r="H16" s="110">
        <v>0.13805855767820052</v>
      </c>
      <c r="I16" s="111">
        <v>0.38584251107519152</v>
      </c>
    </row>
    <row r="17" spans="2:9" x14ac:dyDescent="0.35">
      <c r="B17" s="73" t="s">
        <v>276</v>
      </c>
      <c r="C17" s="159">
        <v>47027.131999999998</v>
      </c>
      <c r="D17" s="159">
        <v>28854.662408808981</v>
      </c>
      <c r="E17" s="159">
        <v>26496.897604844005</v>
      </c>
      <c r="F17" s="159">
        <v>38178.930389906105</v>
      </c>
      <c r="G17" s="159">
        <v>47904.583003186133</v>
      </c>
      <c r="H17" s="92">
        <v>0.62979317982397109</v>
      </c>
      <c r="I17" s="93">
        <v>-1.83166400410536E-2</v>
      </c>
    </row>
    <row r="18" spans="2:9" x14ac:dyDescent="0.35">
      <c r="B18" s="73" t="s">
        <v>277</v>
      </c>
      <c r="C18" s="159">
        <v>1686.088</v>
      </c>
      <c r="D18" s="159">
        <v>1574.0761619345928</v>
      </c>
      <c r="E18" s="159">
        <v>2172.9135776407202</v>
      </c>
      <c r="F18" s="159">
        <v>2995.7649242188131</v>
      </c>
      <c r="G18" s="159">
        <v>2744.8386042271586</v>
      </c>
      <c r="H18" s="92">
        <v>7.1160367442284933E-2</v>
      </c>
      <c r="I18" s="93">
        <v>-0.38572417430906192</v>
      </c>
    </row>
    <row r="19" spans="2:9" x14ac:dyDescent="0.35">
      <c r="B19" s="73" t="s">
        <v>494</v>
      </c>
      <c r="C19" s="159">
        <v>-520.11599999999999</v>
      </c>
      <c r="D19" s="159">
        <v>-277.55342247271977</v>
      </c>
      <c r="E19" s="159">
        <v>-623.6261050475531</v>
      </c>
      <c r="F19" s="159">
        <v>-875.07697750060129</v>
      </c>
      <c r="G19" s="159">
        <v>-617.00730030245688</v>
      </c>
      <c r="H19" s="92">
        <v>0.87393113500922959</v>
      </c>
      <c r="I19" s="93">
        <v>-0.15703428509672546</v>
      </c>
    </row>
    <row r="20" spans="2:9" x14ac:dyDescent="0.35">
      <c r="B20" s="28" t="s">
        <v>278</v>
      </c>
      <c r="C20" s="160">
        <v>1568049.5100000002</v>
      </c>
      <c r="D20" s="160">
        <v>1365632.9103599514</v>
      </c>
      <c r="E20" s="160">
        <v>999478.16216577077</v>
      </c>
      <c r="F20" s="160">
        <v>969247.44342860533</v>
      </c>
      <c r="G20" s="160">
        <v>1146734.5242898935</v>
      </c>
      <c r="H20" s="110">
        <v>0.14822182308618803</v>
      </c>
      <c r="I20" s="111">
        <v>0.36740411733134382</v>
      </c>
    </row>
    <row r="21" spans="2:9" ht="15.65" customHeight="1" thickBot="1" x14ac:dyDescent="0.4">
      <c r="B21" s="28" t="s">
        <v>279</v>
      </c>
      <c r="C21" s="160">
        <v>1605431.7020000003</v>
      </c>
      <c r="D21" s="160">
        <v>1399603.7545224132</v>
      </c>
      <c r="E21" s="160">
        <v>1029827.4518723502</v>
      </c>
      <c r="F21" s="160">
        <v>1004129.3824618651</v>
      </c>
      <c r="G21" s="160">
        <v>1185218.9633686172</v>
      </c>
      <c r="H21" s="94">
        <v>0.14706158568988803</v>
      </c>
      <c r="I21" s="95">
        <v>0.35454439358366208</v>
      </c>
    </row>
    <row r="22" spans="2:9" ht="10" thickTop="1" thickBot="1" x14ac:dyDescent="0.4">
      <c r="C22" s="41"/>
      <c r="D22" s="41"/>
      <c r="E22" s="41"/>
      <c r="F22" s="41"/>
      <c r="G22" s="41"/>
      <c r="H22" s="616"/>
      <c r="I22" s="616"/>
    </row>
    <row r="23" spans="2:9" ht="18.5" thickBot="1" x14ac:dyDescent="0.4">
      <c r="B23" s="28" t="s">
        <v>649</v>
      </c>
      <c r="C23" s="160">
        <v>142625.66399999999</v>
      </c>
      <c r="D23" s="160">
        <v>119547.65570061252</v>
      </c>
      <c r="E23" s="160">
        <v>151239.23589582596</v>
      </c>
      <c r="F23" s="160">
        <v>224724.59649202594</v>
      </c>
      <c r="G23" s="160">
        <v>185488.33027781322</v>
      </c>
      <c r="H23" s="617">
        <v>0.19304442369980523</v>
      </c>
      <c r="I23" s="618">
        <v>-0.23108012355071672</v>
      </c>
    </row>
    <row r="24" spans="2:9" ht="9.5" thickBot="1" x14ac:dyDescent="0.4">
      <c r="C24" s="41"/>
      <c r="D24" s="41"/>
      <c r="E24" s="41"/>
      <c r="F24" s="41"/>
      <c r="G24" s="41"/>
    </row>
    <row r="25" spans="2:9" ht="16" customHeight="1" thickBot="1" x14ac:dyDescent="0.4">
      <c r="B25" s="28" t="s">
        <v>650</v>
      </c>
      <c r="C25" s="160">
        <v>1748057.3660000004</v>
      </c>
      <c r="D25" s="160">
        <v>1519151.4102230258</v>
      </c>
      <c r="E25" s="160">
        <v>1181066.6877681762</v>
      </c>
      <c r="F25" s="160">
        <v>1228853.978953891</v>
      </c>
      <c r="G25" s="160">
        <v>1370707.2936464304</v>
      </c>
      <c r="H25" s="617">
        <v>0.1506801456632747</v>
      </c>
      <c r="I25" s="618">
        <v>0.27529588125975657</v>
      </c>
    </row>
    <row r="26" spans="2:9" x14ac:dyDescent="0.35">
      <c r="C26" s="41"/>
      <c r="D26" s="41"/>
      <c r="E26" s="41"/>
      <c r="F26" s="41"/>
      <c r="G26" s="41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>
      <selection activeCell="D5" sqref="D5"/>
    </sheetView>
  </sheetViews>
  <sheetFormatPr baseColWidth="10" defaultColWidth="10.81640625" defaultRowHeight="9" x14ac:dyDescent="0.2"/>
  <cols>
    <col min="1" max="1" width="2.36328125" style="147" customWidth="1"/>
    <col min="2" max="2" width="19.54296875" style="147" bestFit="1" customWidth="1"/>
    <col min="3" max="16384" width="10.81640625" style="147"/>
  </cols>
  <sheetData>
    <row r="2" spans="2:8" x14ac:dyDescent="0.2">
      <c r="B2" s="806" t="s">
        <v>408</v>
      </c>
      <c r="C2" s="102"/>
      <c r="D2" s="102"/>
      <c r="E2" s="102"/>
      <c r="F2" s="102"/>
      <c r="G2" s="102"/>
    </row>
    <row r="3" spans="2:8" ht="9.5" thickBot="1" x14ac:dyDescent="0.25">
      <c r="B3" s="807"/>
      <c r="C3" s="312" t="s">
        <v>714</v>
      </c>
      <c r="D3" s="150" t="s">
        <v>704</v>
      </c>
      <c r="E3" s="104" t="s">
        <v>689</v>
      </c>
      <c r="F3" s="104" t="s">
        <v>682</v>
      </c>
      <c r="G3" s="105" t="s">
        <v>656</v>
      </c>
    </row>
    <row r="4" spans="2:8" ht="9.5" thickTop="1" x14ac:dyDescent="0.2">
      <c r="B4" s="14" t="s">
        <v>409</v>
      </c>
      <c r="C4" s="139">
        <v>0.14037324897987177</v>
      </c>
      <c r="D4" s="139">
        <v>0.17117162803862099</v>
      </c>
      <c r="E4" s="139">
        <v>0.10645099771763143</v>
      </c>
      <c r="F4" s="139">
        <v>0.11</v>
      </c>
      <c r="G4" s="139">
        <v>9.7000000000000003E-2</v>
      </c>
      <c r="H4" s="518"/>
    </row>
    <row r="5" spans="2:8" x14ac:dyDescent="0.2">
      <c r="B5" s="14" t="s">
        <v>459</v>
      </c>
      <c r="C5" s="139">
        <v>0.28085887794468012</v>
      </c>
      <c r="D5" s="139">
        <v>0.34206540042301614</v>
      </c>
      <c r="E5" s="139">
        <v>0.30785746182045465</v>
      </c>
      <c r="F5" s="139">
        <v>0.28100000000000003</v>
      </c>
      <c r="G5" s="139">
        <v>0.246</v>
      </c>
    </row>
    <row r="6" spans="2:8" x14ac:dyDescent="0.2">
      <c r="B6" s="14" t="s">
        <v>410</v>
      </c>
      <c r="C6" s="139">
        <v>0.35993195576484777</v>
      </c>
      <c r="D6" s="139">
        <v>0.43868718325669037</v>
      </c>
      <c r="E6" s="139">
        <v>0.41506244640433448</v>
      </c>
      <c r="F6" s="139">
        <v>0.379</v>
      </c>
      <c r="G6" s="139">
        <v>0.33600000000000002</v>
      </c>
    </row>
    <row r="11" spans="2:8" ht="9" customHeight="1" x14ac:dyDescent="0.2">
      <c r="B11" s="806" t="s">
        <v>411</v>
      </c>
      <c r="C11" s="102"/>
      <c r="D11" s="102"/>
      <c r="E11" s="102"/>
    </row>
    <row r="12" spans="2:8" ht="27.5" thickBot="1" x14ac:dyDescent="0.25">
      <c r="B12" s="807"/>
      <c r="C12" s="104" t="s">
        <v>474</v>
      </c>
      <c r="D12" s="104" t="s">
        <v>676</v>
      </c>
      <c r="E12" s="104" t="s">
        <v>412</v>
      </c>
      <c r="F12" s="105" t="s">
        <v>108</v>
      </c>
    </row>
    <row r="13" spans="2:8" ht="9.5" thickTop="1" x14ac:dyDescent="0.2">
      <c r="B13" s="14" t="s">
        <v>525</v>
      </c>
      <c r="C13" s="139">
        <v>0.32785315554881578</v>
      </c>
      <c r="D13" s="139">
        <v>0.44975644180898416</v>
      </c>
      <c r="E13" s="139">
        <v>0.17738796160862885</v>
      </c>
      <c r="F13" s="139">
        <v>0.23783319376503281</v>
      </c>
    </row>
    <row r="14" spans="2:8" x14ac:dyDescent="0.2">
      <c r="B14" s="14" t="s">
        <v>413</v>
      </c>
      <c r="C14" s="139">
        <v>0.67214684445118422</v>
      </c>
      <c r="D14" s="139">
        <v>0.55024355819101589</v>
      </c>
      <c r="E14" s="139">
        <v>0.82261203839137098</v>
      </c>
      <c r="F14" s="139">
        <v>0.76216680623496735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Z545"/>
  <sheetViews>
    <sheetView showGridLines="0" zoomScaleNormal="100" zoomScalePageLayoutView="133" workbookViewId="0"/>
  </sheetViews>
  <sheetFormatPr baseColWidth="10" defaultColWidth="10.81640625" defaultRowHeight="9" x14ac:dyDescent="0.35"/>
  <cols>
    <col min="1" max="1" width="2.54296875" style="112" customWidth="1"/>
    <col min="2" max="2" width="41.1796875" style="112" customWidth="1"/>
    <col min="3" max="3" width="12.6328125" style="112" customWidth="1"/>
    <col min="4" max="4" width="11.26953125" style="112" bestFit="1" customWidth="1"/>
    <col min="5" max="5" width="9.81640625" style="112" bestFit="1" customWidth="1"/>
    <col min="6" max="6" width="10.1796875" style="112" customWidth="1"/>
    <col min="7" max="7" width="9.81640625" style="112" bestFit="1" customWidth="1"/>
    <col min="8" max="8" width="8.26953125" style="112" bestFit="1" customWidth="1"/>
    <col min="9" max="9" width="7.26953125" style="112" bestFit="1" customWidth="1"/>
    <col min="10" max="16384" width="10.81640625" style="112"/>
  </cols>
  <sheetData>
    <row r="1" spans="2:14" x14ac:dyDescent="0.35">
      <c r="B1" s="45"/>
      <c r="C1" s="45"/>
      <c r="D1" s="45"/>
      <c r="E1" s="45"/>
      <c r="F1" s="45"/>
      <c r="G1" s="45"/>
      <c r="H1" s="45"/>
      <c r="I1" s="45"/>
    </row>
    <row r="2" spans="2:14" ht="9.5" thickBot="1" x14ac:dyDescent="0.4">
      <c r="B2" s="33" t="s">
        <v>344</v>
      </c>
      <c r="C2" s="18"/>
      <c r="D2" s="18"/>
      <c r="E2" s="18"/>
      <c r="F2" s="18"/>
      <c r="G2" s="18"/>
      <c r="H2" s="801" t="s">
        <v>18</v>
      </c>
      <c r="I2" s="801"/>
    </row>
    <row r="3" spans="2:14" ht="10" thickTop="1" thickBot="1" x14ac:dyDescent="0.4">
      <c r="B3" s="39" t="s">
        <v>22</v>
      </c>
      <c r="C3" s="498" t="s">
        <v>718</v>
      </c>
      <c r="D3" s="499" t="s">
        <v>706</v>
      </c>
      <c r="E3" s="279" t="s">
        <v>691</v>
      </c>
      <c r="F3" s="500" t="s">
        <v>658</v>
      </c>
      <c r="G3" s="500" t="s">
        <v>657</v>
      </c>
      <c r="H3" s="90" t="s">
        <v>19</v>
      </c>
      <c r="I3" s="91" t="s">
        <v>20</v>
      </c>
    </row>
    <row r="4" spans="2:14" ht="9.5" thickTop="1" x14ac:dyDescent="0.35">
      <c r="B4" s="14" t="s">
        <v>345</v>
      </c>
      <c r="C4" s="702">
        <v>879863.86600000004</v>
      </c>
      <c r="D4" s="702">
        <v>895943.01899999997</v>
      </c>
      <c r="E4" s="702">
        <v>711347.47600000002</v>
      </c>
      <c r="F4" s="702">
        <v>723509.90399999998</v>
      </c>
      <c r="G4" s="702">
        <v>698652.73499999999</v>
      </c>
      <c r="H4" s="272">
        <v>-1.79466245721146E-2</v>
      </c>
      <c r="I4" s="273">
        <v>0.25937224878966525</v>
      </c>
      <c r="L4" s="174"/>
    </row>
    <row r="5" spans="2:14" x14ac:dyDescent="0.35">
      <c r="B5" s="14" t="s">
        <v>346</v>
      </c>
      <c r="C5" s="702">
        <v>388.428</v>
      </c>
      <c r="D5" s="702">
        <v>519.70299999999997</v>
      </c>
      <c r="E5" s="702">
        <v>76.805999999999997</v>
      </c>
      <c r="F5" s="702">
        <v>700.16099999999994</v>
      </c>
      <c r="G5" s="702">
        <v>912.11300000000006</v>
      </c>
      <c r="H5" s="272">
        <v>-0.25259619436485836</v>
      </c>
      <c r="I5" s="273">
        <v>-0.57414487020796767</v>
      </c>
    </row>
    <row r="6" spans="2:14" x14ac:dyDescent="0.35">
      <c r="B6" s="14" t="s">
        <v>586</v>
      </c>
      <c r="C6" s="702">
        <v>928225.81700000004</v>
      </c>
      <c r="D6" s="702">
        <v>674778.41299999994</v>
      </c>
      <c r="E6" s="702">
        <v>505662.00699999998</v>
      </c>
      <c r="F6" s="702">
        <v>538605.33299999998</v>
      </c>
      <c r="G6" s="702">
        <v>691383.15500000003</v>
      </c>
      <c r="H6" s="272">
        <v>0.37560093671816985</v>
      </c>
      <c r="I6" s="273">
        <v>0.34256354134054656</v>
      </c>
    </row>
    <row r="7" spans="2:14" x14ac:dyDescent="0.35">
      <c r="B7" s="14" t="s">
        <v>347</v>
      </c>
      <c r="C7" s="702">
        <v>14887.171</v>
      </c>
      <c r="D7" s="702">
        <v>12228.672</v>
      </c>
      <c r="E7" s="702">
        <v>12990.008</v>
      </c>
      <c r="F7" s="702">
        <v>14173.857</v>
      </c>
      <c r="G7" s="702">
        <v>22995.312000000002</v>
      </c>
      <c r="H7" s="272">
        <v>0.21739883120587411</v>
      </c>
      <c r="I7" s="273">
        <v>-0.35259973859019611</v>
      </c>
    </row>
    <row r="8" spans="2:14" x14ac:dyDescent="0.35">
      <c r="B8" s="14" t="s">
        <v>585</v>
      </c>
      <c r="C8" s="702">
        <v>1808089.683</v>
      </c>
      <c r="D8" s="702">
        <v>1570721.432</v>
      </c>
      <c r="E8" s="702">
        <v>1217009.483</v>
      </c>
      <c r="F8" s="702">
        <v>1262115.237</v>
      </c>
      <c r="G8" s="702">
        <v>1390035.89</v>
      </c>
      <c r="H8" s="272">
        <v>0.15112052727119085</v>
      </c>
      <c r="I8" s="273">
        <v>0.30075035904288772</v>
      </c>
    </row>
    <row r="9" spans="2:14" x14ac:dyDescent="0.35">
      <c r="B9" s="14" t="s">
        <v>473</v>
      </c>
      <c r="C9" s="702">
        <v>15275.599</v>
      </c>
      <c r="D9" s="702">
        <v>12748.375</v>
      </c>
      <c r="E9" s="702">
        <v>13066.814</v>
      </c>
      <c r="F9" s="702">
        <v>14874.018</v>
      </c>
      <c r="G9" s="702">
        <v>23907.424999999999</v>
      </c>
      <c r="H9" s="272">
        <v>0.19823891280261208</v>
      </c>
      <c r="I9" s="273">
        <v>-0.36105209992293186</v>
      </c>
    </row>
    <row r="10" spans="2:14" x14ac:dyDescent="0.35">
      <c r="B10" s="573" t="s">
        <v>348</v>
      </c>
      <c r="C10" s="703">
        <v>8.3776954353570934E-3</v>
      </c>
      <c r="D10" s="703">
        <v>8.0509113237547201E-3</v>
      </c>
      <c r="E10" s="703">
        <v>1.0622767085154231E-2</v>
      </c>
      <c r="F10" s="703">
        <v>1.1647723692083846E-2</v>
      </c>
      <c r="G10" s="703">
        <v>1.6908333415049246E-2</v>
      </c>
      <c r="H10" s="274"/>
      <c r="I10" s="275"/>
    </row>
    <row r="11" spans="2:14" ht="10.5" x14ac:dyDescent="0.35">
      <c r="B11" s="14" t="s">
        <v>587</v>
      </c>
      <c r="C11" s="702">
        <v>43024.597000000002</v>
      </c>
      <c r="D11" s="702">
        <v>38609.045027652668</v>
      </c>
      <c r="E11" s="702">
        <v>34461.30077970132</v>
      </c>
      <c r="F11" s="702">
        <v>39024.014139128347</v>
      </c>
      <c r="G11" s="702">
        <v>43706.799399242846</v>
      </c>
      <c r="H11" s="272">
        <v>0.11436573914700077</v>
      </c>
      <c r="I11" s="273">
        <v>-1.5608610299080006E-2</v>
      </c>
    </row>
    <row r="12" spans="2:14" x14ac:dyDescent="0.35">
      <c r="B12" s="573" t="s">
        <v>350</v>
      </c>
      <c r="C12" s="703">
        <v>2.8165571117702162</v>
      </c>
      <c r="D12" s="703">
        <v>3.0285463855316985</v>
      </c>
      <c r="E12" s="703">
        <v>2.6373147103571934</v>
      </c>
      <c r="F12" s="703">
        <v>2.6236363394967217</v>
      </c>
      <c r="G12" s="703">
        <v>1.8281684204485782</v>
      </c>
      <c r="H12" s="274"/>
      <c r="I12" s="275"/>
    </row>
    <row r="13" spans="2:14" x14ac:dyDescent="0.35">
      <c r="B13" s="14"/>
      <c r="C13" s="702"/>
      <c r="D13" s="702"/>
      <c r="E13" s="702"/>
      <c r="F13" s="702"/>
      <c r="G13" s="702"/>
      <c r="H13" s="272"/>
      <c r="I13" s="273"/>
    </row>
    <row r="14" spans="2:14" ht="11" thickBot="1" x14ac:dyDescent="0.4">
      <c r="B14" s="7" t="s">
        <v>588</v>
      </c>
      <c r="C14" s="702">
        <v>2539.0942185503282</v>
      </c>
      <c r="D14" s="702">
        <v>3787.0919798239311</v>
      </c>
      <c r="E14" s="702">
        <v>1563.3794167940623</v>
      </c>
      <c r="F14" s="702">
        <v>3005.9279791404715</v>
      </c>
      <c r="G14" s="702">
        <v>5244.1582328548175</v>
      </c>
      <c r="H14" s="682">
        <v>-0.32953986011494352</v>
      </c>
      <c r="I14" s="683">
        <v>-0.51582425514111629</v>
      </c>
      <c r="K14" s="462"/>
      <c r="L14" s="462"/>
      <c r="M14" s="462"/>
      <c r="N14" s="462"/>
    </row>
    <row r="15" spans="2:14" ht="9.5" thickTop="1" x14ac:dyDescent="0.35">
      <c r="B15" s="14"/>
      <c r="C15" s="9"/>
      <c r="D15" s="9"/>
      <c r="E15" s="9"/>
      <c r="F15" s="9"/>
      <c r="G15" s="9"/>
      <c r="H15" s="289"/>
      <c r="I15" s="209"/>
    </row>
    <row r="16" spans="2:14" x14ac:dyDescent="0.35">
      <c r="B16" s="14"/>
      <c r="C16" s="9"/>
      <c r="D16" s="9"/>
      <c r="E16" s="9"/>
      <c r="F16" s="9"/>
      <c r="G16" s="9"/>
      <c r="H16" s="169"/>
      <c r="I16" s="169"/>
      <c r="J16" s="169"/>
    </row>
    <row r="17" spans="2:26" ht="11" thickBot="1" x14ac:dyDescent="0.4">
      <c r="B17" s="33" t="s">
        <v>655</v>
      </c>
      <c r="C17" s="18"/>
      <c r="D17" s="18"/>
      <c r="E17" s="18"/>
      <c r="F17" s="18"/>
      <c r="G17" s="18"/>
      <c r="H17" s="801" t="s">
        <v>18</v>
      </c>
      <c r="I17" s="801"/>
      <c r="J17" s="169"/>
    </row>
    <row r="18" spans="2:26" ht="10" thickTop="1" thickBot="1" x14ac:dyDescent="0.4">
      <c r="B18" s="39" t="s">
        <v>22</v>
      </c>
      <c r="C18" s="498" t="s">
        <v>718</v>
      </c>
      <c r="D18" s="499" t="s">
        <v>706</v>
      </c>
      <c r="E18" s="499" t="s">
        <v>691</v>
      </c>
      <c r="F18" s="499" t="s">
        <v>658</v>
      </c>
      <c r="G18" s="499" t="s">
        <v>657</v>
      </c>
      <c r="H18" s="90" t="s">
        <v>19</v>
      </c>
      <c r="I18" s="91" t="s">
        <v>20</v>
      </c>
      <c r="J18" s="169"/>
    </row>
    <row r="19" spans="2:26" ht="10" thickTop="1" thickBot="1" x14ac:dyDescent="0.4">
      <c r="B19" s="14" t="s">
        <v>633</v>
      </c>
      <c r="C19" s="707">
        <v>2447.277</v>
      </c>
      <c r="D19" s="707">
        <v>3231.721</v>
      </c>
      <c r="E19" s="707">
        <v>1047.6880000000001</v>
      </c>
      <c r="F19" s="707">
        <v>1218.931</v>
      </c>
      <c r="G19" s="707">
        <v>1499.5540000000001</v>
      </c>
      <c r="H19" s="708">
        <v>-0.24273258737372438</v>
      </c>
      <c r="I19" s="709">
        <v>0.63200324896602589</v>
      </c>
      <c r="J19" s="45"/>
    </row>
    <row r="20" spans="2:26" ht="9.5" thickTop="1" x14ac:dyDescent="0.35">
      <c r="B20" s="14"/>
      <c r="C20" s="33"/>
      <c r="D20" s="18"/>
      <c r="E20" s="18"/>
      <c r="F20" s="18"/>
      <c r="G20" s="18"/>
      <c r="H20" s="18"/>
      <c r="I20" s="801"/>
      <c r="J20" s="801"/>
    </row>
    <row r="21" spans="2:26" x14ac:dyDescent="0.35">
      <c r="B21" s="14"/>
      <c r="C21" s="33"/>
      <c r="D21" s="18"/>
      <c r="E21" s="18"/>
      <c r="F21" s="18"/>
      <c r="G21" s="18"/>
      <c r="H21" s="18"/>
      <c r="I21" s="80"/>
      <c r="J21" s="80"/>
    </row>
    <row r="22" spans="2:26" ht="11" thickBot="1" x14ac:dyDescent="0.4">
      <c r="B22" s="504" t="s">
        <v>640</v>
      </c>
      <c r="C22" s="498" t="s">
        <v>718</v>
      </c>
      <c r="D22" s="499" t="s">
        <v>706</v>
      </c>
      <c r="E22" s="499" t="s">
        <v>691</v>
      </c>
      <c r="F22" s="499" t="s">
        <v>658</v>
      </c>
      <c r="G22" s="499" t="s">
        <v>657</v>
      </c>
    </row>
    <row r="23" spans="2:26" ht="9.5" thickTop="1" x14ac:dyDescent="0.35">
      <c r="B23" s="573" t="s">
        <v>624</v>
      </c>
      <c r="C23" s="639">
        <v>8.6023324492741891E-4</v>
      </c>
      <c r="D23" s="74">
        <v>9.4947517030365288E-4</v>
      </c>
      <c r="E23" s="74">
        <v>1.0980217549266807E-3</v>
      </c>
      <c r="F23" s="74">
        <v>2E-3</v>
      </c>
      <c r="G23" s="74">
        <v>2E-3</v>
      </c>
    </row>
    <row r="24" spans="2:26" x14ac:dyDescent="0.35">
      <c r="B24" s="573" t="s">
        <v>625</v>
      </c>
      <c r="C24" s="639">
        <v>1.5993045761195798E-2</v>
      </c>
      <c r="D24" s="74">
        <v>1.8228805680987656E-2</v>
      </c>
      <c r="E24" s="74">
        <v>2.4877476624016161E-2</v>
      </c>
      <c r="F24" s="74">
        <v>2.5000000000000001E-2</v>
      </c>
      <c r="G24" s="74">
        <v>3.4000000000000002E-2</v>
      </c>
      <c r="I24" s="822"/>
      <c r="J24" s="822"/>
      <c r="K24" s="822"/>
      <c r="L24" s="822"/>
      <c r="M24" s="822"/>
      <c r="N24" s="822"/>
      <c r="O24" s="822"/>
      <c r="P24" s="822"/>
      <c r="Q24" s="822"/>
      <c r="R24" s="822"/>
      <c r="S24" s="822"/>
      <c r="T24" s="822"/>
      <c r="U24" s="822"/>
      <c r="V24" s="822"/>
      <c r="W24" s="822"/>
      <c r="X24" s="822"/>
      <c r="Y24" s="822"/>
      <c r="Z24" s="822"/>
    </row>
    <row r="25" spans="2:26" x14ac:dyDescent="0.35">
      <c r="B25" s="37" t="s">
        <v>622</v>
      </c>
      <c r="C25" s="637">
        <v>1.7560907495499344E-2</v>
      </c>
      <c r="D25" s="9">
        <v>1.9601249379477735E-2</v>
      </c>
      <c r="E25" s="9">
        <v>2.5000000000000001E-2</v>
      </c>
      <c r="F25" s="9">
        <v>2.7E-2</v>
      </c>
      <c r="G25" s="9">
        <v>3.5999999999999997E-2</v>
      </c>
      <c r="I25" s="822"/>
      <c r="J25" s="822"/>
      <c r="K25" s="822"/>
      <c r="L25" s="822"/>
      <c r="M25" s="822"/>
      <c r="N25" s="822"/>
      <c r="O25" s="822"/>
      <c r="P25" s="822"/>
      <c r="Q25" s="822"/>
      <c r="R25" s="822"/>
      <c r="S25" s="822"/>
      <c r="T25" s="822"/>
      <c r="U25" s="822"/>
      <c r="V25" s="822"/>
      <c r="W25" s="822"/>
      <c r="X25" s="822"/>
      <c r="Y25" s="822"/>
      <c r="Z25" s="822"/>
    </row>
    <row r="26" spans="2:26" x14ac:dyDescent="0.35">
      <c r="B26" s="37" t="s">
        <v>623</v>
      </c>
      <c r="C26" s="9">
        <v>1.7000000000000001E-2</v>
      </c>
      <c r="D26" s="9">
        <v>1.6413879913095036E-2</v>
      </c>
      <c r="E26" s="9">
        <v>1.6E-2</v>
      </c>
      <c r="F26" s="9">
        <v>1.4999999999999999E-2</v>
      </c>
      <c r="G26" s="9">
        <v>2.4E-2</v>
      </c>
      <c r="I26" s="822"/>
      <c r="J26" s="822"/>
      <c r="K26" s="822"/>
      <c r="L26" s="822"/>
      <c r="M26" s="822"/>
      <c r="N26" s="822"/>
      <c r="O26" s="822"/>
      <c r="P26" s="822"/>
      <c r="Q26" s="822"/>
      <c r="R26" s="822"/>
      <c r="S26" s="822"/>
      <c r="T26" s="822"/>
      <c r="U26" s="822"/>
      <c r="V26" s="822"/>
      <c r="W26" s="822"/>
      <c r="X26" s="822"/>
      <c r="Y26" s="822"/>
      <c r="Z26" s="822"/>
    </row>
    <row r="27" spans="2:26" x14ac:dyDescent="0.35">
      <c r="B27" s="37" t="s">
        <v>626</v>
      </c>
      <c r="C27" s="637">
        <v>5.550593859916652E-2</v>
      </c>
      <c r="D27" s="9">
        <v>9.482000210919056E-2</v>
      </c>
      <c r="E27" s="9">
        <v>0.107</v>
      </c>
      <c r="F27" s="9">
        <v>9.4E-2</v>
      </c>
      <c r="G27" s="9">
        <v>0.124</v>
      </c>
      <c r="I27" s="822"/>
      <c r="J27" s="822"/>
      <c r="K27" s="822"/>
      <c r="L27" s="822"/>
      <c r="M27" s="822"/>
      <c r="N27" s="822"/>
      <c r="O27" s="822"/>
      <c r="P27" s="822"/>
      <c r="Q27" s="822"/>
      <c r="R27" s="822"/>
      <c r="S27" s="822"/>
      <c r="T27" s="822"/>
      <c r="U27" s="822"/>
      <c r="V27" s="822"/>
      <c r="W27" s="822"/>
      <c r="X27" s="822"/>
      <c r="Y27" s="822"/>
      <c r="Z27" s="822"/>
    </row>
    <row r="28" spans="2:26" hidden="1" x14ac:dyDescent="0.35">
      <c r="B28" s="573" t="s">
        <v>646</v>
      </c>
      <c r="C28" s="638"/>
      <c r="D28" s="416"/>
      <c r="E28" s="416"/>
      <c r="F28" s="416"/>
      <c r="G28" s="416"/>
      <c r="I28" s="822"/>
      <c r="J28" s="822"/>
      <c r="K28" s="822"/>
      <c r="L28" s="822"/>
      <c r="M28" s="822"/>
      <c r="N28" s="822"/>
      <c r="O28" s="822"/>
      <c r="P28" s="822"/>
      <c r="Q28" s="822"/>
      <c r="R28" s="822"/>
      <c r="S28" s="822"/>
      <c r="T28" s="822"/>
      <c r="U28" s="822"/>
      <c r="V28" s="822"/>
      <c r="W28" s="822"/>
      <c r="X28" s="822"/>
      <c r="Y28" s="822"/>
      <c r="Z28" s="822"/>
    </row>
    <row r="29" spans="2:26" x14ac:dyDescent="0.35">
      <c r="B29" s="574" t="s">
        <v>559</v>
      </c>
      <c r="C29" s="640">
        <v>8.3776954340725254E-3</v>
      </c>
      <c r="D29" s="640">
        <v>8.0509113098443785E-3</v>
      </c>
      <c r="E29" s="640">
        <v>1.0622767222322018E-2</v>
      </c>
      <c r="F29" s="640">
        <v>1.1647724199388162E-2</v>
      </c>
      <c r="G29" s="640">
        <v>1.6908333095226862E-2</v>
      </c>
      <c r="I29" s="823"/>
      <c r="J29" s="822"/>
      <c r="K29" s="822"/>
      <c r="L29" s="822"/>
      <c r="M29" s="822"/>
      <c r="N29" s="822"/>
      <c r="O29" s="822"/>
      <c r="P29" s="822"/>
      <c r="Q29" s="822"/>
      <c r="R29" s="822"/>
      <c r="S29" s="822"/>
      <c r="T29" s="822"/>
      <c r="U29" s="822"/>
      <c r="V29" s="822"/>
      <c r="W29" s="822"/>
      <c r="X29" s="822"/>
      <c r="Y29" s="822"/>
      <c r="Z29" s="822"/>
    </row>
    <row r="30" spans="2:26" x14ac:dyDescent="0.35">
      <c r="C30" s="7"/>
      <c r="D30" s="7"/>
      <c r="E30" s="7"/>
      <c r="F30" s="7"/>
      <c r="G30" s="7"/>
      <c r="I30" s="822"/>
      <c r="J30" s="822"/>
      <c r="K30" s="822"/>
      <c r="L30" s="822"/>
      <c r="M30" s="822"/>
      <c r="N30" s="822"/>
      <c r="O30" s="822"/>
      <c r="P30" s="822"/>
      <c r="Q30" s="822"/>
      <c r="R30" s="822"/>
      <c r="S30" s="822"/>
      <c r="T30" s="822"/>
      <c r="U30" s="822"/>
      <c r="V30" s="822"/>
      <c r="W30" s="822"/>
      <c r="X30" s="822"/>
      <c r="Y30" s="822"/>
      <c r="Z30" s="822"/>
    </row>
    <row r="31" spans="2:26" x14ac:dyDescent="0.35">
      <c r="C31" s="7"/>
      <c r="D31" s="7"/>
      <c r="E31" s="7"/>
      <c r="F31" s="7"/>
      <c r="G31" s="7"/>
      <c r="I31" s="822"/>
      <c r="J31" s="822"/>
      <c r="K31" s="822"/>
      <c r="L31" s="822"/>
      <c r="M31" s="822"/>
      <c r="N31" s="822"/>
      <c r="O31" s="822"/>
      <c r="P31" s="822"/>
      <c r="Q31" s="822"/>
      <c r="R31" s="822"/>
      <c r="S31" s="822"/>
      <c r="T31" s="822"/>
      <c r="U31" s="822"/>
      <c r="V31" s="822"/>
      <c r="W31" s="822"/>
      <c r="X31" s="822"/>
      <c r="Y31" s="822"/>
      <c r="Z31" s="822"/>
    </row>
    <row r="32" spans="2:26" ht="9.5" thickBot="1" x14ac:dyDescent="0.25">
      <c r="B32" s="45"/>
      <c r="C32" s="45"/>
      <c r="D32" s="45"/>
      <c r="E32" s="45"/>
      <c r="F32" s="45"/>
      <c r="G32" s="45"/>
      <c r="H32" s="485" t="s">
        <v>18</v>
      </c>
      <c r="I32" s="822"/>
      <c r="J32" s="822"/>
      <c r="K32" s="822"/>
      <c r="L32" s="822"/>
      <c r="M32" s="822"/>
      <c r="N32" s="822"/>
      <c r="O32" s="822"/>
      <c r="P32" s="822"/>
      <c r="Q32" s="822"/>
      <c r="R32" s="822"/>
      <c r="S32" s="822"/>
      <c r="T32" s="822"/>
      <c r="U32" s="822"/>
      <c r="V32" s="822"/>
      <c r="W32" s="822"/>
      <c r="X32" s="822"/>
      <c r="Y32" s="822"/>
      <c r="Z32" s="822"/>
    </row>
    <row r="33" spans="2:26" ht="9.5" thickBot="1" x14ac:dyDescent="0.4">
      <c r="B33" s="509" t="s">
        <v>470</v>
      </c>
      <c r="C33" s="568" t="s">
        <v>714</v>
      </c>
      <c r="D33" s="568" t="s">
        <v>704</v>
      </c>
      <c r="E33" s="568" t="s">
        <v>689</v>
      </c>
      <c r="F33" s="568" t="s">
        <v>682</v>
      </c>
      <c r="G33" s="568" t="s">
        <v>656</v>
      </c>
      <c r="H33" s="830" t="s">
        <v>19</v>
      </c>
      <c r="I33" s="822"/>
      <c r="J33" s="822"/>
      <c r="K33" s="822"/>
      <c r="L33" s="822"/>
      <c r="M33" s="822"/>
      <c r="N33" s="822"/>
      <c r="O33" s="822"/>
      <c r="P33" s="822"/>
      <c r="Q33" s="822"/>
      <c r="R33" s="822"/>
      <c r="S33" s="822"/>
      <c r="T33" s="822"/>
      <c r="U33" s="822"/>
      <c r="V33" s="822"/>
      <c r="W33" s="822"/>
      <c r="X33" s="822"/>
      <c r="Y33" s="822"/>
      <c r="Z33" s="822"/>
    </row>
    <row r="34" spans="2:26" ht="9.5" thickTop="1" x14ac:dyDescent="0.35">
      <c r="B34" s="328" t="s">
        <v>426</v>
      </c>
      <c r="C34" s="604">
        <v>-593.16700000000003</v>
      </c>
      <c r="D34" s="604">
        <v>610.78550170425649</v>
      </c>
      <c r="E34" s="604">
        <v>393.05000851484215</v>
      </c>
      <c r="F34" s="604">
        <v>4978.7690563078058</v>
      </c>
      <c r="G34" s="604">
        <v>4017.1909765187506</v>
      </c>
      <c r="H34" s="831">
        <v>-1.9711543550803088</v>
      </c>
      <c r="I34" s="822"/>
      <c r="J34" s="822"/>
      <c r="K34" s="822"/>
      <c r="L34" s="822"/>
      <c r="M34" s="822"/>
      <c r="N34" s="822"/>
      <c r="O34" s="822"/>
      <c r="P34" s="822"/>
      <c r="Q34" s="822"/>
      <c r="R34" s="822"/>
      <c r="S34" s="822"/>
      <c r="T34" s="822"/>
      <c r="U34" s="822"/>
      <c r="V34" s="822"/>
      <c r="W34" s="822"/>
      <c r="X34" s="822"/>
      <c r="Y34" s="822"/>
      <c r="Z34" s="822"/>
    </row>
    <row r="35" spans="2:26" ht="14.5" x14ac:dyDescent="0.3">
      <c r="B35" s="37" t="s">
        <v>468</v>
      </c>
      <c r="C35" s="605">
        <v>-428.52600000000001</v>
      </c>
      <c r="D35" s="605">
        <v>636.46350472060738</v>
      </c>
      <c r="E35" s="605">
        <v>361.14339585223553</v>
      </c>
      <c r="F35" s="605">
        <v>5143.8053888823824</v>
      </c>
      <c r="G35" s="605">
        <v>3945.0484798983844</v>
      </c>
      <c r="H35" s="832" t="s">
        <v>449</v>
      </c>
      <c r="I35" s="822"/>
      <c r="J35" s="822"/>
      <c r="K35" s="822"/>
      <c r="L35" s="822"/>
      <c r="M35" s="822"/>
      <c r="N35" s="824"/>
      <c r="O35" s="824"/>
      <c r="P35" s="825"/>
      <c r="Q35" s="825"/>
      <c r="R35" s="825"/>
      <c r="S35" s="825"/>
      <c r="T35" s="822"/>
      <c r="U35" s="822"/>
      <c r="V35" s="822"/>
      <c r="W35" s="822"/>
      <c r="X35" s="822"/>
      <c r="Y35" s="822"/>
      <c r="Z35" s="822"/>
    </row>
    <row r="36" spans="2:26" ht="14.5" x14ac:dyDescent="0.3">
      <c r="B36" s="37" t="s">
        <v>469</v>
      </c>
      <c r="C36" s="605">
        <v>-164.64099999999999</v>
      </c>
      <c r="D36" s="605">
        <v>-25.678003016350939</v>
      </c>
      <c r="E36" s="605">
        <v>31.906612662606619</v>
      </c>
      <c r="F36" s="605">
        <v>-165.03633257457662</v>
      </c>
      <c r="G36" s="605">
        <v>72.142496620366089</v>
      </c>
      <c r="H36" s="832" t="s">
        <v>449</v>
      </c>
      <c r="I36" s="822"/>
      <c r="J36" s="822"/>
      <c r="K36" s="822"/>
      <c r="L36" s="822"/>
      <c r="M36" s="822"/>
      <c r="N36" s="824"/>
      <c r="O36" s="826"/>
      <c r="P36" s="827"/>
      <c r="Q36" s="827"/>
      <c r="R36" s="827"/>
      <c r="S36" s="827"/>
      <c r="T36" s="822"/>
      <c r="U36" s="822"/>
      <c r="V36" s="822"/>
      <c r="W36" s="822"/>
      <c r="X36" s="822"/>
      <c r="Y36" s="822"/>
      <c r="Z36" s="822"/>
    </row>
    <row r="37" spans="2:26" ht="18" x14ac:dyDescent="0.35">
      <c r="B37" s="4" t="s">
        <v>644</v>
      </c>
      <c r="C37" s="604">
        <v>11310.107</v>
      </c>
      <c r="D37" s="604">
        <v>13092.59028957983</v>
      </c>
      <c r="E37" s="604">
        <v>10628.175239714603</v>
      </c>
      <c r="F37" s="604">
        <v>12357.651512943648</v>
      </c>
      <c r="G37" s="604">
        <v>9647.0620030938553</v>
      </c>
      <c r="H37" s="831">
        <v>-0.13614443361895145</v>
      </c>
      <c r="I37" s="822"/>
      <c r="J37" s="822"/>
      <c r="K37" s="822"/>
      <c r="L37" s="822"/>
      <c r="M37" s="822"/>
      <c r="N37" s="828"/>
      <c r="O37" s="828"/>
      <c r="P37" s="828"/>
      <c r="Q37" s="828"/>
      <c r="R37" s="828"/>
      <c r="S37" s="828"/>
      <c r="T37" s="822"/>
      <c r="U37" s="822"/>
      <c r="V37" s="822"/>
      <c r="W37" s="822"/>
      <c r="X37" s="822"/>
      <c r="Y37" s="822"/>
      <c r="Z37" s="822"/>
    </row>
    <row r="38" spans="2:26" ht="14.5" x14ac:dyDescent="0.3">
      <c r="B38" s="37" t="s">
        <v>468</v>
      </c>
      <c r="C38" s="605">
        <v>10584.924999999999</v>
      </c>
      <c r="D38" s="605">
        <v>12398.768405457677</v>
      </c>
      <c r="E38" s="605">
        <v>10215.219993282159</v>
      </c>
      <c r="F38" s="605">
        <v>15007.86033990053</v>
      </c>
      <c r="G38" s="605">
        <v>10149.157958713133</v>
      </c>
      <c r="H38" s="832">
        <v>-0.14629222404535447</v>
      </c>
      <c r="I38" s="822"/>
      <c r="J38" s="822"/>
      <c r="K38" s="822"/>
      <c r="L38" s="822"/>
      <c r="M38" s="822"/>
      <c r="N38" s="824"/>
      <c r="O38" s="826"/>
      <c r="P38" s="824"/>
      <c r="Q38" s="824"/>
      <c r="R38" s="824"/>
      <c r="S38" s="824"/>
      <c r="T38" s="822"/>
      <c r="U38" s="822"/>
      <c r="V38" s="822"/>
      <c r="W38" s="822"/>
      <c r="X38" s="822"/>
      <c r="Y38" s="822"/>
      <c r="Z38" s="822"/>
    </row>
    <row r="39" spans="2:26" ht="14.5" x14ac:dyDescent="0.35">
      <c r="B39" s="37" t="s">
        <v>469</v>
      </c>
      <c r="C39" s="605">
        <v>725.18200000000002</v>
      </c>
      <c r="D39" s="605">
        <v>693.82188412215316</v>
      </c>
      <c r="E39" s="605">
        <v>412.95524643244482</v>
      </c>
      <c r="F39" s="605">
        <v>-2650.2088269568803</v>
      </c>
      <c r="G39" s="605">
        <v>-502.09595561927807</v>
      </c>
      <c r="H39" s="832" t="s">
        <v>449</v>
      </c>
      <c r="I39" s="822"/>
      <c r="J39" s="822"/>
      <c r="K39" s="822"/>
      <c r="L39" s="822"/>
      <c r="M39" s="822"/>
      <c r="N39" s="828"/>
      <c r="O39" s="828"/>
      <c r="P39" s="828"/>
      <c r="Q39" s="828"/>
      <c r="R39" s="828"/>
      <c r="S39" s="828"/>
      <c r="T39" s="822"/>
      <c r="U39" s="822"/>
      <c r="V39" s="822"/>
      <c r="W39" s="822"/>
      <c r="X39" s="822"/>
      <c r="Y39" s="822"/>
      <c r="Z39" s="822"/>
    </row>
    <row r="40" spans="2:26" ht="14.5" x14ac:dyDescent="0.35">
      <c r="B40" s="7" t="s">
        <v>424</v>
      </c>
      <c r="C40" s="604">
        <v>0</v>
      </c>
      <c r="D40" s="604">
        <v>0</v>
      </c>
      <c r="E40" s="604">
        <v>0</v>
      </c>
      <c r="F40" s="604">
        <v>25.60077956415731</v>
      </c>
      <c r="G40" s="604">
        <v>-729.24269509600356</v>
      </c>
      <c r="H40" s="831" t="s">
        <v>449</v>
      </c>
      <c r="I40" s="822"/>
      <c r="J40" s="822"/>
      <c r="K40" s="822"/>
      <c r="L40" s="822"/>
      <c r="M40" s="822"/>
      <c r="N40" s="828"/>
      <c r="O40" s="828"/>
      <c r="P40" s="828"/>
      <c r="Q40" s="828"/>
      <c r="R40" s="828"/>
      <c r="S40" s="828"/>
      <c r="T40" s="822"/>
      <c r="U40" s="822"/>
      <c r="V40" s="822"/>
      <c r="W40" s="822"/>
      <c r="X40" s="822"/>
      <c r="Y40" s="822"/>
      <c r="Z40" s="822"/>
    </row>
    <row r="41" spans="2:26" ht="14.5" x14ac:dyDescent="0.35">
      <c r="B41" s="37" t="s">
        <v>468</v>
      </c>
      <c r="C41" s="605">
        <v>0</v>
      </c>
      <c r="D41" s="605">
        <v>0</v>
      </c>
      <c r="E41" s="605">
        <v>0</v>
      </c>
      <c r="F41" s="605">
        <v>25.60077956415731</v>
      </c>
      <c r="G41" s="605">
        <v>-729.24269509600356</v>
      </c>
      <c r="H41" s="832" t="s">
        <v>449</v>
      </c>
      <c r="I41" s="822"/>
      <c r="J41" s="822"/>
      <c r="K41" s="822"/>
      <c r="L41" s="822"/>
      <c r="M41" s="822"/>
      <c r="N41" s="828"/>
      <c r="O41" s="828"/>
      <c r="P41" s="828"/>
      <c r="Q41" s="828"/>
      <c r="R41" s="828"/>
      <c r="S41" s="828"/>
      <c r="T41" s="822"/>
      <c r="U41" s="822"/>
      <c r="V41" s="822"/>
      <c r="W41" s="822"/>
      <c r="X41" s="822"/>
      <c r="Y41" s="822"/>
      <c r="Z41" s="822"/>
    </row>
    <row r="42" spans="2:26" ht="14.5" x14ac:dyDescent="0.35">
      <c r="B42" s="37" t="s">
        <v>469</v>
      </c>
      <c r="C42" s="605">
        <v>0</v>
      </c>
      <c r="D42" s="605">
        <v>0</v>
      </c>
      <c r="E42" s="605">
        <v>0</v>
      </c>
      <c r="F42" s="605">
        <v>0</v>
      </c>
      <c r="G42" s="605">
        <v>0</v>
      </c>
      <c r="H42" s="832" t="s">
        <v>449</v>
      </c>
      <c r="I42" s="822"/>
      <c r="J42" s="822"/>
      <c r="K42" s="822"/>
      <c r="L42" s="822"/>
      <c r="M42" s="822"/>
      <c r="N42" s="828"/>
      <c r="O42" s="828"/>
      <c r="P42" s="828"/>
      <c r="Q42" s="828"/>
      <c r="R42" s="828"/>
      <c r="S42" s="828"/>
      <c r="T42" s="822"/>
      <c r="U42" s="822"/>
      <c r="V42" s="822"/>
      <c r="W42" s="822"/>
      <c r="X42" s="822"/>
      <c r="Y42" s="822"/>
      <c r="Z42" s="822"/>
    </row>
    <row r="43" spans="2:26" ht="11.25" customHeight="1" x14ac:dyDescent="0.35">
      <c r="B43" s="7" t="s">
        <v>479</v>
      </c>
      <c r="C43" s="604">
        <v>-162.82199999999997</v>
      </c>
      <c r="D43" s="604">
        <v>-96.447252115519362</v>
      </c>
      <c r="E43" s="604">
        <v>134.82169160755083</v>
      </c>
      <c r="F43" s="604">
        <v>1127.2386087793075</v>
      </c>
      <c r="G43" s="604">
        <v>969.61777346131373</v>
      </c>
      <c r="H43" s="831">
        <v>0.68819739731911178</v>
      </c>
      <c r="I43" s="822"/>
      <c r="J43" s="822"/>
      <c r="K43" s="822"/>
      <c r="L43" s="822"/>
      <c r="M43" s="822"/>
      <c r="N43" s="822"/>
      <c r="O43" s="822"/>
      <c r="P43" s="822"/>
      <c r="Q43" s="822"/>
      <c r="R43" s="822"/>
      <c r="S43" s="822"/>
      <c r="T43" s="822"/>
      <c r="U43" s="822"/>
      <c r="V43" s="822"/>
      <c r="W43" s="822"/>
      <c r="X43" s="822"/>
      <c r="Y43" s="822"/>
      <c r="Z43" s="822"/>
    </row>
    <row r="44" spans="2:26" ht="11.25" customHeight="1" x14ac:dyDescent="0.35">
      <c r="B44" s="37" t="s">
        <v>468</v>
      </c>
      <c r="C44" s="605">
        <v>133.929</v>
      </c>
      <c r="D44" s="605">
        <v>68.04558668315461</v>
      </c>
      <c r="E44" s="605">
        <v>28.705182465866891</v>
      </c>
      <c r="F44" s="605">
        <v>195.06786123180621</v>
      </c>
      <c r="G44" s="605">
        <v>73.199280525971304</v>
      </c>
      <c r="H44" s="832" t="s">
        <v>449</v>
      </c>
      <c r="I44" s="822"/>
      <c r="J44" s="822"/>
      <c r="K44" s="822"/>
      <c r="L44" s="822"/>
      <c r="M44" s="822"/>
      <c r="N44" s="822"/>
      <c r="O44" s="822"/>
      <c r="P44" s="822"/>
      <c r="Q44" s="822"/>
      <c r="R44" s="822"/>
      <c r="S44" s="822"/>
      <c r="T44" s="822"/>
      <c r="U44" s="822"/>
      <c r="V44" s="822"/>
      <c r="W44" s="822"/>
      <c r="X44" s="822"/>
      <c r="Y44" s="822"/>
      <c r="Z44" s="822"/>
    </row>
    <row r="45" spans="2:26" ht="12.75" customHeight="1" x14ac:dyDescent="0.35">
      <c r="B45" s="37" t="s">
        <v>469</v>
      </c>
      <c r="C45" s="605">
        <v>-296.75099999999998</v>
      </c>
      <c r="D45" s="605">
        <v>-164.49283879867397</v>
      </c>
      <c r="E45" s="605">
        <v>106.11650914168395</v>
      </c>
      <c r="F45" s="605">
        <v>932.17074754750115</v>
      </c>
      <c r="G45" s="605">
        <v>896.41849293534244</v>
      </c>
      <c r="H45" s="832" t="s">
        <v>449</v>
      </c>
      <c r="I45" s="822"/>
      <c r="J45" s="822"/>
      <c r="K45" s="822"/>
      <c r="L45" s="822"/>
      <c r="M45" s="822"/>
      <c r="N45" s="822"/>
      <c r="O45" s="822"/>
      <c r="P45" s="822"/>
      <c r="Q45" s="822"/>
      <c r="R45" s="822"/>
      <c r="S45" s="822"/>
      <c r="T45" s="822"/>
      <c r="U45" s="822"/>
      <c r="V45" s="822"/>
      <c r="W45" s="822"/>
      <c r="X45" s="822"/>
      <c r="Y45" s="822"/>
      <c r="Z45" s="822"/>
    </row>
    <row r="46" spans="2:26" ht="9.5" thickBot="1" x14ac:dyDescent="0.4">
      <c r="B46" s="7" t="s">
        <v>108</v>
      </c>
      <c r="C46" s="604">
        <v>10554.118</v>
      </c>
      <c r="D46" s="604">
        <v>13606.928539168568</v>
      </c>
      <c r="E46" s="604">
        <v>11156.046939836995</v>
      </c>
      <c r="F46" s="604">
        <v>18489.259957594921</v>
      </c>
      <c r="G46" s="604">
        <v>13904.628057977916</v>
      </c>
      <c r="H46" s="833">
        <v>-0.2243570641516065</v>
      </c>
      <c r="I46" s="829"/>
      <c r="J46" s="822"/>
      <c r="K46" s="822"/>
      <c r="L46" s="822"/>
      <c r="M46" s="822"/>
      <c r="N46" s="822"/>
      <c r="O46" s="822"/>
      <c r="P46" s="822"/>
      <c r="Q46" s="822"/>
      <c r="R46" s="822"/>
      <c r="S46" s="822"/>
      <c r="T46" s="822"/>
      <c r="U46" s="822"/>
      <c r="V46" s="822"/>
      <c r="W46" s="822"/>
      <c r="X46" s="822"/>
      <c r="Y46" s="822"/>
      <c r="Z46" s="822"/>
    </row>
    <row r="47" spans="2:26" x14ac:dyDescent="0.35">
      <c r="C47" s="285"/>
      <c r="D47" s="285"/>
      <c r="F47" s="285"/>
      <c r="I47" s="822"/>
      <c r="J47" s="822"/>
      <c r="K47" s="822"/>
      <c r="L47" s="822"/>
      <c r="M47" s="822"/>
      <c r="N47" s="822"/>
      <c r="O47" s="822"/>
      <c r="P47" s="822"/>
      <c r="Q47" s="822"/>
      <c r="R47" s="822"/>
      <c r="S47" s="822"/>
      <c r="T47" s="822"/>
      <c r="U47" s="822"/>
      <c r="V47" s="822"/>
      <c r="W47" s="822"/>
      <c r="X47" s="822"/>
      <c r="Y47" s="822"/>
      <c r="Z47" s="822"/>
    </row>
    <row r="48" spans="2:26" x14ac:dyDescent="0.35">
      <c r="I48" s="822"/>
      <c r="J48" s="822"/>
      <c r="K48" s="822"/>
      <c r="L48" s="822"/>
      <c r="M48" s="822"/>
      <c r="N48" s="822"/>
      <c r="O48" s="822"/>
      <c r="P48" s="822"/>
      <c r="Q48" s="822"/>
      <c r="R48" s="822"/>
      <c r="S48" s="822"/>
      <c r="T48" s="822"/>
      <c r="U48" s="822"/>
      <c r="V48" s="822"/>
      <c r="W48" s="822"/>
      <c r="X48" s="822"/>
      <c r="Y48" s="822"/>
      <c r="Z48" s="822"/>
    </row>
    <row r="49" spans="9:26" x14ac:dyDescent="0.35">
      <c r="I49" s="822"/>
      <c r="J49" s="822"/>
      <c r="K49" s="822"/>
      <c r="L49" s="822"/>
      <c r="M49" s="822"/>
      <c r="N49" s="822"/>
      <c r="O49" s="822"/>
      <c r="P49" s="822"/>
      <c r="Q49" s="822"/>
      <c r="R49" s="822"/>
      <c r="S49" s="822"/>
      <c r="T49" s="822"/>
      <c r="U49" s="822"/>
      <c r="V49" s="822"/>
      <c r="W49" s="822"/>
      <c r="X49" s="822"/>
      <c r="Y49" s="822"/>
      <c r="Z49" s="822"/>
    </row>
    <row r="50" spans="9:26" x14ac:dyDescent="0.35">
      <c r="I50" s="822"/>
      <c r="J50" s="822"/>
      <c r="K50" s="822"/>
      <c r="L50" s="822"/>
      <c r="M50" s="822"/>
      <c r="N50" s="822"/>
      <c r="O50" s="822"/>
      <c r="P50" s="822"/>
      <c r="Q50" s="822"/>
      <c r="R50" s="822"/>
      <c r="S50" s="822"/>
      <c r="T50" s="822"/>
      <c r="U50" s="822"/>
      <c r="V50" s="822"/>
      <c r="W50" s="822"/>
      <c r="X50" s="822"/>
      <c r="Y50" s="822"/>
      <c r="Z50" s="822"/>
    </row>
    <row r="51" spans="9:26" x14ac:dyDescent="0.35">
      <c r="I51" s="822"/>
      <c r="J51" s="822"/>
      <c r="K51" s="822"/>
      <c r="L51" s="822"/>
      <c r="M51" s="822"/>
      <c r="N51" s="822"/>
      <c r="O51" s="822"/>
      <c r="P51" s="822"/>
      <c r="Q51" s="822"/>
      <c r="R51" s="822"/>
      <c r="S51" s="822"/>
      <c r="T51" s="822"/>
      <c r="U51" s="822"/>
      <c r="V51" s="822"/>
      <c r="W51" s="822"/>
      <c r="X51" s="822"/>
      <c r="Y51" s="822"/>
      <c r="Z51" s="822"/>
    </row>
    <row r="52" spans="9:26" x14ac:dyDescent="0.35">
      <c r="I52" s="822"/>
      <c r="J52" s="822"/>
      <c r="K52" s="822"/>
      <c r="L52" s="822"/>
      <c r="M52" s="822"/>
      <c r="N52" s="822"/>
      <c r="O52" s="822"/>
      <c r="P52" s="822"/>
      <c r="Q52" s="822"/>
      <c r="R52" s="822"/>
      <c r="S52" s="822"/>
      <c r="T52" s="822"/>
      <c r="U52" s="822"/>
      <c r="V52" s="822"/>
      <c r="W52" s="822"/>
      <c r="X52" s="822"/>
      <c r="Y52" s="822"/>
      <c r="Z52" s="822"/>
    </row>
    <row r="53" spans="9:26" x14ac:dyDescent="0.35">
      <c r="I53" s="822"/>
      <c r="J53" s="822"/>
      <c r="K53" s="822"/>
      <c r="L53" s="822"/>
      <c r="M53" s="822"/>
      <c r="N53" s="822"/>
      <c r="O53" s="822"/>
      <c r="P53" s="822"/>
      <c r="Q53" s="822"/>
      <c r="R53" s="822"/>
      <c r="S53" s="822"/>
      <c r="T53" s="822"/>
      <c r="U53" s="822"/>
      <c r="V53" s="822"/>
      <c r="W53" s="822"/>
      <c r="X53" s="822"/>
      <c r="Y53" s="822"/>
      <c r="Z53" s="822"/>
    </row>
    <row r="54" spans="9:26" x14ac:dyDescent="0.35">
      <c r="I54" s="822"/>
      <c r="J54" s="822"/>
      <c r="K54" s="822"/>
      <c r="L54" s="822"/>
      <c r="M54" s="822"/>
      <c r="N54" s="822"/>
      <c r="O54" s="822"/>
      <c r="P54" s="822"/>
      <c r="Q54" s="822"/>
      <c r="R54" s="822"/>
      <c r="S54" s="822"/>
      <c r="T54" s="822"/>
      <c r="U54" s="822"/>
      <c r="V54" s="822"/>
      <c r="W54" s="822"/>
      <c r="X54" s="822"/>
      <c r="Y54" s="822"/>
      <c r="Z54" s="822"/>
    </row>
    <row r="55" spans="9:26" x14ac:dyDescent="0.35">
      <c r="I55" s="822"/>
      <c r="J55" s="822"/>
      <c r="K55" s="822"/>
      <c r="L55" s="822"/>
      <c r="M55" s="822"/>
      <c r="N55" s="822"/>
      <c r="O55" s="822"/>
      <c r="P55" s="822"/>
      <c r="Q55" s="822"/>
      <c r="R55" s="822"/>
      <c r="S55" s="822"/>
      <c r="T55" s="822"/>
      <c r="U55" s="822"/>
      <c r="V55" s="822"/>
      <c r="W55" s="822"/>
      <c r="X55" s="822"/>
      <c r="Y55" s="822"/>
      <c r="Z55" s="822"/>
    </row>
    <row r="56" spans="9:26" x14ac:dyDescent="0.35">
      <c r="I56" s="822"/>
      <c r="J56" s="822"/>
      <c r="K56" s="822"/>
      <c r="L56" s="822"/>
      <c r="M56" s="822"/>
      <c r="N56" s="822"/>
      <c r="O56" s="822"/>
      <c r="P56" s="822"/>
      <c r="Q56" s="822"/>
      <c r="R56" s="822"/>
      <c r="S56" s="822"/>
      <c r="T56" s="822"/>
      <c r="U56" s="822"/>
      <c r="V56" s="822"/>
      <c r="W56" s="822"/>
      <c r="X56" s="822"/>
      <c r="Y56" s="822"/>
      <c r="Z56" s="822"/>
    </row>
    <row r="57" spans="9:26" x14ac:dyDescent="0.35">
      <c r="I57" s="822"/>
      <c r="J57" s="822"/>
      <c r="K57" s="822"/>
      <c r="L57" s="822"/>
      <c r="M57" s="822"/>
      <c r="N57" s="822"/>
      <c r="O57" s="822"/>
      <c r="P57" s="822"/>
      <c r="Q57" s="822"/>
      <c r="R57" s="822"/>
      <c r="S57" s="822"/>
      <c r="T57" s="822"/>
      <c r="U57" s="822"/>
      <c r="V57" s="822"/>
      <c r="W57" s="822"/>
      <c r="X57" s="822"/>
      <c r="Y57" s="822"/>
      <c r="Z57" s="822"/>
    </row>
    <row r="58" spans="9:26" x14ac:dyDescent="0.35">
      <c r="I58" s="822"/>
      <c r="J58" s="822"/>
      <c r="K58" s="822"/>
      <c r="L58" s="822"/>
      <c r="M58" s="822"/>
      <c r="N58" s="822"/>
      <c r="O58" s="822"/>
      <c r="P58" s="822"/>
      <c r="Q58" s="822"/>
      <c r="R58" s="822"/>
      <c r="S58" s="822"/>
      <c r="T58" s="822"/>
      <c r="U58" s="822"/>
      <c r="V58" s="822"/>
      <c r="W58" s="822"/>
      <c r="X58" s="822"/>
      <c r="Y58" s="822"/>
      <c r="Z58" s="822"/>
    </row>
    <row r="59" spans="9:26" x14ac:dyDescent="0.35">
      <c r="I59" s="822"/>
      <c r="J59" s="822"/>
      <c r="K59" s="822"/>
      <c r="L59" s="822"/>
      <c r="M59" s="822"/>
      <c r="N59" s="822"/>
      <c r="O59" s="822"/>
      <c r="P59" s="822"/>
      <c r="Q59" s="822"/>
      <c r="R59" s="822"/>
      <c r="S59" s="822"/>
      <c r="T59" s="822"/>
      <c r="U59" s="822"/>
      <c r="V59" s="822"/>
      <c r="W59" s="822"/>
      <c r="X59" s="822"/>
      <c r="Y59" s="822"/>
      <c r="Z59" s="822"/>
    </row>
    <row r="60" spans="9:26" x14ac:dyDescent="0.35">
      <c r="I60" s="822"/>
      <c r="J60" s="822"/>
      <c r="K60" s="822"/>
      <c r="L60" s="822"/>
      <c r="M60" s="822"/>
      <c r="N60" s="822"/>
      <c r="O60" s="822"/>
      <c r="P60" s="822"/>
      <c r="Q60" s="822"/>
      <c r="R60" s="822"/>
      <c r="S60" s="822"/>
      <c r="T60" s="822"/>
      <c r="U60" s="822"/>
      <c r="V60" s="822"/>
      <c r="W60" s="822"/>
      <c r="X60" s="822"/>
      <c r="Y60" s="822"/>
      <c r="Z60" s="822"/>
    </row>
    <row r="61" spans="9:26" x14ac:dyDescent="0.35">
      <c r="I61" s="822"/>
      <c r="J61" s="822"/>
      <c r="K61" s="822"/>
      <c r="L61" s="822"/>
      <c r="M61" s="822"/>
      <c r="N61" s="822"/>
      <c r="O61" s="822"/>
      <c r="P61" s="822"/>
      <c r="Q61" s="822"/>
      <c r="R61" s="822"/>
      <c r="S61" s="822"/>
      <c r="T61" s="822"/>
      <c r="U61" s="822"/>
      <c r="V61" s="822"/>
      <c r="W61" s="822"/>
      <c r="X61" s="822"/>
      <c r="Y61" s="822"/>
      <c r="Z61" s="822"/>
    </row>
    <row r="62" spans="9:26" x14ac:dyDescent="0.35">
      <c r="I62" s="822"/>
      <c r="J62" s="822"/>
      <c r="K62" s="822"/>
      <c r="L62" s="822"/>
      <c r="M62" s="822"/>
      <c r="N62" s="822"/>
      <c r="O62" s="822"/>
      <c r="P62" s="822"/>
      <c r="Q62" s="822"/>
      <c r="R62" s="822"/>
      <c r="S62" s="822"/>
      <c r="T62" s="822"/>
      <c r="U62" s="822"/>
      <c r="V62" s="822"/>
      <c r="W62" s="822"/>
      <c r="X62" s="822"/>
      <c r="Y62" s="822"/>
      <c r="Z62" s="822"/>
    </row>
    <row r="63" spans="9:26" x14ac:dyDescent="0.35">
      <c r="I63" s="822"/>
      <c r="J63" s="822"/>
      <c r="K63" s="822"/>
      <c r="L63" s="822"/>
      <c r="M63" s="822"/>
      <c r="N63" s="822"/>
      <c r="O63" s="822"/>
      <c r="P63" s="822"/>
      <c r="Q63" s="822"/>
      <c r="R63" s="822"/>
      <c r="S63" s="822"/>
      <c r="T63" s="822"/>
      <c r="U63" s="822"/>
      <c r="V63" s="822"/>
      <c r="W63" s="822"/>
      <c r="X63" s="822"/>
      <c r="Y63" s="822"/>
      <c r="Z63" s="822"/>
    </row>
    <row r="64" spans="9:26" x14ac:dyDescent="0.35">
      <c r="I64" s="822"/>
      <c r="J64" s="822"/>
      <c r="K64" s="822"/>
      <c r="L64" s="822"/>
      <c r="M64" s="822"/>
      <c r="N64" s="822"/>
      <c r="O64" s="822"/>
      <c r="P64" s="822"/>
      <c r="Q64" s="822"/>
      <c r="R64" s="822"/>
      <c r="S64" s="822"/>
      <c r="T64" s="822"/>
      <c r="U64" s="822"/>
      <c r="V64" s="822"/>
      <c r="W64" s="822"/>
      <c r="X64" s="822"/>
      <c r="Y64" s="822"/>
      <c r="Z64" s="822"/>
    </row>
    <row r="65" spans="9:26" x14ac:dyDescent="0.35">
      <c r="I65" s="822"/>
      <c r="J65" s="822"/>
      <c r="K65" s="822"/>
      <c r="L65" s="822"/>
      <c r="M65" s="822"/>
      <c r="N65" s="822"/>
      <c r="O65" s="822"/>
      <c r="P65" s="822"/>
      <c r="Q65" s="822"/>
      <c r="R65" s="822"/>
      <c r="S65" s="822"/>
      <c r="T65" s="822"/>
      <c r="U65" s="822"/>
      <c r="V65" s="822"/>
      <c r="W65" s="822"/>
      <c r="X65" s="822"/>
      <c r="Y65" s="822"/>
      <c r="Z65" s="822"/>
    </row>
    <row r="66" spans="9:26" x14ac:dyDescent="0.35">
      <c r="I66" s="822"/>
      <c r="J66" s="822"/>
      <c r="K66" s="822"/>
      <c r="L66" s="822"/>
      <c r="M66" s="822"/>
      <c r="N66" s="822"/>
      <c r="O66" s="822"/>
      <c r="P66" s="822"/>
      <c r="Q66" s="822"/>
      <c r="R66" s="822"/>
      <c r="S66" s="822"/>
      <c r="T66" s="822"/>
      <c r="U66" s="822"/>
      <c r="V66" s="822"/>
      <c r="W66" s="822"/>
      <c r="X66" s="822"/>
      <c r="Y66" s="822"/>
      <c r="Z66" s="822"/>
    </row>
    <row r="67" spans="9:26" x14ac:dyDescent="0.35">
      <c r="I67" s="822"/>
      <c r="J67" s="822"/>
      <c r="K67" s="822"/>
      <c r="L67" s="822"/>
      <c r="M67" s="822"/>
      <c r="N67" s="822"/>
      <c r="O67" s="822"/>
      <c r="P67" s="822"/>
      <c r="Q67" s="822"/>
      <c r="R67" s="822"/>
      <c r="S67" s="822"/>
      <c r="T67" s="822"/>
      <c r="U67" s="822"/>
      <c r="V67" s="822"/>
      <c r="W67" s="822"/>
      <c r="X67" s="822"/>
      <c r="Y67" s="822"/>
      <c r="Z67" s="822"/>
    </row>
    <row r="68" spans="9:26" x14ac:dyDescent="0.35">
      <c r="I68" s="822"/>
      <c r="J68" s="822"/>
      <c r="K68" s="822"/>
      <c r="L68" s="822"/>
      <c r="M68" s="822"/>
      <c r="N68" s="822"/>
      <c r="O68" s="822"/>
      <c r="P68" s="822"/>
      <c r="Q68" s="822"/>
      <c r="R68" s="822"/>
      <c r="S68" s="822"/>
      <c r="T68" s="822"/>
      <c r="U68" s="822"/>
      <c r="V68" s="822"/>
      <c r="W68" s="822"/>
      <c r="X68" s="822"/>
      <c r="Y68" s="822"/>
      <c r="Z68" s="822"/>
    </row>
    <row r="69" spans="9:26" x14ac:dyDescent="0.35">
      <c r="I69" s="822"/>
      <c r="J69" s="822"/>
      <c r="K69" s="822"/>
      <c r="L69" s="822"/>
      <c r="M69" s="822"/>
      <c r="N69" s="822"/>
      <c r="O69" s="822"/>
      <c r="P69" s="822"/>
      <c r="Q69" s="822"/>
      <c r="R69" s="822"/>
      <c r="S69" s="822"/>
      <c r="T69" s="822"/>
      <c r="U69" s="822"/>
      <c r="V69" s="822"/>
      <c r="W69" s="822"/>
      <c r="X69" s="822"/>
      <c r="Y69" s="822"/>
      <c r="Z69" s="822"/>
    </row>
    <row r="70" spans="9:26" x14ac:dyDescent="0.35">
      <c r="I70" s="822"/>
      <c r="J70" s="822"/>
      <c r="K70" s="822"/>
      <c r="L70" s="822"/>
      <c r="M70" s="822"/>
      <c r="N70" s="822"/>
      <c r="O70" s="822"/>
      <c r="P70" s="822"/>
      <c r="Q70" s="822"/>
      <c r="R70" s="822"/>
      <c r="S70" s="822"/>
      <c r="T70" s="822"/>
      <c r="U70" s="822"/>
      <c r="V70" s="822"/>
      <c r="W70" s="822"/>
      <c r="X70" s="822"/>
      <c r="Y70" s="822"/>
      <c r="Z70" s="822"/>
    </row>
    <row r="71" spans="9:26" x14ac:dyDescent="0.35">
      <c r="I71" s="822"/>
      <c r="J71" s="822"/>
      <c r="K71" s="822"/>
      <c r="L71" s="822"/>
      <c r="M71" s="822"/>
      <c r="N71" s="822"/>
      <c r="O71" s="822"/>
      <c r="P71" s="822"/>
      <c r="Q71" s="822"/>
      <c r="R71" s="822"/>
      <c r="S71" s="822"/>
      <c r="T71" s="822"/>
      <c r="U71" s="822"/>
      <c r="V71" s="822"/>
      <c r="W71" s="822"/>
      <c r="X71" s="822"/>
      <c r="Y71" s="822"/>
      <c r="Z71" s="822"/>
    </row>
    <row r="72" spans="9:26" x14ac:dyDescent="0.35">
      <c r="I72" s="822"/>
      <c r="J72" s="822"/>
      <c r="K72" s="822"/>
      <c r="L72" s="822"/>
      <c r="M72" s="822"/>
      <c r="N72" s="822"/>
      <c r="O72" s="822"/>
      <c r="P72" s="822"/>
      <c r="Q72" s="822"/>
      <c r="R72" s="822"/>
      <c r="S72" s="822"/>
      <c r="T72" s="822"/>
      <c r="U72" s="822"/>
      <c r="V72" s="822"/>
      <c r="W72" s="822"/>
      <c r="X72" s="822"/>
      <c r="Y72" s="822"/>
      <c r="Z72" s="822"/>
    </row>
    <row r="73" spans="9:26" x14ac:dyDescent="0.35">
      <c r="I73" s="822"/>
      <c r="J73" s="822"/>
      <c r="K73" s="822"/>
      <c r="L73" s="822"/>
      <c r="M73" s="822"/>
      <c r="N73" s="822"/>
      <c r="O73" s="822"/>
      <c r="P73" s="822"/>
      <c r="Q73" s="822"/>
      <c r="R73" s="822"/>
      <c r="S73" s="822"/>
      <c r="T73" s="822"/>
      <c r="U73" s="822"/>
      <c r="V73" s="822"/>
      <c r="W73" s="822"/>
      <c r="X73" s="822"/>
      <c r="Y73" s="822"/>
      <c r="Z73" s="822"/>
    </row>
    <row r="74" spans="9:26" x14ac:dyDescent="0.35">
      <c r="I74" s="822"/>
      <c r="J74" s="822"/>
      <c r="K74" s="822"/>
      <c r="L74" s="822"/>
      <c r="M74" s="822"/>
      <c r="N74" s="822"/>
      <c r="O74" s="822"/>
      <c r="P74" s="822"/>
      <c r="Q74" s="822"/>
      <c r="R74" s="822"/>
      <c r="S74" s="822"/>
      <c r="T74" s="822"/>
      <c r="U74" s="822"/>
      <c r="V74" s="822"/>
      <c r="W74" s="822"/>
      <c r="X74" s="822"/>
      <c r="Y74" s="822"/>
      <c r="Z74" s="822"/>
    </row>
    <row r="75" spans="9:26" x14ac:dyDescent="0.35">
      <c r="I75" s="822"/>
      <c r="J75" s="822"/>
      <c r="K75" s="822"/>
      <c r="L75" s="822"/>
      <c r="M75" s="822"/>
      <c r="N75" s="822"/>
      <c r="O75" s="822"/>
      <c r="P75" s="822"/>
      <c r="Q75" s="822"/>
      <c r="R75" s="822"/>
      <c r="S75" s="822"/>
      <c r="T75" s="822"/>
      <c r="U75" s="822"/>
      <c r="V75" s="822"/>
      <c r="W75" s="822"/>
      <c r="X75" s="822"/>
      <c r="Y75" s="822"/>
      <c r="Z75" s="822"/>
    </row>
    <row r="76" spans="9:26" x14ac:dyDescent="0.35">
      <c r="I76" s="822"/>
      <c r="J76" s="822"/>
      <c r="K76" s="822"/>
      <c r="L76" s="822"/>
      <c r="M76" s="822"/>
      <c r="N76" s="822"/>
      <c r="O76" s="822"/>
      <c r="P76" s="822"/>
      <c r="Q76" s="822"/>
      <c r="R76" s="822"/>
      <c r="S76" s="822"/>
      <c r="T76" s="822"/>
      <c r="U76" s="822"/>
      <c r="V76" s="822"/>
      <c r="W76" s="822"/>
      <c r="X76" s="822"/>
      <c r="Y76" s="822"/>
      <c r="Z76" s="822"/>
    </row>
    <row r="77" spans="9:26" x14ac:dyDescent="0.35">
      <c r="I77" s="822"/>
      <c r="J77" s="822"/>
      <c r="K77" s="822"/>
      <c r="L77" s="822"/>
      <c r="M77" s="822"/>
      <c r="N77" s="822"/>
      <c r="O77" s="822"/>
      <c r="P77" s="822"/>
      <c r="Q77" s="822"/>
      <c r="R77" s="822"/>
      <c r="S77" s="822"/>
      <c r="T77" s="822"/>
      <c r="U77" s="822"/>
      <c r="V77" s="822"/>
      <c r="W77" s="822"/>
      <c r="X77" s="822"/>
      <c r="Y77" s="822"/>
      <c r="Z77" s="822"/>
    </row>
    <row r="78" spans="9:26" x14ac:dyDescent="0.35">
      <c r="I78" s="822"/>
      <c r="J78" s="822"/>
      <c r="K78" s="822"/>
      <c r="L78" s="822"/>
      <c r="M78" s="822"/>
      <c r="N78" s="822"/>
      <c r="O78" s="822"/>
      <c r="P78" s="822"/>
      <c r="Q78" s="822"/>
      <c r="R78" s="822"/>
      <c r="S78" s="822"/>
      <c r="T78" s="822"/>
      <c r="U78" s="822"/>
      <c r="V78" s="822"/>
      <c r="W78" s="822"/>
      <c r="X78" s="822"/>
      <c r="Y78" s="822"/>
      <c r="Z78" s="822"/>
    </row>
    <row r="79" spans="9:26" x14ac:dyDescent="0.35">
      <c r="I79" s="822"/>
      <c r="J79" s="822"/>
      <c r="K79" s="822"/>
      <c r="L79" s="822"/>
      <c r="M79" s="822"/>
      <c r="N79" s="822"/>
      <c r="O79" s="822"/>
      <c r="P79" s="822"/>
      <c r="Q79" s="822"/>
      <c r="R79" s="822"/>
      <c r="S79" s="822"/>
      <c r="T79" s="822"/>
      <c r="U79" s="822"/>
      <c r="V79" s="822"/>
      <c r="W79" s="822"/>
      <c r="X79" s="822"/>
      <c r="Y79" s="822"/>
      <c r="Z79" s="822"/>
    </row>
    <row r="80" spans="9:26" x14ac:dyDescent="0.35">
      <c r="I80" s="822"/>
      <c r="J80" s="822"/>
      <c r="K80" s="822"/>
      <c r="L80" s="822"/>
      <c r="M80" s="822"/>
      <c r="N80" s="822"/>
      <c r="O80" s="822"/>
      <c r="P80" s="822"/>
      <c r="Q80" s="822"/>
      <c r="R80" s="822"/>
      <c r="S80" s="822"/>
      <c r="T80" s="822"/>
      <c r="U80" s="822"/>
      <c r="V80" s="822"/>
      <c r="W80" s="822"/>
      <c r="X80" s="822"/>
      <c r="Y80" s="822"/>
      <c r="Z80" s="822"/>
    </row>
    <row r="81" spans="9:26" x14ac:dyDescent="0.35">
      <c r="I81" s="822"/>
      <c r="J81" s="822"/>
      <c r="K81" s="822"/>
      <c r="L81" s="822"/>
      <c r="M81" s="822"/>
      <c r="N81" s="822"/>
      <c r="O81" s="822"/>
      <c r="P81" s="822"/>
      <c r="Q81" s="822"/>
      <c r="R81" s="822"/>
      <c r="S81" s="822"/>
      <c r="T81" s="822"/>
      <c r="U81" s="822"/>
      <c r="V81" s="822"/>
      <c r="W81" s="822"/>
      <c r="X81" s="822"/>
      <c r="Y81" s="822"/>
      <c r="Z81" s="822"/>
    </row>
    <row r="82" spans="9:26" x14ac:dyDescent="0.35">
      <c r="I82" s="822"/>
      <c r="J82" s="822"/>
      <c r="K82" s="822"/>
      <c r="L82" s="822"/>
      <c r="M82" s="822"/>
      <c r="N82" s="822"/>
      <c r="O82" s="822"/>
      <c r="P82" s="822"/>
      <c r="Q82" s="822"/>
      <c r="R82" s="822"/>
      <c r="S82" s="822"/>
      <c r="T82" s="822"/>
      <c r="U82" s="822"/>
      <c r="V82" s="822"/>
      <c r="W82" s="822"/>
      <c r="X82" s="822"/>
      <c r="Y82" s="822"/>
      <c r="Z82" s="822"/>
    </row>
    <row r="83" spans="9:26" x14ac:dyDescent="0.35">
      <c r="I83" s="822"/>
      <c r="J83" s="822"/>
      <c r="K83" s="822"/>
      <c r="L83" s="822"/>
      <c r="M83" s="822"/>
      <c r="N83" s="822"/>
      <c r="O83" s="822"/>
      <c r="P83" s="822"/>
      <c r="Q83" s="822"/>
      <c r="R83" s="822"/>
      <c r="S83" s="822"/>
      <c r="T83" s="822"/>
      <c r="U83" s="822"/>
      <c r="V83" s="822"/>
      <c r="W83" s="822"/>
      <c r="X83" s="822"/>
      <c r="Y83" s="822"/>
      <c r="Z83" s="822"/>
    </row>
    <row r="84" spans="9:26" x14ac:dyDescent="0.35">
      <c r="I84" s="822"/>
      <c r="J84" s="822"/>
      <c r="K84" s="822"/>
      <c r="L84" s="822"/>
      <c r="M84" s="822"/>
      <c r="N84" s="822"/>
      <c r="O84" s="822"/>
      <c r="P84" s="822"/>
      <c r="Q84" s="822"/>
      <c r="R84" s="822"/>
      <c r="S84" s="822"/>
      <c r="T84" s="822"/>
      <c r="U84" s="822"/>
      <c r="V84" s="822"/>
      <c r="W84" s="822"/>
      <c r="X84" s="822"/>
      <c r="Y84" s="822"/>
      <c r="Z84" s="822"/>
    </row>
    <row r="85" spans="9:26" x14ac:dyDescent="0.35">
      <c r="I85" s="822"/>
      <c r="J85" s="822"/>
      <c r="K85" s="822"/>
      <c r="L85" s="822"/>
      <c r="M85" s="822"/>
      <c r="N85" s="822"/>
      <c r="O85" s="822"/>
      <c r="P85" s="822"/>
      <c r="Q85" s="822"/>
      <c r="R85" s="822"/>
      <c r="S85" s="822"/>
      <c r="T85" s="822"/>
      <c r="U85" s="822"/>
      <c r="V85" s="822"/>
      <c r="W85" s="822"/>
      <c r="X85" s="822"/>
      <c r="Y85" s="822"/>
      <c r="Z85" s="822"/>
    </row>
    <row r="86" spans="9:26" x14ac:dyDescent="0.35">
      <c r="I86" s="822"/>
      <c r="J86" s="822"/>
      <c r="K86" s="822"/>
      <c r="L86" s="822"/>
      <c r="M86" s="822"/>
      <c r="N86" s="822"/>
      <c r="O86" s="822"/>
      <c r="P86" s="822"/>
      <c r="Q86" s="822"/>
      <c r="R86" s="822"/>
      <c r="S86" s="822"/>
      <c r="T86" s="822"/>
      <c r="U86" s="822"/>
      <c r="V86" s="822"/>
      <c r="W86" s="822"/>
      <c r="X86" s="822"/>
      <c r="Y86" s="822"/>
      <c r="Z86" s="822"/>
    </row>
    <row r="87" spans="9:26" x14ac:dyDescent="0.35">
      <c r="I87" s="822"/>
      <c r="J87" s="822"/>
      <c r="K87" s="822"/>
      <c r="L87" s="822"/>
      <c r="M87" s="822"/>
      <c r="N87" s="822"/>
      <c r="O87" s="822"/>
      <c r="P87" s="822"/>
      <c r="Q87" s="822"/>
      <c r="R87" s="822"/>
      <c r="S87" s="822"/>
      <c r="T87" s="822"/>
      <c r="U87" s="822"/>
      <c r="V87" s="822"/>
      <c r="W87" s="822"/>
      <c r="X87" s="822"/>
      <c r="Y87" s="822"/>
      <c r="Z87" s="822"/>
    </row>
    <row r="88" spans="9:26" x14ac:dyDescent="0.35">
      <c r="I88" s="822"/>
      <c r="J88" s="822"/>
      <c r="K88" s="822"/>
      <c r="L88" s="822"/>
      <c r="M88" s="822"/>
      <c r="N88" s="822"/>
      <c r="O88" s="822"/>
      <c r="P88" s="822"/>
      <c r="Q88" s="822"/>
      <c r="R88" s="822"/>
      <c r="S88" s="822"/>
      <c r="T88" s="822"/>
      <c r="U88" s="822"/>
      <c r="V88" s="822"/>
      <c r="W88" s="822"/>
      <c r="X88" s="822"/>
      <c r="Y88" s="822"/>
      <c r="Z88" s="822"/>
    </row>
    <row r="89" spans="9:26" x14ac:dyDescent="0.35">
      <c r="I89" s="822"/>
      <c r="J89" s="822"/>
      <c r="K89" s="822"/>
      <c r="L89" s="822"/>
      <c r="M89" s="822"/>
      <c r="N89" s="822"/>
      <c r="O89" s="822"/>
      <c r="P89" s="822"/>
      <c r="Q89" s="822"/>
      <c r="R89" s="822"/>
      <c r="S89" s="822"/>
      <c r="T89" s="822"/>
      <c r="U89" s="822"/>
      <c r="V89" s="822"/>
      <c r="W89" s="822"/>
      <c r="X89" s="822"/>
      <c r="Y89" s="822"/>
      <c r="Z89" s="822"/>
    </row>
    <row r="90" spans="9:26" x14ac:dyDescent="0.35">
      <c r="I90" s="822"/>
      <c r="J90" s="822"/>
      <c r="K90" s="822"/>
      <c r="L90" s="822"/>
      <c r="M90" s="822"/>
      <c r="N90" s="822"/>
      <c r="O90" s="822"/>
      <c r="P90" s="822"/>
      <c r="Q90" s="822"/>
      <c r="R90" s="822"/>
      <c r="S90" s="822"/>
      <c r="T90" s="822"/>
      <c r="U90" s="822"/>
      <c r="V90" s="822"/>
      <c r="W90" s="822"/>
      <c r="X90" s="822"/>
      <c r="Y90" s="822"/>
      <c r="Z90" s="822"/>
    </row>
    <row r="91" spans="9:26" x14ac:dyDescent="0.35">
      <c r="I91" s="822"/>
      <c r="J91" s="822"/>
      <c r="K91" s="822"/>
      <c r="L91" s="822"/>
      <c r="M91" s="822"/>
      <c r="N91" s="822"/>
      <c r="O91" s="822"/>
      <c r="P91" s="822"/>
      <c r="Q91" s="822"/>
      <c r="R91" s="822"/>
      <c r="S91" s="822"/>
      <c r="T91" s="822"/>
      <c r="U91" s="822"/>
      <c r="V91" s="822"/>
      <c r="W91" s="822"/>
      <c r="X91" s="822"/>
      <c r="Y91" s="822"/>
      <c r="Z91" s="822"/>
    </row>
    <row r="92" spans="9:26" x14ac:dyDescent="0.35">
      <c r="I92" s="822"/>
      <c r="J92" s="822"/>
      <c r="K92" s="822"/>
      <c r="L92" s="822"/>
      <c r="M92" s="822"/>
      <c r="N92" s="822"/>
      <c r="O92" s="822"/>
      <c r="P92" s="822"/>
      <c r="Q92" s="822"/>
      <c r="R92" s="822"/>
      <c r="S92" s="822"/>
      <c r="T92" s="822"/>
      <c r="U92" s="822"/>
      <c r="V92" s="822"/>
      <c r="W92" s="822"/>
      <c r="X92" s="822"/>
      <c r="Y92" s="822"/>
      <c r="Z92" s="822"/>
    </row>
    <row r="93" spans="9:26" x14ac:dyDescent="0.35">
      <c r="I93" s="822"/>
      <c r="J93" s="822"/>
      <c r="K93" s="822"/>
      <c r="L93" s="822"/>
      <c r="M93" s="822"/>
      <c r="N93" s="822"/>
      <c r="O93" s="822"/>
      <c r="P93" s="822"/>
      <c r="Q93" s="822"/>
      <c r="R93" s="822"/>
      <c r="S93" s="822"/>
      <c r="T93" s="822"/>
      <c r="U93" s="822"/>
      <c r="V93" s="822"/>
      <c r="W93" s="822"/>
      <c r="X93" s="822"/>
      <c r="Y93" s="822"/>
      <c r="Z93" s="822"/>
    </row>
    <row r="94" spans="9:26" x14ac:dyDescent="0.35">
      <c r="I94" s="822"/>
      <c r="J94" s="822"/>
      <c r="K94" s="822"/>
      <c r="L94" s="822"/>
      <c r="M94" s="822"/>
      <c r="N94" s="822"/>
      <c r="O94" s="822"/>
      <c r="P94" s="822"/>
      <c r="Q94" s="822"/>
      <c r="R94" s="822"/>
      <c r="S94" s="822"/>
      <c r="T94" s="822"/>
      <c r="U94" s="822"/>
      <c r="V94" s="822"/>
      <c r="W94" s="822"/>
      <c r="X94" s="822"/>
      <c r="Y94" s="822"/>
      <c r="Z94" s="822"/>
    </row>
    <row r="95" spans="9:26" x14ac:dyDescent="0.35">
      <c r="I95" s="822"/>
      <c r="J95" s="822"/>
      <c r="K95" s="822"/>
      <c r="L95" s="822"/>
      <c r="M95" s="822"/>
      <c r="N95" s="822"/>
      <c r="O95" s="822"/>
      <c r="P95" s="822"/>
      <c r="Q95" s="822"/>
      <c r="R95" s="822"/>
      <c r="S95" s="822"/>
      <c r="T95" s="822"/>
      <c r="U95" s="822"/>
      <c r="V95" s="822"/>
      <c r="W95" s="822"/>
      <c r="X95" s="822"/>
      <c r="Y95" s="822"/>
      <c r="Z95" s="822"/>
    </row>
    <row r="96" spans="9:26" x14ac:dyDescent="0.35">
      <c r="I96" s="822"/>
      <c r="J96" s="822"/>
      <c r="K96" s="822"/>
      <c r="L96" s="822"/>
      <c r="M96" s="822"/>
      <c r="N96" s="822"/>
      <c r="O96" s="822"/>
      <c r="P96" s="822"/>
      <c r="Q96" s="822"/>
      <c r="R96" s="822"/>
      <c r="S96" s="822"/>
      <c r="T96" s="822"/>
      <c r="U96" s="822"/>
      <c r="V96" s="822"/>
      <c r="W96" s="822"/>
      <c r="X96" s="822"/>
      <c r="Y96" s="822"/>
      <c r="Z96" s="822"/>
    </row>
    <row r="97" spans="9:26" x14ac:dyDescent="0.35">
      <c r="I97" s="822"/>
      <c r="J97" s="822"/>
      <c r="K97" s="822"/>
      <c r="L97" s="822"/>
      <c r="M97" s="822"/>
      <c r="N97" s="822"/>
      <c r="O97" s="822"/>
      <c r="P97" s="822"/>
      <c r="Q97" s="822"/>
      <c r="R97" s="822"/>
      <c r="S97" s="822"/>
      <c r="T97" s="822"/>
      <c r="U97" s="822"/>
      <c r="V97" s="822"/>
      <c r="W97" s="822"/>
      <c r="X97" s="822"/>
      <c r="Y97" s="822"/>
      <c r="Z97" s="822"/>
    </row>
    <row r="98" spans="9:26" x14ac:dyDescent="0.35">
      <c r="I98" s="822"/>
      <c r="J98" s="822"/>
      <c r="K98" s="822"/>
      <c r="L98" s="822"/>
      <c r="M98" s="822"/>
      <c r="N98" s="822"/>
      <c r="O98" s="822"/>
      <c r="P98" s="822"/>
      <c r="Q98" s="822"/>
      <c r="R98" s="822"/>
      <c r="S98" s="822"/>
      <c r="T98" s="822"/>
      <c r="U98" s="822"/>
      <c r="V98" s="822"/>
      <c r="W98" s="822"/>
      <c r="X98" s="822"/>
      <c r="Y98" s="822"/>
      <c r="Z98" s="822"/>
    </row>
    <row r="99" spans="9:26" x14ac:dyDescent="0.35">
      <c r="I99" s="822"/>
      <c r="J99" s="822"/>
      <c r="K99" s="822"/>
      <c r="L99" s="822"/>
      <c r="M99" s="822"/>
      <c r="N99" s="822"/>
      <c r="O99" s="822"/>
      <c r="P99" s="822"/>
      <c r="Q99" s="822"/>
      <c r="R99" s="822"/>
      <c r="S99" s="822"/>
      <c r="T99" s="822"/>
      <c r="U99" s="822"/>
      <c r="V99" s="822"/>
      <c r="W99" s="822"/>
      <c r="X99" s="822"/>
      <c r="Y99" s="822"/>
      <c r="Z99" s="822"/>
    </row>
    <row r="100" spans="9:26" x14ac:dyDescent="0.35">
      <c r="I100" s="822"/>
      <c r="J100" s="822"/>
      <c r="K100" s="822"/>
      <c r="L100" s="822"/>
      <c r="M100" s="822"/>
      <c r="N100" s="822"/>
      <c r="O100" s="822"/>
      <c r="P100" s="822"/>
      <c r="Q100" s="822"/>
      <c r="R100" s="822"/>
      <c r="S100" s="822"/>
      <c r="T100" s="822"/>
      <c r="U100" s="822"/>
      <c r="V100" s="822"/>
      <c r="W100" s="822"/>
      <c r="X100" s="822"/>
      <c r="Y100" s="822"/>
      <c r="Z100" s="822"/>
    </row>
    <row r="101" spans="9:26" x14ac:dyDescent="0.35">
      <c r="I101" s="822"/>
      <c r="J101" s="822"/>
      <c r="K101" s="822"/>
      <c r="L101" s="822"/>
      <c r="M101" s="822"/>
      <c r="N101" s="822"/>
      <c r="O101" s="822"/>
      <c r="P101" s="822"/>
      <c r="Q101" s="822"/>
      <c r="R101" s="822"/>
      <c r="S101" s="822"/>
      <c r="T101" s="822"/>
      <c r="U101" s="822"/>
      <c r="V101" s="822"/>
      <c r="W101" s="822"/>
      <c r="X101" s="822"/>
      <c r="Y101" s="822"/>
      <c r="Z101" s="822"/>
    </row>
    <row r="102" spans="9:26" x14ac:dyDescent="0.35">
      <c r="I102" s="822"/>
      <c r="J102" s="822"/>
      <c r="K102" s="822"/>
      <c r="L102" s="822"/>
      <c r="M102" s="822"/>
      <c r="N102" s="822"/>
      <c r="O102" s="822"/>
      <c r="P102" s="822"/>
      <c r="Q102" s="822"/>
      <c r="R102" s="822"/>
      <c r="S102" s="822"/>
      <c r="T102" s="822"/>
      <c r="U102" s="822"/>
      <c r="V102" s="822"/>
      <c r="W102" s="822"/>
      <c r="X102" s="822"/>
      <c r="Y102" s="822"/>
      <c r="Z102" s="822"/>
    </row>
    <row r="103" spans="9:26" x14ac:dyDescent="0.35">
      <c r="I103" s="822"/>
      <c r="J103" s="822"/>
      <c r="K103" s="822"/>
      <c r="L103" s="822"/>
      <c r="M103" s="822"/>
      <c r="N103" s="822"/>
      <c r="O103" s="822"/>
      <c r="P103" s="822"/>
      <c r="Q103" s="822"/>
      <c r="R103" s="822"/>
      <c r="S103" s="822"/>
      <c r="T103" s="822"/>
      <c r="U103" s="822"/>
      <c r="V103" s="822"/>
      <c r="W103" s="822"/>
      <c r="X103" s="822"/>
      <c r="Y103" s="822"/>
      <c r="Z103" s="822"/>
    </row>
    <row r="104" spans="9:26" x14ac:dyDescent="0.35">
      <c r="I104" s="822"/>
      <c r="J104" s="822"/>
      <c r="K104" s="822"/>
      <c r="L104" s="822"/>
      <c r="M104" s="822"/>
      <c r="N104" s="822"/>
      <c r="O104" s="822"/>
      <c r="P104" s="822"/>
      <c r="Q104" s="822"/>
      <c r="R104" s="822"/>
      <c r="S104" s="822"/>
      <c r="T104" s="822"/>
      <c r="U104" s="822"/>
      <c r="V104" s="822"/>
      <c r="W104" s="822"/>
      <c r="X104" s="822"/>
      <c r="Y104" s="822"/>
      <c r="Z104" s="822"/>
    </row>
    <row r="105" spans="9:26" x14ac:dyDescent="0.35">
      <c r="I105" s="822"/>
      <c r="J105" s="822"/>
      <c r="K105" s="822"/>
      <c r="L105" s="822"/>
      <c r="M105" s="822"/>
      <c r="N105" s="822"/>
      <c r="O105" s="822"/>
      <c r="P105" s="822"/>
      <c r="Q105" s="822"/>
      <c r="R105" s="822"/>
      <c r="S105" s="822"/>
      <c r="T105" s="822"/>
      <c r="U105" s="822"/>
      <c r="V105" s="822"/>
      <c r="W105" s="822"/>
      <c r="X105" s="822"/>
      <c r="Y105" s="822"/>
      <c r="Z105" s="822"/>
    </row>
    <row r="106" spans="9:26" x14ac:dyDescent="0.35">
      <c r="I106" s="822"/>
      <c r="J106" s="822"/>
      <c r="K106" s="822"/>
      <c r="L106" s="822"/>
      <c r="M106" s="822"/>
      <c r="N106" s="822"/>
      <c r="O106" s="822"/>
      <c r="P106" s="822"/>
      <c r="Q106" s="822"/>
      <c r="R106" s="822"/>
      <c r="S106" s="822"/>
      <c r="T106" s="822"/>
      <c r="U106" s="822"/>
      <c r="V106" s="822"/>
      <c r="W106" s="822"/>
      <c r="X106" s="822"/>
      <c r="Y106" s="822"/>
      <c r="Z106" s="822"/>
    </row>
    <row r="107" spans="9:26" x14ac:dyDescent="0.35">
      <c r="I107" s="822"/>
      <c r="J107" s="822"/>
      <c r="K107" s="822"/>
      <c r="L107" s="822"/>
      <c r="M107" s="822"/>
      <c r="N107" s="822"/>
      <c r="O107" s="822"/>
      <c r="P107" s="822"/>
      <c r="Q107" s="822"/>
      <c r="R107" s="822"/>
      <c r="S107" s="822"/>
      <c r="T107" s="822"/>
      <c r="U107" s="822"/>
      <c r="V107" s="822"/>
      <c r="W107" s="822"/>
      <c r="X107" s="822"/>
      <c r="Y107" s="822"/>
      <c r="Z107" s="822"/>
    </row>
    <row r="108" spans="9:26" x14ac:dyDescent="0.35">
      <c r="I108" s="822"/>
      <c r="J108" s="822"/>
      <c r="K108" s="822"/>
      <c r="L108" s="822"/>
      <c r="M108" s="822"/>
      <c r="N108" s="822"/>
      <c r="O108" s="822"/>
      <c r="P108" s="822"/>
      <c r="Q108" s="822"/>
      <c r="R108" s="822"/>
      <c r="S108" s="822"/>
      <c r="T108" s="822"/>
      <c r="U108" s="822"/>
      <c r="V108" s="822"/>
      <c r="W108" s="822"/>
      <c r="X108" s="822"/>
      <c r="Y108" s="822"/>
      <c r="Z108" s="822"/>
    </row>
    <row r="109" spans="9:26" x14ac:dyDescent="0.35">
      <c r="I109" s="822"/>
      <c r="J109" s="822"/>
      <c r="K109" s="822"/>
      <c r="L109" s="822"/>
      <c r="M109" s="822"/>
      <c r="N109" s="822"/>
      <c r="O109" s="822"/>
      <c r="P109" s="822"/>
      <c r="Q109" s="822"/>
      <c r="R109" s="822"/>
      <c r="S109" s="822"/>
      <c r="T109" s="822"/>
      <c r="U109" s="822"/>
      <c r="V109" s="822"/>
      <c r="W109" s="822"/>
      <c r="X109" s="822"/>
      <c r="Y109" s="822"/>
      <c r="Z109" s="822"/>
    </row>
    <row r="110" spans="9:26" x14ac:dyDescent="0.35">
      <c r="I110" s="822"/>
      <c r="J110" s="822"/>
      <c r="K110" s="822"/>
      <c r="L110" s="822"/>
      <c r="M110" s="822"/>
      <c r="N110" s="822"/>
      <c r="O110" s="822"/>
      <c r="P110" s="822"/>
      <c r="Q110" s="822"/>
      <c r="R110" s="822"/>
      <c r="S110" s="822"/>
      <c r="T110" s="822"/>
      <c r="U110" s="822"/>
      <c r="V110" s="822"/>
      <c r="W110" s="822"/>
      <c r="X110" s="822"/>
      <c r="Y110" s="822"/>
      <c r="Z110" s="822"/>
    </row>
    <row r="111" spans="9:26" x14ac:dyDescent="0.35">
      <c r="I111" s="822"/>
      <c r="J111" s="822"/>
      <c r="K111" s="822"/>
      <c r="L111" s="822"/>
      <c r="M111" s="822"/>
      <c r="N111" s="822"/>
      <c r="O111" s="822"/>
      <c r="P111" s="822"/>
      <c r="Q111" s="822"/>
      <c r="R111" s="822"/>
      <c r="S111" s="822"/>
      <c r="T111" s="822"/>
      <c r="U111" s="822"/>
      <c r="V111" s="822"/>
      <c r="W111" s="822"/>
      <c r="X111" s="822"/>
      <c r="Y111" s="822"/>
      <c r="Z111" s="822"/>
    </row>
    <row r="112" spans="9:26" x14ac:dyDescent="0.35">
      <c r="I112" s="822"/>
      <c r="J112" s="822"/>
      <c r="K112" s="822"/>
      <c r="L112" s="822"/>
      <c r="M112" s="822"/>
      <c r="N112" s="822"/>
      <c r="O112" s="822"/>
      <c r="P112" s="822"/>
      <c r="Q112" s="822"/>
      <c r="R112" s="822"/>
      <c r="S112" s="822"/>
      <c r="T112" s="822"/>
      <c r="U112" s="822"/>
      <c r="V112" s="822"/>
      <c r="W112" s="822"/>
      <c r="X112" s="822"/>
      <c r="Y112" s="822"/>
      <c r="Z112" s="822"/>
    </row>
    <row r="113" spans="9:26" x14ac:dyDescent="0.35">
      <c r="I113" s="822"/>
      <c r="J113" s="822"/>
      <c r="K113" s="822"/>
      <c r="L113" s="822"/>
      <c r="M113" s="822"/>
      <c r="N113" s="822"/>
      <c r="O113" s="822"/>
      <c r="P113" s="822"/>
      <c r="Q113" s="822"/>
      <c r="R113" s="822"/>
      <c r="S113" s="822"/>
      <c r="T113" s="822"/>
      <c r="U113" s="822"/>
      <c r="V113" s="822"/>
      <c r="W113" s="822"/>
      <c r="X113" s="822"/>
      <c r="Y113" s="822"/>
      <c r="Z113" s="822"/>
    </row>
    <row r="114" spans="9:26" x14ac:dyDescent="0.35">
      <c r="I114" s="822"/>
      <c r="J114" s="822"/>
      <c r="K114" s="822"/>
      <c r="L114" s="822"/>
      <c r="M114" s="822"/>
      <c r="N114" s="822"/>
      <c r="O114" s="822"/>
      <c r="P114" s="822"/>
      <c r="Q114" s="822"/>
      <c r="R114" s="822"/>
      <c r="S114" s="822"/>
      <c r="T114" s="822"/>
      <c r="U114" s="822"/>
      <c r="V114" s="822"/>
      <c r="W114" s="822"/>
      <c r="X114" s="822"/>
      <c r="Y114" s="822"/>
      <c r="Z114" s="822"/>
    </row>
    <row r="115" spans="9:26" x14ac:dyDescent="0.35">
      <c r="I115" s="822"/>
      <c r="J115" s="822"/>
      <c r="K115" s="822"/>
      <c r="L115" s="822"/>
      <c r="M115" s="822"/>
      <c r="N115" s="822"/>
      <c r="O115" s="822"/>
      <c r="P115" s="822"/>
      <c r="Q115" s="822"/>
      <c r="R115" s="822"/>
      <c r="S115" s="822"/>
      <c r="T115" s="822"/>
      <c r="U115" s="822"/>
      <c r="V115" s="822"/>
      <c r="W115" s="822"/>
      <c r="X115" s="822"/>
      <c r="Y115" s="822"/>
      <c r="Z115" s="822"/>
    </row>
    <row r="116" spans="9:26" x14ac:dyDescent="0.35">
      <c r="I116" s="822"/>
      <c r="J116" s="822"/>
      <c r="K116" s="822"/>
      <c r="L116" s="822"/>
      <c r="M116" s="822"/>
      <c r="N116" s="822"/>
      <c r="O116" s="822"/>
      <c r="P116" s="822"/>
      <c r="Q116" s="822"/>
      <c r="R116" s="822"/>
      <c r="S116" s="822"/>
      <c r="T116" s="822"/>
      <c r="U116" s="822"/>
      <c r="V116" s="822"/>
      <c r="W116" s="822"/>
      <c r="X116" s="822"/>
      <c r="Y116" s="822"/>
      <c r="Z116" s="822"/>
    </row>
    <row r="117" spans="9:26" x14ac:dyDescent="0.35">
      <c r="I117" s="822"/>
      <c r="J117" s="822"/>
      <c r="K117" s="822"/>
      <c r="L117" s="822"/>
      <c r="M117" s="822"/>
      <c r="N117" s="822"/>
      <c r="O117" s="822"/>
      <c r="P117" s="822"/>
      <c r="Q117" s="822"/>
      <c r="R117" s="822"/>
      <c r="S117" s="822"/>
      <c r="T117" s="822"/>
      <c r="U117" s="822"/>
      <c r="V117" s="822"/>
      <c r="W117" s="822"/>
      <c r="X117" s="822"/>
      <c r="Y117" s="822"/>
      <c r="Z117" s="822"/>
    </row>
    <row r="118" spans="9:26" x14ac:dyDescent="0.35">
      <c r="I118" s="822"/>
      <c r="J118" s="822"/>
      <c r="K118" s="822"/>
      <c r="L118" s="822"/>
      <c r="M118" s="822"/>
      <c r="N118" s="822"/>
      <c r="O118" s="822"/>
      <c r="P118" s="822"/>
      <c r="Q118" s="822"/>
      <c r="R118" s="822"/>
      <c r="S118" s="822"/>
      <c r="T118" s="822"/>
      <c r="U118" s="822"/>
      <c r="V118" s="822"/>
      <c r="W118" s="822"/>
      <c r="X118" s="822"/>
      <c r="Y118" s="822"/>
      <c r="Z118" s="822"/>
    </row>
    <row r="119" spans="9:26" x14ac:dyDescent="0.35">
      <c r="I119" s="822"/>
      <c r="J119" s="822"/>
      <c r="K119" s="822"/>
      <c r="L119" s="822"/>
      <c r="M119" s="822"/>
      <c r="N119" s="822"/>
      <c r="O119" s="822"/>
      <c r="P119" s="822"/>
      <c r="Q119" s="822"/>
      <c r="R119" s="822"/>
      <c r="S119" s="822"/>
      <c r="T119" s="822"/>
      <c r="U119" s="822"/>
      <c r="V119" s="822"/>
      <c r="W119" s="822"/>
      <c r="X119" s="822"/>
      <c r="Y119" s="822"/>
      <c r="Z119" s="822"/>
    </row>
    <row r="120" spans="9:26" x14ac:dyDescent="0.35">
      <c r="I120" s="822"/>
      <c r="J120" s="822"/>
      <c r="K120" s="822"/>
      <c r="L120" s="822"/>
      <c r="M120" s="822"/>
      <c r="N120" s="822"/>
      <c r="O120" s="822"/>
      <c r="P120" s="822"/>
      <c r="Q120" s="822"/>
      <c r="R120" s="822"/>
      <c r="S120" s="822"/>
      <c r="T120" s="822"/>
      <c r="U120" s="822"/>
      <c r="V120" s="822"/>
      <c r="W120" s="822"/>
      <c r="X120" s="822"/>
      <c r="Y120" s="822"/>
      <c r="Z120" s="822"/>
    </row>
    <row r="121" spans="9:26" x14ac:dyDescent="0.35">
      <c r="I121" s="822"/>
      <c r="J121" s="822"/>
      <c r="K121" s="822"/>
      <c r="L121" s="822"/>
      <c r="M121" s="822"/>
      <c r="N121" s="822"/>
      <c r="O121" s="822"/>
      <c r="P121" s="822"/>
      <c r="Q121" s="822"/>
      <c r="R121" s="822"/>
      <c r="S121" s="822"/>
      <c r="T121" s="822"/>
      <c r="U121" s="822"/>
      <c r="V121" s="822"/>
      <c r="W121" s="822"/>
      <c r="X121" s="822"/>
      <c r="Y121" s="822"/>
      <c r="Z121" s="822"/>
    </row>
    <row r="122" spans="9:26" x14ac:dyDescent="0.35">
      <c r="I122" s="822"/>
      <c r="J122" s="822"/>
      <c r="K122" s="822"/>
      <c r="L122" s="822"/>
      <c r="M122" s="822"/>
      <c r="N122" s="822"/>
      <c r="O122" s="822"/>
      <c r="P122" s="822"/>
      <c r="Q122" s="822"/>
      <c r="R122" s="822"/>
      <c r="S122" s="822"/>
      <c r="T122" s="822"/>
      <c r="U122" s="822"/>
      <c r="V122" s="822"/>
      <c r="W122" s="822"/>
      <c r="X122" s="822"/>
      <c r="Y122" s="822"/>
      <c r="Z122" s="822"/>
    </row>
    <row r="123" spans="9:26" x14ac:dyDescent="0.35">
      <c r="I123" s="822"/>
      <c r="J123" s="822"/>
      <c r="K123" s="822"/>
      <c r="L123" s="822"/>
      <c r="M123" s="822"/>
      <c r="N123" s="822"/>
      <c r="O123" s="822"/>
      <c r="P123" s="822"/>
      <c r="Q123" s="822"/>
      <c r="R123" s="822"/>
      <c r="S123" s="822"/>
      <c r="T123" s="822"/>
      <c r="U123" s="822"/>
      <c r="V123" s="822"/>
      <c r="W123" s="822"/>
      <c r="X123" s="822"/>
      <c r="Y123" s="822"/>
      <c r="Z123" s="822"/>
    </row>
    <row r="124" spans="9:26" x14ac:dyDescent="0.35">
      <c r="I124" s="822"/>
      <c r="J124" s="822"/>
      <c r="K124" s="822"/>
      <c r="L124" s="822"/>
      <c r="M124" s="822"/>
      <c r="N124" s="822"/>
      <c r="O124" s="822"/>
      <c r="P124" s="822"/>
      <c r="Q124" s="822"/>
      <c r="R124" s="822"/>
      <c r="S124" s="822"/>
      <c r="T124" s="822"/>
      <c r="U124" s="822"/>
      <c r="V124" s="822"/>
      <c r="W124" s="822"/>
      <c r="X124" s="822"/>
      <c r="Y124" s="822"/>
      <c r="Z124" s="822"/>
    </row>
    <row r="125" spans="9:26" x14ac:dyDescent="0.35">
      <c r="I125" s="822"/>
      <c r="J125" s="822"/>
      <c r="K125" s="822"/>
      <c r="L125" s="822"/>
      <c r="M125" s="822"/>
      <c r="N125" s="822"/>
      <c r="O125" s="822"/>
      <c r="P125" s="822"/>
      <c r="Q125" s="822"/>
      <c r="R125" s="822"/>
      <c r="S125" s="822"/>
      <c r="T125" s="822"/>
      <c r="U125" s="822"/>
      <c r="V125" s="822"/>
      <c r="W125" s="822"/>
      <c r="X125" s="822"/>
      <c r="Y125" s="822"/>
      <c r="Z125" s="822"/>
    </row>
    <row r="126" spans="9:26" x14ac:dyDescent="0.35">
      <c r="I126" s="822"/>
      <c r="J126" s="822"/>
      <c r="K126" s="822"/>
      <c r="L126" s="822"/>
      <c r="M126" s="822"/>
      <c r="N126" s="822"/>
      <c r="O126" s="822"/>
      <c r="P126" s="822"/>
      <c r="Q126" s="822"/>
      <c r="R126" s="822"/>
      <c r="S126" s="822"/>
      <c r="T126" s="822"/>
      <c r="U126" s="822"/>
      <c r="V126" s="822"/>
      <c r="W126" s="822"/>
      <c r="X126" s="822"/>
      <c r="Y126" s="822"/>
      <c r="Z126" s="822"/>
    </row>
    <row r="127" spans="9:26" x14ac:dyDescent="0.35">
      <c r="I127" s="822"/>
      <c r="J127" s="822"/>
      <c r="K127" s="822"/>
      <c r="L127" s="822"/>
      <c r="M127" s="822"/>
      <c r="N127" s="822"/>
      <c r="O127" s="822"/>
      <c r="P127" s="822"/>
      <c r="Q127" s="822"/>
      <c r="R127" s="822"/>
      <c r="S127" s="822"/>
      <c r="T127" s="822"/>
      <c r="U127" s="822"/>
      <c r="V127" s="822"/>
      <c r="W127" s="822"/>
      <c r="X127" s="822"/>
      <c r="Y127" s="822"/>
      <c r="Z127" s="822"/>
    </row>
    <row r="128" spans="9:26" x14ac:dyDescent="0.35">
      <c r="I128" s="822"/>
      <c r="J128" s="822"/>
      <c r="K128" s="822"/>
      <c r="L128" s="822"/>
      <c r="M128" s="822"/>
      <c r="N128" s="822"/>
      <c r="O128" s="822"/>
      <c r="P128" s="822"/>
      <c r="Q128" s="822"/>
      <c r="R128" s="822"/>
      <c r="S128" s="822"/>
      <c r="T128" s="822"/>
      <c r="U128" s="822"/>
      <c r="V128" s="822"/>
      <c r="W128" s="822"/>
      <c r="X128" s="822"/>
      <c r="Y128" s="822"/>
      <c r="Z128" s="822"/>
    </row>
    <row r="129" spans="9:26" x14ac:dyDescent="0.35">
      <c r="I129" s="822"/>
      <c r="J129" s="822"/>
      <c r="K129" s="822"/>
      <c r="L129" s="822"/>
      <c r="M129" s="822"/>
      <c r="N129" s="822"/>
      <c r="O129" s="822"/>
      <c r="P129" s="822"/>
      <c r="Q129" s="822"/>
      <c r="R129" s="822"/>
      <c r="S129" s="822"/>
      <c r="T129" s="822"/>
      <c r="U129" s="822"/>
      <c r="V129" s="822"/>
      <c r="W129" s="822"/>
      <c r="X129" s="822"/>
      <c r="Y129" s="822"/>
      <c r="Z129" s="822"/>
    </row>
    <row r="130" spans="9:26" x14ac:dyDescent="0.35">
      <c r="I130" s="822"/>
      <c r="J130" s="822"/>
      <c r="K130" s="822"/>
      <c r="L130" s="822"/>
      <c r="M130" s="822"/>
      <c r="N130" s="822"/>
      <c r="O130" s="822"/>
      <c r="P130" s="822"/>
      <c r="Q130" s="822"/>
      <c r="R130" s="822"/>
      <c r="S130" s="822"/>
      <c r="T130" s="822"/>
      <c r="U130" s="822"/>
      <c r="V130" s="822"/>
      <c r="W130" s="822"/>
      <c r="X130" s="822"/>
      <c r="Y130" s="822"/>
      <c r="Z130" s="822"/>
    </row>
    <row r="131" spans="9:26" x14ac:dyDescent="0.35">
      <c r="I131" s="822"/>
      <c r="J131" s="822"/>
      <c r="K131" s="822"/>
      <c r="L131" s="822"/>
      <c r="M131" s="822"/>
      <c r="N131" s="822"/>
      <c r="O131" s="822"/>
      <c r="P131" s="822"/>
      <c r="Q131" s="822"/>
      <c r="R131" s="822"/>
      <c r="S131" s="822"/>
      <c r="T131" s="822"/>
      <c r="U131" s="822"/>
      <c r="V131" s="822"/>
      <c r="W131" s="822"/>
      <c r="X131" s="822"/>
      <c r="Y131" s="822"/>
      <c r="Z131" s="822"/>
    </row>
    <row r="132" spans="9:26" x14ac:dyDescent="0.35">
      <c r="I132" s="822"/>
      <c r="J132" s="822"/>
      <c r="K132" s="822"/>
      <c r="L132" s="822"/>
      <c r="M132" s="822"/>
      <c r="N132" s="822"/>
      <c r="O132" s="822"/>
      <c r="P132" s="822"/>
      <c r="Q132" s="822"/>
      <c r="R132" s="822"/>
      <c r="S132" s="822"/>
      <c r="T132" s="822"/>
      <c r="U132" s="822"/>
      <c r="V132" s="822"/>
      <c r="W132" s="822"/>
      <c r="X132" s="822"/>
      <c r="Y132" s="822"/>
      <c r="Z132" s="822"/>
    </row>
    <row r="133" spans="9:26" x14ac:dyDescent="0.35">
      <c r="I133" s="822"/>
      <c r="J133" s="822"/>
      <c r="K133" s="822"/>
      <c r="L133" s="822"/>
      <c r="M133" s="822"/>
      <c r="N133" s="822"/>
      <c r="O133" s="822"/>
      <c r="P133" s="822"/>
      <c r="Q133" s="822"/>
      <c r="R133" s="822"/>
      <c r="S133" s="822"/>
      <c r="T133" s="822"/>
      <c r="U133" s="822"/>
      <c r="V133" s="822"/>
      <c r="W133" s="822"/>
      <c r="X133" s="822"/>
      <c r="Y133" s="822"/>
      <c r="Z133" s="822"/>
    </row>
    <row r="134" spans="9:26" x14ac:dyDescent="0.35">
      <c r="I134" s="822"/>
      <c r="J134" s="822"/>
      <c r="K134" s="822"/>
      <c r="L134" s="822"/>
      <c r="M134" s="822"/>
      <c r="N134" s="822"/>
      <c r="O134" s="822"/>
      <c r="P134" s="822"/>
      <c r="Q134" s="822"/>
      <c r="R134" s="822"/>
      <c r="S134" s="822"/>
      <c r="T134" s="822"/>
      <c r="U134" s="822"/>
      <c r="V134" s="822"/>
      <c r="W134" s="822"/>
      <c r="X134" s="822"/>
      <c r="Y134" s="822"/>
      <c r="Z134" s="822"/>
    </row>
    <row r="135" spans="9:26" x14ac:dyDescent="0.35">
      <c r="I135" s="822"/>
      <c r="J135" s="822"/>
      <c r="K135" s="822"/>
      <c r="L135" s="822"/>
      <c r="M135" s="822"/>
      <c r="N135" s="822"/>
      <c r="O135" s="822"/>
      <c r="P135" s="822"/>
      <c r="Q135" s="822"/>
      <c r="R135" s="822"/>
      <c r="S135" s="822"/>
      <c r="T135" s="822"/>
      <c r="U135" s="822"/>
      <c r="V135" s="822"/>
      <c r="W135" s="822"/>
      <c r="X135" s="822"/>
      <c r="Y135" s="822"/>
      <c r="Z135" s="822"/>
    </row>
    <row r="136" spans="9:26" x14ac:dyDescent="0.35">
      <c r="I136" s="822"/>
      <c r="J136" s="822"/>
      <c r="K136" s="822"/>
      <c r="L136" s="822"/>
      <c r="M136" s="822"/>
      <c r="N136" s="822"/>
      <c r="O136" s="822"/>
      <c r="P136" s="822"/>
      <c r="Q136" s="822"/>
      <c r="R136" s="822"/>
      <c r="S136" s="822"/>
      <c r="T136" s="822"/>
      <c r="U136" s="822"/>
      <c r="V136" s="822"/>
      <c r="W136" s="822"/>
      <c r="X136" s="822"/>
      <c r="Y136" s="822"/>
      <c r="Z136" s="822"/>
    </row>
    <row r="137" spans="9:26" x14ac:dyDescent="0.35">
      <c r="I137" s="822"/>
      <c r="J137" s="822"/>
      <c r="K137" s="822"/>
      <c r="L137" s="822"/>
      <c r="M137" s="822"/>
      <c r="N137" s="822"/>
      <c r="O137" s="822"/>
      <c r="P137" s="822"/>
      <c r="Q137" s="822"/>
      <c r="R137" s="822"/>
      <c r="S137" s="822"/>
      <c r="T137" s="822"/>
      <c r="U137" s="822"/>
      <c r="V137" s="822"/>
      <c r="W137" s="822"/>
      <c r="X137" s="822"/>
      <c r="Y137" s="822"/>
      <c r="Z137" s="822"/>
    </row>
    <row r="138" spans="9:26" x14ac:dyDescent="0.35">
      <c r="I138" s="822"/>
      <c r="J138" s="822"/>
      <c r="K138" s="822"/>
      <c r="L138" s="822"/>
      <c r="M138" s="822"/>
      <c r="N138" s="822"/>
      <c r="O138" s="822"/>
      <c r="P138" s="822"/>
      <c r="Q138" s="822"/>
      <c r="R138" s="822"/>
      <c r="S138" s="822"/>
      <c r="T138" s="822"/>
      <c r="U138" s="822"/>
      <c r="V138" s="822"/>
      <c r="W138" s="822"/>
      <c r="X138" s="822"/>
      <c r="Y138" s="822"/>
      <c r="Z138" s="822"/>
    </row>
    <row r="139" spans="9:26" x14ac:dyDescent="0.35">
      <c r="I139" s="822"/>
      <c r="J139" s="822"/>
      <c r="K139" s="822"/>
      <c r="L139" s="822"/>
      <c r="M139" s="822"/>
      <c r="N139" s="822"/>
      <c r="O139" s="822"/>
      <c r="P139" s="822"/>
      <c r="Q139" s="822"/>
      <c r="R139" s="822"/>
      <c r="S139" s="822"/>
      <c r="T139" s="822"/>
      <c r="U139" s="822"/>
      <c r="V139" s="822"/>
      <c r="W139" s="822"/>
      <c r="X139" s="822"/>
      <c r="Y139" s="822"/>
      <c r="Z139" s="822"/>
    </row>
    <row r="140" spans="9:26" x14ac:dyDescent="0.35">
      <c r="I140" s="822"/>
      <c r="J140" s="822"/>
      <c r="K140" s="822"/>
      <c r="L140" s="822"/>
      <c r="M140" s="822"/>
      <c r="N140" s="822"/>
      <c r="O140" s="822"/>
      <c r="P140" s="822"/>
      <c r="Q140" s="822"/>
      <c r="R140" s="822"/>
      <c r="S140" s="822"/>
      <c r="T140" s="822"/>
      <c r="U140" s="822"/>
      <c r="V140" s="822"/>
      <c r="W140" s="822"/>
      <c r="X140" s="822"/>
      <c r="Y140" s="822"/>
      <c r="Z140" s="822"/>
    </row>
    <row r="141" spans="9:26" x14ac:dyDescent="0.35">
      <c r="I141" s="822"/>
      <c r="J141" s="822"/>
      <c r="K141" s="822"/>
      <c r="L141" s="822"/>
      <c r="M141" s="822"/>
      <c r="N141" s="822"/>
      <c r="O141" s="822"/>
      <c r="P141" s="822"/>
      <c r="Q141" s="822"/>
      <c r="R141" s="822"/>
      <c r="S141" s="822"/>
      <c r="T141" s="822"/>
      <c r="U141" s="822"/>
      <c r="V141" s="822"/>
      <c r="W141" s="822"/>
      <c r="X141" s="822"/>
      <c r="Y141" s="822"/>
      <c r="Z141" s="822"/>
    </row>
    <row r="142" spans="9:26" x14ac:dyDescent="0.35">
      <c r="I142" s="822"/>
      <c r="J142" s="822"/>
      <c r="K142" s="822"/>
      <c r="L142" s="822"/>
      <c r="M142" s="822"/>
      <c r="N142" s="822"/>
      <c r="O142" s="822"/>
      <c r="P142" s="822"/>
      <c r="Q142" s="822"/>
      <c r="R142" s="822"/>
      <c r="S142" s="822"/>
      <c r="T142" s="822"/>
      <c r="U142" s="822"/>
      <c r="V142" s="822"/>
      <c r="W142" s="822"/>
      <c r="X142" s="822"/>
      <c r="Y142" s="822"/>
      <c r="Z142" s="822"/>
    </row>
    <row r="143" spans="9:26" x14ac:dyDescent="0.35">
      <c r="I143" s="822"/>
      <c r="J143" s="822"/>
      <c r="K143" s="822"/>
      <c r="L143" s="822"/>
      <c r="M143" s="822"/>
      <c r="N143" s="822"/>
      <c r="O143" s="822"/>
      <c r="P143" s="822"/>
      <c r="Q143" s="822"/>
      <c r="R143" s="822"/>
      <c r="S143" s="822"/>
      <c r="T143" s="822"/>
      <c r="U143" s="822"/>
      <c r="V143" s="822"/>
      <c r="W143" s="822"/>
      <c r="X143" s="822"/>
      <c r="Y143" s="822"/>
      <c r="Z143" s="822"/>
    </row>
    <row r="144" spans="9:26" x14ac:dyDescent="0.35">
      <c r="I144" s="822"/>
      <c r="J144" s="822"/>
      <c r="K144" s="822"/>
      <c r="L144" s="822"/>
      <c r="M144" s="822"/>
      <c r="N144" s="822"/>
      <c r="O144" s="822"/>
      <c r="P144" s="822"/>
      <c r="Q144" s="822"/>
      <c r="R144" s="822"/>
      <c r="S144" s="822"/>
      <c r="T144" s="822"/>
      <c r="U144" s="822"/>
      <c r="V144" s="822"/>
      <c r="W144" s="822"/>
      <c r="X144" s="822"/>
      <c r="Y144" s="822"/>
      <c r="Z144" s="822"/>
    </row>
    <row r="145" spans="9:26" x14ac:dyDescent="0.35">
      <c r="I145" s="822"/>
      <c r="J145" s="822"/>
      <c r="K145" s="822"/>
      <c r="L145" s="822"/>
      <c r="M145" s="822"/>
      <c r="N145" s="822"/>
      <c r="O145" s="822"/>
      <c r="P145" s="822"/>
      <c r="Q145" s="822"/>
      <c r="R145" s="822"/>
      <c r="S145" s="822"/>
      <c r="T145" s="822"/>
      <c r="U145" s="822"/>
      <c r="V145" s="822"/>
      <c r="W145" s="822"/>
      <c r="X145" s="822"/>
      <c r="Y145" s="822"/>
      <c r="Z145" s="822"/>
    </row>
    <row r="146" spans="9:26" x14ac:dyDescent="0.35">
      <c r="I146" s="822"/>
      <c r="J146" s="822"/>
      <c r="K146" s="822"/>
      <c r="L146" s="822"/>
      <c r="M146" s="822"/>
      <c r="N146" s="822"/>
      <c r="O146" s="822"/>
      <c r="P146" s="822"/>
      <c r="Q146" s="822"/>
      <c r="R146" s="822"/>
      <c r="S146" s="822"/>
      <c r="T146" s="822"/>
      <c r="U146" s="822"/>
      <c r="V146" s="822"/>
      <c r="W146" s="822"/>
      <c r="X146" s="822"/>
      <c r="Y146" s="822"/>
      <c r="Z146" s="822"/>
    </row>
    <row r="147" spans="9:26" x14ac:dyDescent="0.35">
      <c r="I147" s="822"/>
      <c r="J147" s="822"/>
      <c r="K147" s="822"/>
      <c r="L147" s="822"/>
      <c r="M147" s="822"/>
      <c r="N147" s="822"/>
      <c r="O147" s="822"/>
      <c r="P147" s="822"/>
      <c r="Q147" s="822"/>
      <c r="R147" s="822"/>
      <c r="S147" s="822"/>
      <c r="T147" s="822"/>
      <c r="U147" s="822"/>
      <c r="V147" s="822"/>
      <c r="W147" s="822"/>
      <c r="X147" s="822"/>
      <c r="Y147" s="822"/>
      <c r="Z147" s="822"/>
    </row>
    <row r="148" spans="9:26" x14ac:dyDescent="0.35">
      <c r="I148" s="822"/>
      <c r="J148" s="822"/>
      <c r="K148" s="822"/>
      <c r="L148" s="822"/>
      <c r="M148" s="822"/>
      <c r="N148" s="822"/>
      <c r="O148" s="822"/>
      <c r="P148" s="822"/>
      <c r="Q148" s="822"/>
      <c r="R148" s="822"/>
      <c r="S148" s="822"/>
      <c r="T148" s="822"/>
      <c r="U148" s="822"/>
      <c r="V148" s="822"/>
      <c r="W148" s="822"/>
      <c r="X148" s="822"/>
      <c r="Y148" s="822"/>
      <c r="Z148" s="822"/>
    </row>
    <row r="149" spans="9:26" x14ac:dyDescent="0.35">
      <c r="I149" s="822"/>
      <c r="J149" s="822"/>
      <c r="K149" s="822"/>
      <c r="L149" s="822"/>
      <c r="M149" s="822"/>
      <c r="N149" s="822"/>
      <c r="O149" s="822"/>
      <c r="P149" s="822"/>
      <c r="Q149" s="822"/>
      <c r="R149" s="822"/>
      <c r="S149" s="822"/>
      <c r="T149" s="822"/>
      <c r="U149" s="822"/>
      <c r="V149" s="822"/>
      <c r="W149" s="822"/>
      <c r="X149" s="822"/>
      <c r="Y149" s="822"/>
      <c r="Z149" s="822"/>
    </row>
    <row r="150" spans="9:26" x14ac:dyDescent="0.35">
      <c r="I150" s="822"/>
      <c r="J150" s="822"/>
      <c r="K150" s="822"/>
      <c r="L150" s="822"/>
      <c r="M150" s="822"/>
      <c r="N150" s="822"/>
      <c r="O150" s="822"/>
      <c r="P150" s="822"/>
      <c r="Q150" s="822"/>
      <c r="R150" s="822"/>
      <c r="S150" s="822"/>
      <c r="T150" s="822"/>
      <c r="U150" s="822"/>
      <c r="V150" s="822"/>
      <c r="W150" s="822"/>
      <c r="X150" s="822"/>
      <c r="Y150" s="822"/>
      <c r="Z150" s="822"/>
    </row>
    <row r="151" spans="9:26" x14ac:dyDescent="0.35">
      <c r="I151" s="822"/>
      <c r="J151" s="822"/>
      <c r="K151" s="822"/>
      <c r="L151" s="822"/>
      <c r="M151" s="822"/>
      <c r="N151" s="822"/>
      <c r="O151" s="822"/>
      <c r="P151" s="822"/>
      <c r="Q151" s="822"/>
      <c r="R151" s="822"/>
      <c r="S151" s="822"/>
      <c r="T151" s="822"/>
      <c r="U151" s="822"/>
      <c r="V151" s="822"/>
      <c r="W151" s="822"/>
      <c r="X151" s="822"/>
      <c r="Y151" s="822"/>
      <c r="Z151" s="822"/>
    </row>
    <row r="152" spans="9:26" x14ac:dyDescent="0.35">
      <c r="I152" s="822"/>
      <c r="J152" s="822"/>
      <c r="K152" s="822"/>
      <c r="L152" s="822"/>
      <c r="M152" s="822"/>
      <c r="N152" s="822"/>
      <c r="O152" s="822"/>
      <c r="P152" s="822"/>
      <c r="Q152" s="822"/>
      <c r="R152" s="822"/>
      <c r="S152" s="822"/>
      <c r="T152" s="822"/>
      <c r="U152" s="822"/>
      <c r="V152" s="822"/>
      <c r="W152" s="822"/>
      <c r="X152" s="822"/>
      <c r="Y152" s="822"/>
      <c r="Z152" s="822"/>
    </row>
    <row r="153" spans="9:26" x14ac:dyDescent="0.35">
      <c r="I153" s="822"/>
      <c r="J153" s="822"/>
      <c r="K153" s="822"/>
      <c r="L153" s="822"/>
      <c r="M153" s="822"/>
      <c r="N153" s="822"/>
      <c r="O153" s="822"/>
      <c r="P153" s="822"/>
      <c r="Q153" s="822"/>
      <c r="R153" s="822"/>
      <c r="S153" s="822"/>
      <c r="T153" s="822"/>
      <c r="U153" s="822"/>
      <c r="V153" s="822"/>
      <c r="W153" s="822"/>
      <c r="X153" s="822"/>
      <c r="Y153" s="822"/>
      <c r="Z153" s="822"/>
    </row>
    <row r="154" spans="9:26" x14ac:dyDescent="0.35">
      <c r="I154" s="822"/>
      <c r="J154" s="822"/>
      <c r="K154" s="822"/>
      <c r="L154" s="822"/>
      <c r="M154" s="822"/>
      <c r="N154" s="822"/>
      <c r="O154" s="822"/>
      <c r="P154" s="822"/>
      <c r="Q154" s="822"/>
      <c r="R154" s="822"/>
      <c r="S154" s="822"/>
      <c r="T154" s="822"/>
      <c r="U154" s="822"/>
      <c r="V154" s="822"/>
      <c r="W154" s="822"/>
      <c r="X154" s="822"/>
      <c r="Y154" s="822"/>
      <c r="Z154" s="822"/>
    </row>
    <row r="155" spans="9:26" x14ac:dyDescent="0.35">
      <c r="I155" s="822"/>
      <c r="J155" s="822"/>
      <c r="K155" s="822"/>
      <c r="L155" s="822"/>
      <c r="M155" s="822"/>
      <c r="N155" s="822"/>
      <c r="O155" s="822"/>
      <c r="P155" s="822"/>
      <c r="Q155" s="822"/>
      <c r="R155" s="822"/>
      <c r="S155" s="822"/>
      <c r="T155" s="822"/>
      <c r="U155" s="822"/>
      <c r="V155" s="822"/>
      <c r="W155" s="822"/>
      <c r="X155" s="822"/>
      <c r="Y155" s="822"/>
      <c r="Z155" s="822"/>
    </row>
    <row r="156" spans="9:26" x14ac:dyDescent="0.35">
      <c r="I156" s="822"/>
      <c r="J156" s="822"/>
      <c r="K156" s="822"/>
      <c r="L156" s="822"/>
      <c r="M156" s="822"/>
      <c r="N156" s="822"/>
      <c r="O156" s="822"/>
      <c r="P156" s="822"/>
      <c r="Q156" s="822"/>
      <c r="R156" s="822"/>
      <c r="S156" s="822"/>
      <c r="T156" s="822"/>
      <c r="U156" s="822"/>
      <c r="V156" s="822"/>
      <c r="W156" s="822"/>
      <c r="X156" s="822"/>
      <c r="Y156" s="822"/>
      <c r="Z156" s="822"/>
    </row>
    <row r="157" spans="9:26" x14ac:dyDescent="0.35">
      <c r="I157" s="822"/>
      <c r="J157" s="822"/>
      <c r="K157" s="822"/>
      <c r="L157" s="822"/>
      <c r="M157" s="822"/>
      <c r="N157" s="822"/>
      <c r="O157" s="822"/>
      <c r="P157" s="822"/>
      <c r="Q157" s="822"/>
      <c r="R157" s="822"/>
      <c r="S157" s="822"/>
      <c r="T157" s="822"/>
      <c r="U157" s="822"/>
      <c r="V157" s="822"/>
      <c r="W157" s="822"/>
      <c r="X157" s="822"/>
      <c r="Y157" s="822"/>
      <c r="Z157" s="822"/>
    </row>
    <row r="158" spans="9:26" x14ac:dyDescent="0.35">
      <c r="I158" s="822"/>
      <c r="J158" s="822"/>
      <c r="K158" s="822"/>
      <c r="L158" s="822"/>
      <c r="M158" s="822"/>
      <c r="N158" s="822"/>
      <c r="O158" s="822"/>
      <c r="P158" s="822"/>
      <c r="Q158" s="822"/>
      <c r="R158" s="822"/>
      <c r="S158" s="822"/>
      <c r="T158" s="822"/>
      <c r="U158" s="822"/>
      <c r="V158" s="822"/>
      <c r="W158" s="822"/>
      <c r="X158" s="822"/>
      <c r="Y158" s="822"/>
      <c r="Z158" s="822"/>
    </row>
    <row r="159" spans="9:26" x14ac:dyDescent="0.35">
      <c r="I159" s="822"/>
      <c r="J159" s="822"/>
      <c r="K159" s="822"/>
      <c r="L159" s="822"/>
      <c r="M159" s="822"/>
      <c r="N159" s="822"/>
      <c r="O159" s="822"/>
      <c r="P159" s="822"/>
      <c r="Q159" s="822"/>
      <c r="R159" s="822"/>
      <c r="S159" s="822"/>
      <c r="T159" s="822"/>
      <c r="U159" s="822"/>
      <c r="V159" s="822"/>
      <c r="W159" s="822"/>
      <c r="X159" s="822"/>
      <c r="Y159" s="822"/>
      <c r="Z159" s="822"/>
    </row>
    <row r="160" spans="9:26" x14ac:dyDescent="0.35">
      <c r="I160" s="822"/>
      <c r="J160" s="822"/>
      <c r="K160" s="822"/>
      <c r="L160" s="822"/>
      <c r="M160" s="822"/>
      <c r="N160" s="822"/>
      <c r="O160" s="822"/>
      <c r="P160" s="822"/>
      <c r="Q160" s="822"/>
      <c r="R160" s="822"/>
      <c r="S160" s="822"/>
      <c r="T160" s="822"/>
      <c r="U160" s="822"/>
      <c r="V160" s="822"/>
      <c r="W160" s="822"/>
      <c r="X160" s="822"/>
      <c r="Y160" s="822"/>
      <c r="Z160" s="822"/>
    </row>
    <row r="161" spans="9:26" x14ac:dyDescent="0.35">
      <c r="I161" s="822"/>
      <c r="J161" s="822"/>
      <c r="K161" s="822"/>
      <c r="L161" s="822"/>
      <c r="M161" s="822"/>
      <c r="N161" s="822"/>
      <c r="O161" s="822"/>
      <c r="P161" s="822"/>
      <c r="Q161" s="822"/>
      <c r="R161" s="822"/>
      <c r="S161" s="822"/>
      <c r="T161" s="822"/>
      <c r="U161" s="822"/>
      <c r="V161" s="822"/>
      <c r="W161" s="822"/>
      <c r="X161" s="822"/>
      <c r="Y161" s="822"/>
      <c r="Z161" s="822"/>
    </row>
    <row r="162" spans="9:26" x14ac:dyDescent="0.35">
      <c r="I162" s="822"/>
      <c r="J162" s="822"/>
      <c r="K162" s="822"/>
      <c r="L162" s="822"/>
      <c r="M162" s="822"/>
      <c r="N162" s="822"/>
      <c r="O162" s="822"/>
      <c r="P162" s="822"/>
      <c r="Q162" s="822"/>
      <c r="R162" s="822"/>
      <c r="S162" s="822"/>
      <c r="T162" s="822"/>
      <c r="U162" s="822"/>
      <c r="V162" s="822"/>
      <c r="W162" s="822"/>
      <c r="X162" s="822"/>
      <c r="Y162" s="822"/>
      <c r="Z162" s="822"/>
    </row>
    <row r="163" spans="9:26" x14ac:dyDescent="0.35">
      <c r="I163" s="822"/>
      <c r="J163" s="822"/>
      <c r="K163" s="822"/>
      <c r="L163" s="822"/>
      <c r="M163" s="822"/>
      <c r="N163" s="822"/>
      <c r="O163" s="822"/>
      <c r="P163" s="822"/>
      <c r="Q163" s="822"/>
      <c r="R163" s="822"/>
      <c r="S163" s="822"/>
      <c r="T163" s="822"/>
      <c r="U163" s="822"/>
      <c r="V163" s="822"/>
      <c r="W163" s="822"/>
      <c r="X163" s="822"/>
      <c r="Y163" s="822"/>
      <c r="Z163" s="822"/>
    </row>
    <row r="164" spans="9:26" x14ac:dyDescent="0.35">
      <c r="I164" s="822"/>
      <c r="J164" s="822"/>
      <c r="K164" s="822"/>
      <c r="L164" s="822"/>
      <c r="M164" s="822"/>
      <c r="N164" s="822"/>
      <c r="O164" s="822"/>
      <c r="P164" s="822"/>
      <c r="Q164" s="822"/>
      <c r="R164" s="822"/>
      <c r="S164" s="822"/>
      <c r="T164" s="822"/>
      <c r="U164" s="822"/>
      <c r="V164" s="822"/>
      <c r="W164" s="822"/>
      <c r="X164" s="822"/>
      <c r="Y164" s="822"/>
      <c r="Z164" s="822"/>
    </row>
    <row r="165" spans="9:26" x14ac:dyDescent="0.35">
      <c r="I165" s="822"/>
      <c r="J165" s="822"/>
      <c r="K165" s="822"/>
      <c r="L165" s="822"/>
      <c r="M165" s="822"/>
      <c r="N165" s="822"/>
      <c r="O165" s="822"/>
      <c r="P165" s="822"/>
      <c r="Q165" s="822"/>
      <c r="R165" s="822"/>
      <c r="S165" s="822"/>
      <c r="T165" s="822"/>
      <c r="U165" s="822"/>
      <c r="V165" s="822"/>
      <c r="W165" s="822"/>
      <c r="X165" s="822"/>
      <c r="Y165" s="822"/>
      <c r="Z165" s="822"/>
    </row>
    <row r="166" spans="9:26" x14ac:dyDescent="0.35">
      <c r="I166" s="822"/>
      <c r="J166" s="822"/>
      <c r="K166" s="822"/>
      <c r="L166" s="822"/>
      <c r="M166" s="822"/>
      <c r="N166" s="822"/>
      <c r="O166" s="822"/>
      <c r="P166" s="822"/>
      <c r="Q166" s="822"/>
      <c r="R166" s="822"/>
      <c r="S166" s="822"/>
      <c r="T166" s="822"/>
      <c r="U166" s="822"/>
      <c r="V166" s="822"/>
      <c r="W166" s="822"/>
      <c r="X166" s="822"/>
      <c r="Y166" s="822"/>
      <c r="Z166" s="822"/>
    </row>
    <row r="167" spans="9:26" x14ac:dyDescent="0.35">
      <c r="I167" s="822"/>
      <c r="J167" s="822"/>
      <c r="K167" s="822"/>
      <c r="L167" s="822"/>
      <c r="M167" s="822"/>
      <c r="N167" s="822"/>
      <c r="O167" s="822"/>
      <c r="P167" s="822"/>
      <c r="Q167" s="822"/>
      <c r="R167" s="822"/>
      <c r="S167" s="822"/>
      <c r="T167" s="822"/>
      <c r="U167" s="822"/>
      <c r="V167" s="822"/>
      <c r="W167" s="822"/>
      <c r="X167" s="822"/>
      <c r="Y167" s="822"/>
      <c r="Z167" s="822"/>
    </row>
    <row r="168" spans="9:26" x14ac:dyDescent="0.35">
      <c r="I168" s="822"/>
      <c r="J168" s="822"/>
      <c r="K168" s="822"/>
      <c r="L168" s="822"/>
      <c r="M168" s="822"/>
      <c r="N168" s="822"/>
      <c r="O168" s="822"/>
      <c r="P168" s="822"/>
      <c r="Q168" s="822"/>
      <c r="R168" s="822"/>
      <c r="S168" s="822"/>
      <c r="T168" s="822"/>
      <c r="U168" s="822"/>
      <c r="V168" s="822"/>
      <c r="W168" s="822"/>
      <c r="X168" s="822"/>
      <c r="Y168" s="822"/>
      <c r="Z168" s="822"/>
    </row>
    <row r="169" spans="9:26" x14ac:dyDescent="0.35">
      <c r="I169" s="822"/>
      <c r="J169" s="822"/>
      <c r="K169" s="822"/>
      <c r="L169" s="822"/>
      <c r="M169" s="822"/>
      <c r="N169" s="822"/>
      <c r="O169" s="822"/>
      <c r="P169" s="822"/>
      <c r="Q169" s="822"/>
      <c r="R169" s="822"/>
      <c r="S169" s="822"/>
      <c r="T169" s="822"/>
      <c r="U169" s="822"/>
      <c r="V169" s="822"/>
      <c r="W169" s="822"/>
      <c r="X169" s="822"/>
      <c r="Y169" s="822"/>
      <c r="Z169" s="822"/>
    </row>
    <row r="170" spans="9:26" x14ac:dyDescent="0.35">
      <c r="I170" s="822"/>
      <c r="J170" s="822"/>
      <c r="K170" s="822"/>
      <c r="L170" s="822"/>
      <c r="M170" s="822"/>
      <c r="N170" s="822"/>
      <c r="O170" s="822"/>
      <c r="P170" s="822"/>
      <c r="Q170" s="822"/>
      <c r="R170" s="822"/>
      <c r="S170" s="822"/>
      <c r="T170" s="822"/>
      <c r="U170" s="822"/>
      <c r="V170" s="822"/>
      <c r="W170" s="822"/>
      <c r="X170" s="822"/>
      <c r="Y170" s="822"/>
      <c r="Z170" s="822"/>
    </row>
    <row r="171" spans="9:26" x14ac:dyDescent="0.35">
      <c r="I171" s="822"/>
      <c r="J171" s="822"/>
      <c r="K171" s="822"/>
      <c r="L171" s="822"/>
      <c r="M171" s="822"/>
      <c r="N171" s="822"/>
      <c r="O171" s="822"/>
      <c r="P171" s="822"/>
      <c r="Q171" s="822"/>
      <c r="R171" s="822"/>
      <c r="S171" s="822"/>
      <c r="T171" s="822"/>
      <c r="U171" s="822"/>
      <c r="V171" s="822"/>
      <c r="W171" s="822"/>
      <c r="X171" s="822"/>
      <c r="Y171" s="822"/>
      <c r="Z171" s="822"/>
    </row>
    <row r="172" spans="9:26" x14ac:dyDescent="0.35">
      <c r="I172" s="822"/>
      <c r="J172" s="822"/>
      <c r="K172" s="822"/>
      <c r="L172" s="822"/>
      <c r="M172" s="822"/>
      <c r="N172" s="822"/>
      <c r="O172" s="822"/>
      <c r="P172" s="822"/>
      <c r="Q172" s="822"/>
      <c r="R172" s="822"/>
      <c r="S172" s="822"/>
      <c r="T172" s="822"/>
      <c r="U172" s="822"/>
      <c r="V172" s="822"/>
      <c r="W172" s="822"/>
      <c r="X172" s="822"/>
      <c r="Y172" s="822"/>
      <c r="Z172" s="822"/>
    </row>
    <row r="173" spans="9:26" x14ac:dyDescent="0.35">
      <c r="I173" s="822"/>
      <c r="J173" s="822"/>
      <c r="K173" s="822"/>
      <c r="L173" s="822"/>
      <c r="M173" s="822"/>
      <c r="N173" s="822"/>
      <c r="O173" s="822"/>
      <c r="P173" s="822"/>
      <c r="Q173" s="822"/>
      <c r="R173" s="822"/>
      <c r="S173" s="822"/>
      <c r="T173" s="822"/>
      <c r="U173" s="822"/>
      <c r="V173" s="822"/>
      <c r="W173" s="822"/>
      <c r="X173" s="822"/>
      <c r="Y173" s="822"/>
      <c r="Z173" s="822"/>
    </row>
    <row r="174" spans="9:26" x14ac:dyDescent="0.35">
      <c r="I174" s="822"/>
      <c r="J174" s="822"/>
      <c r="K174" s="822"/>
      <c r="L174" s="822"/>
      <c r="M174" s="822"/>
      <c r="N174" s="822"/>
      <c r="O174" s="822"/>
      <c r="P174" s="822"/>
      <c r="Q174" s="822"/>
      <c r="R174" s="822"/>
      <c r="S174" s="822"/>
      <c r="T174" s="822"/>
      <c r="U174" s="822"/>
      <c r="V174" s="822"/>
      <c r="W174" s="822"/>
      <c r="X174" s="822"/>
      <c r="Y174" s="822"/>
      <c r="Z174" s="822"/>
    </row>
    <row r="175" spans="9:26" x14ac:dyDescent="0.35">
      <c r="I175" s="822"/>
      <c r="J175" s="822"/>
      <c r="K175" s="822"/>
      <c r="L175" s="822"/>
      <c r="M175" s="822"/>
      <c r="N175" s="822"/>
      <c r="O175" s="822"/>
      <c r="P175" s="822"/>
      <c r="Q175" s="822"/>
      <c r="R175" s="822"/>
      <c r="S175" s="822"/>
      <c r="T175" s="822"/>
      <c r="U175" s="822"/>
      <c r="V175" s="822"/>
      <c r="W175" s="822"/>
      <c r="X175" s="822"/>
      <c r="Y175" s="822"/>
      <c r="Z175" s="822"/>
    </row>
    <row r="176" spans="9:26" x14ac:dyDescent="0.35">
      <c r="I176" s="822"/>
      <c r="J176" s="822"/>
      <c r="K176" s="822"/>
      <c r="L176" s="822"/>
      <c r="M176" s="822"/>
      <c r="N176" s="822"/>
      <c r="O176" s="822"/>
      <c r="P176" s="822"/>
      <c r="Q176" s="822"/>
      <c r="R176" s="822"/>
      <c r="S176" s="822"/>
      <c r="T176" s="822"/>
      <c r="U176" s="822"/>
      <c r="V176" s="822"/>
      <c r="W176" s="822"/>
      <c r="X176" s="822"/>
      <c r="Y176" s="822"/>
      <c r="Z176" s="822"/>
    </row>
    <row r="177" spans="9:26" x14ac:dyDescent="0.35">
      <c r="I177" s="822"/>
      <c r="J177" s="822"/>
      <c r="K177" s="822"/>
      <c r="L177" s="822"/>
      <c r="M177" s="822"/>
      <c r="N177" s="822"/>
      <c r="O177" s="822"/>
      <c r="P177" s="822"/>
      <c r="Q177" s="822"/>
      <c r="R177" s="822"/>
      <c r="S177" s="822"/>
      <c r="T177" s="822"/>
      <c r="U177" s="822"/>
      <c r="V177" s="822"/>
      <c r="W177" s="822"/>
      <c r="X177" s="822"/>
      <c r="Y177" s="822"/>
      <c r="Z177" s="822"/>
    </row>
    <row r="178" spans="9:26" x14ac:dyDescent="0.35">
      <c r="I178" s="822"/>
      <c r="J178" s="822"/>
      <c r="K178" s="822"/>
      <c r="L178" s="822"/>
      <c r="M178" s="822"/>
      <c r="N178" s="822"/>
      <c r="O178" s="822"/>
      <c r="P178" s="822"/>
      <c r="Q178" s="822"/>
      <c r="R178" s="822"/>
      <c r="S178" s="822"/>
      <c r="T178" s="822"/>
      <c r="U178" s="822"/>
      <c r="V178" s="822"/>
      <c r="W178" s="822"/>
      <c r="X178" s="822"/>
      <c r="Y178" s="822"/>
      <c r="Z178" s="822"/>
    </row>
    <row r="179" spans="9:26" x14ac:dyDescent="0.35">
      <c r="I179" s="822"/>
      <c r="J179" s="822"/>
      <c r="K179" s="822"/>
      <c r="L179" s="822"/>
      <c r="M179" s="822"/>
      <c r="N179" s="822"/>
      <c r="O179" s="822"/>
      <c r="P179" s="822"/>
      <c r="Q179" s="822"/>
      <c r="R179" s="822"/>
      <c r="S179" s="822"/>
      <c r="T179" s="822"/>
      <c r="U179" s="822"/>
      <c r="V179" s="822"/>
      <c r="W179" s="822"/>
      <c r="X179" s="822"/>
      <c r="Y179" s="822"/>
      <c r="Z179" s="822"/>
    </row>
    <row r="180" spans="9:26" x14ac:dyDescent="0.35">
      <c r="I180" s="822"/>
      <c r="J180" s="822"/>
      <c r="K180" s="822"/>
      <c r="L180" s="822"/>
      <c r="M180" s="822"/>
      <c r="N180" s="822"/>
      <c r="O180" s="822"/>
      <c r="P180" s="822"/>
      <c r="Q180" s="822"/>
      <c r="R180" s="822"/>
      <c r="S180" s="822"/>
      <c r="T180" s="822"/>
      <c r="U180" s="822"/>
      <c r="V180" s="822"/>
      <c r="W180" s="822"/>
      <c r="X180" s="822"/>
      <c r="Y180" s="822"/>
      <c r="Z180" s="822"/>
    </row>
    <row r="181" spans="9:26" x14ac:dyDescent="0.35">
      <c r="I181" s="822"/>
      <c r="J181" s="822"/>
      <c r="K181" s="822"/>
      <c r="L181" s="822"/>
      <c r="M181" s="822"/>
      <c r="N181" s="822"/>
      <c r="O181" s="822"/>
      <c r="P181" s="822"/>
      <c r="Q181" s="822"/>
      <c r="R181" s="822"/>
      <c r="S181" s="822"/>
      <c r="T181" s="822"/>
      <c r="U181" s="822"/>
      <c r="V181" s="822"/>
      <c r="W181" s="822"/>
      <c r="X181" s="822"/>
      <c r="Y181" s="822"/>
      <c r="Z181" s="822"/>
    </row>
    <row r="182" spans="9:26" x14ac:dyDescent="0.35">
      <c r="I182" s="822"/>
      <c r="J182" s="822"/>
      <c r="K182" s="822"/>
      <c r="L182" s="822"/>
      <c r="M182" s="822"/>
      <c r="N182" s="822"/>
      <c r="O182" s="822"/>
      <c r="P182" s="822"/>
      <c r="Q182" s="822"/>
      <c r="R182" s="822"/>
      <c r="S182" s="822"/>
      <c r="T182" s="822"/>
      <c r="U182" s="822"/>
      <c r="V182" s="822"/>
      <c r="W182" s="822"/>
      <c r="X182" s="822"/>
      <c r="Y182" s="822"/>
      <c r="Z182" s="822"/>
    </row>
    <row r="183" spans="9:26" x14ac:dyDescent="0.35">
      <c r="I183" s="822"/>
      <c r="J183" s="822"/>
      <c r="K183" s="822"/>
      <c r="L183" s="822"/>
      <c r="M183" s="822"/>
      <c r="N183" s="822"/>
      <c r="O183" s="822"/>
      <c r="P183" s="822"/>
      <c r="Q183" s="822"/>
      <c r="R183" s="822"/>
      <c r="S183" s="822"/>
      <c r="T183" s="822"/>
      <c r="U183" s="822"/>
      <c r="V183" s="822"/>
      <c r="W183" s="822"/>
      <c r="X183" s="822"/>
      <c r="Y183" s="822"/>
      <c r="Z183" s="822"/>
    </row>
    <row r="184" spans="9:26" x14ac:dyDescent="0.35">
      <c r="I184" s="822"/>
      <c r="J184" s="822"/>
      <c r="K184" s="822"/>
      <c r="L184" s="822"/>
      <c r="M184" s="822"/>
      <c r="N184" s="822"/>
      <c r="O184" s="822"/>
      <c r="P184" s="822"/>
      <c r="Q184" s="822"/>
      <c r="R184" s="822"/>
      <c r="S184" s="822"/>
      <c r="T184" s="822"/>
      <c r="U184" s="822"/>
      <c r="V184" s="822"/>
      <c r="W184" s="822"/>
      <c r="X184" s="822"/>
      <c r="Y184" s="822"/>
      <c r="Z184" s="822"/>
    </row>
    <row r="185" spans="9:26" x14ac:dyDescent="0.35">
      <c r="I185" s="822"/>
      <c r="J185" s="822"/>
      <c r="K185" s="822"/>
      <c r="L185" s="822"/>
      <c r="M185" s="822"/>
      <c r="N185" s="822"/>
      <c r="O185" s="822"/>
      <c r="P185" s="822"/>
      <c r="Q185" s="822"/>
      <c r="R185" s="822"/>
      <c r="S185" s="822"/>
      <c r="T185" s="822"/>
      <c r="U185" s="822"/>
      <c r="V185" s="822"/>
      <c r="W185" s="822"/>
      <c r="X185" s="822"/>
      <c r="Y185" s="822"/>
      <c r="Z185" s="822"/>
    </row>
    <row r="186" spans="9:26" x14ac:dyDescent="0.35">
      <c r="I186" s="822"/>
      <c r="J186" s="822"/>
      <c r="K186" s="822"/>
      <c r="L186" s="822"/>
      <c r="M186" s="822"/>
      <c r="N186" s="822"/>
      <c r="O186" s="822"/>
      <c r="P186" s="822"/>
      <c r="Q186" s="822"/>
      <c r="R186" s="822"/>
      <c r="S186" s="822"/>
      <c r="T186" s="822"/>
      <c r="U186" s="822"/>
      <c r="V186" s="822"/>
      <c r="W186" s="822"/>
      <c r="X186" s="822"/>
      <c r="Y186" s="822"/>
      <c r="Z186" s="822"/>
    </row>
    <row r="187" spans="9:26" x14ac:dyDescent="0.35">
      <c r="I187" s="822"/>
      <c r="J187" s="822"/>
      <c r="K187" s="822"/>
      <c r="L187" s="822"/>
      <c r="M187" s="822"/>
      <c r="N187" s="822"/>
      <c r="O187" s="822"/>
      <c r="P187" s="822"/>
      <c r="Q187" s="822"/>
      <c r="R187" s="822"/>
      <c r="S187" s="822"/>
      <c r="T187" s="822"/>
      <c r="U187" s="822"/>
      <c r="V187" s="822"/>
      <c r="W187" s="822"/>
      <c r="X187" s="822"/>
      <c r="Y187" s="822"/>
      <c r="Z187" s="822"/>
    </row>
    <row r="188" spans="9:26" x14ac:dyDescent="0.35">
      <c r="I188" s="822"/>
      <c r="J188" s="822"/>
      <c r="K188" s="822"/>
      <c r="L188" s="822"/>
      <c r="M188" s="822"/>
      <c r="N188" s="822"/>
      <c r="O188" s="822"/>
      <c r="P188" s="822"/>
      <c r="Q188" s="822"/>
      <c r="R188" s="822"/>
      <c r="S188" s="822"/>
      <c r="T188" s="822"/>
      <c r="U188" s="822"/>
      <c r="V188" s="822"/>
      <c r="W188" s="822"/>
      <c r="X188" s="822"/>
      <c r="Y188" s="822"/>
      <c r="Z188" s="822"/>
    </row>
    <row r="189" spans="9:26" x14ac:dyDescent="0.35">
      <c r="I189" s="822"/>
      <c r="J189" s="822"/>
      <c r="K189" s="822"/>
      <c r="L189" s="822"/>
      <c r="M189" s="822"/>
      <c r="N189" s="822"/>
      <c r="O189" s="822"/>
      <c r="P189" s="822"/>
      <c r="Q189" s="822"/>
      <c r="R189" s="822"/>
      <c r="S189" s="822"/>
      <c r="T189" s="822"/>
      <c r="U189" s="822"/>
      <c r="V189" s="822"/>
      <c r="W189" s="822"/>
      <c r="X189" s="822"/>
      <c r="Y189" s="822"/>
      <c r="Z189" s="822"/>
    </row>
    <row r="190" spans="9:26" x14ac:dyDescent="0.35">
      <c r="I190" s="822"/>
      <c r="J190" s="822"/>
      <c r="K190" s="822"/>
      <c r="L190" s="822"/>
      <c r="M190" s="822"/>
      <c r="N190" s="822"/>
      <c r="O190" s="822"/>
      <c r="P190" s="822"/>
      <c r="Q190" s="822"/>
      <c r="R190" s="822"/>
      <c r="S190" s="822"/>
      <c r="T190" s="822"/>
      <c r="U190" s="822"/>
      <c r="V190" s="822"/>
      <c r="W190" s="822"/>
      <c r="X190" s="822"/>
      <c r="Y190" s="822"/>
      <c r="Z190" s="822"/>
    </row>
    <row r="191" spans="9:26" x14ac:dyDescent="0.35">
      <c r="I191" s="822"/>
      <c r="J191" s="822"/>
      <c r="K191" s="822"/>
      <c r="L191" s="822"/>
      <c r="M191" s="822"/>
      <c r="N191" s="822"/>
      <c r="O191" s="822"/>
      <c r="P191" s="822"/>
      <c r="Q191" s="822"/>
      <c r="R191" s="822"/>
      <c r="S191" s="822"/>
      <c r="T191" s="822"/>
      <c r="U191" s="822"/>
      <c r="V191" s="822"/>
      <c r="W191" s="822"/>
      <c r="X191" s="822"/>
      <c r="Y191" s="822"/>
      <c r="Z191" s="822"/>
    </row>
    <row r="192" spans="9:26" x14ac:dyDescent="0.35">
      <c r="I192" s="822"/>
      <c r="J192" s="822"/>
      <c r="K192" s="822"/>
      <c r="L192" s="822"/>
      <c r="M192" s="822"/>
      <c r="N192" s="822"/>
      <c r="O192" s="822"/>
      <c r="P192" s="822"/>
      <c r="Q192" s="822"/>
      <c r="R192" s="822"/>
      <c r="S192" s="822"/>
      <c r="T192" s="822"/>
      <c r="U192" s="822"/>
      <c r="V192" s="822"/>
      <c r="W192" s="822"/>
      <c r="X192" s="822"/>
      <c r="Y192" s="822"/>
      <c r="Z192" s="822"/>
    </row>
    <row r="193" spans="9:26" x14ac:dyDescent="0.35">
      <c r="I193" s="822"/>
      <c r="J193" s="822"/>
      <c r="K193" s="822"/>
      <c r="L193" s="822"/>
      <c r="M193" s="822"/>
      <c r="N193" s="822"/>
      <c r="O193" s="822"/>
      <c r="P193" s="822"/>
      <c r="Q193" s="822"/>
      <c r="R193" s="822"/>
      <c r="S193" s="822"/>
      <c r="T193" s="822"/>
      <c r="U193" s="822"/>
      <c r="V193" s="822"/>
      <c r="W193" s="822"/>
      <c r="X193" s="822"/>
      <c r="Y193" s="822"/>
      <c r="Z193" s="822"/>
    </row>
    <row r="194" spans="9:26" x14ac:dyDescent="0.35">
      <c r="I194" s="822"/>
      <c r="J194" s="822"/>
      <c r="K194" s="822"/>
      <c r="L194" s="822"/>
      <c r="M194" s="822"/>
      <c r="N194" s="822"/>
      <c r="O194" s="822"/>
      <c r="P194" s="822"/>
      <c r="Q194" s="822"/>
      <c r="R194" s="822"/>
      <c r="S194" s="822"/>
      <c r="T194" s="822"/>
      <c r="U194" s="822"/>
      <c r="V194" s="822"/>
      <c r="W194" s="822"/>
      <c r="X194" s="822"/>
      <c r="Y194" s="822"/>
      <c r="Z194" s="822"/>
    </row>
    <row r="195" spans="9:26" x14ac:dyDescent="0.35">
      <c r="I195" s="822"/>
      <c r="J195" s="822"/>
      <c r="K195" s="822"/>
      <c r="L195" s="822"/>
      <c r="M195" s="822"/>
      <c r="N195" s="822"/>
      <c r="O195" s="822"/>
      <c r="P195" s="822"/>
      <c r="Q195" s="822"/>
      <c r="R195" s="822"/>
      <c r="S195" s="822"/>
      <c r="T195" s="822"/>
      <c r="U195" s="822"/>
      <c r="V195" s="822"/>
      <c r="W195" s="822"/>
      <c r="X195" s="822"/>
      <c r="Y195" s="822"/>
      <c r="Z195" s="822"/>
    </row>
    <row r="196" spans="9:26" x14ac:dyDescent="0.35">
      <c r="I196" s="822"/>
      <c r="J196" s="822"/>
      <c r="K196" s="822"/>
      <c r="L196" s="822"/>
      <c r="M196" s="822"/>
      <c r="N196" s="822"/>
      <c r="O196" s="822"/>
      <c r="P196" s="822"/>
      <c r="Q196" s="822"/>
      <c r="R196" s="822"/>
      <c r="S196" s="822"/>
      <c r="T196" s="822"/>
      <c r="U196" s="822"/>
      <c r="V196" s="822"/>
      <c r="W196" s="822"/>
      <c r="X196" s="822"/>
      <c r="Y196" s="822"/>
      <c r="Z196" s="822"/>
    </row>
    <row r="197" spans="9:26" x14ac:dyDescent="0.35">
      <c r="I197" s="822"/>
      <c r="J197" s="822"/>
      <c r="K197" s="822"/>
      <c r="L197" s="822"/>
      <c r="M197" s="822"/>
      <c r="N197" s="822"/>
      <c r="O197" s="822"/>
      <c r="P197" s="822"/>
      <c r="Q197" s="822"/>
      <c r="R197" s="822"/>
      <c r="S197" s="822"/>
      <c r="T197" s="822"/>
      <c r="U197" s="822"/>
      <c r="V197" s="822"/>
      <c r="W197" s="822"/>
      <c r="X197" s="822"/>
      <c r="Y197" s="822"/>
      <c r="Z197" s="822"/>
    </row>
    <row r="198" spans="9:26" x14ac:dyDescent="0.35">
      <c r="I198" s="822"/>
      <c r="J198" s="822"/>
      <c r="K198" s="822"/>
      <c r="L198" s="822"/>
      <c r="M198" s="822"/>
      <c r="N198" s="822"/>
      <c r="O198" s="822"/>
      <c r="P198" s="822"/>
      <c r="Q198" s="822"/>
      <c r="R198" s="822"/>
      <c r="S198" s="822"/>
      <c r="T198" s="822"/>
      <c r="U198" s="822"/>
      <c r="V198" s="822"/>
      <c r="W198" s="822"/>
      <c r="X198" s="822"/>
      <c r="Y198" s="822"/>
      <c r="Z198" s="822"/>
    </row>
    <row r="199" spans="9:26" x14ac:dyDescent="0.35">
      <c r="I199" s="822"/>
      <c r="J199" s="822"/>
      <c r="K199" s="822"/>
      <c r="L199" s="822"/>
      <c r="M199" s="822"/>
      <c r="N199" s="822"/>
      <c r="O199" s="822"/>
      <c r="P199" s="822"/>
      <c r="Q199" s="822"/>
      <c r="R199" s="822"/>
      <c r="S199" s="822"/>
      <c r="T199" s="822"/>
      <c r="U199" s="822"/>
      <c r="V199" s="822"/>
      <c r="W199" s="822"/>
      <c r="X199" s="822"/>
      <c r="Y199" s="822"/>
      <c r="Z199" s="822"/>
    </row>
    <row r="200" spans="9:26" x14ac:dyDescent="0.35">
      <c r="I200" s="822"/>
      <c r="J200" s="822"/>
      <c r="K200" s="822"/>
      <c r="L200" s="822"/>
      <c r="M200" s="822"/>
      <c r="N200" s="822"/>
      <c r="O200" s="822"/>
      <c r="P200" s="822"/>
      <c r="Q200" s="822"/>
      <c r="R200" s="822"/>
      <c r="S200" s="822"/>
      <c r="T200" s="822"/>
      <c r="U200" s="822"/>
      <c r="V200" s="822"/>
      <c r="W200" s="822"/>
      <c r="X200" s="822"/>
      <c r="Y200" s="822"/>
      <c r="Z200" s="822"/>
    </row>
    <row r="201" spans="9:26" x14ac:dyDescent="0.35">
      <c r="I201" s="822"/>
      <c r="J201" s="822"/>
      <c r="K201" s="822"/>
      <c r="L201" s="822"/>
      <c r="M201" s="822"/>
      <c r="N201" s="822"/>
      <c r="O201" s="822"/>
      <c r="P201" s="822"/>
      <c r="Q201" s="822"/>
      <c r="R201" s="822"/>
      <c r="S201" s="822"/>
      <c r="T201" s="822"/>
      <c r="U201" s="822"/>
      <c r="V201" s="822"/>
      <c r="W201" s="822"/>
      <c r="X201" s="822"/>
      <c r="Y201" s="822"/>
      <c r="Z201" s="822"/>
    </row>
    <row r="202" spans="9:26" x14ac:dyDescent="0.35">
      <c r="I202" s="822"/>
      <c r="J202" s="822"/>
      <c r="K202" s="822"/>
      <c r="L202" s="822"/>
      <c r="M202" s="822"/>
      <c r="N202" s="822"/>
      <c r="O202" s="822"/>
      <c r="P202" s="822"/>
      <c r="Q202" s="822"/>
      <c r="R202" s="822"/>
      <c r="S202" s="822"/>
      <c r="T202" s="822"/>
      <c r="U202" s="822"/>
      <c r="V202" s="822"/>
      <c r="W202" s="822"/>
      <c r="X202" s="822"/>
      <c r="Y202" s="822"/>
      <c r="Z202" s="822"/>
    </row>
    <row r="203" spans="9:26" x14ac:dyDescent="0.35">
      <c r="I203" s="822"/>
      <c r="J203" s="822"/>
      <c r="K203" s="822"/>
      <c r="L203" s="822"/>
      <c r="M203" s="822"/>
      <c r="N203" s="822"/>
      <c r="O203" s="822"/>
      <c r="P203" s="822"/>
      <c r="Q203" s="822"/>
      <c r="R203" s="822"/>
      <c r="S203" s="822"/>
      <c r="T203" s="822"/>
      <c r="U203" s="822"/>
      <c r="V203" s="822"/>
      <c r="W203" s="822"/>
      <c r="X203" s="822"/>
      <c r="Y203" s="822"/>
      <c r="Z203" s="822"/>
    </row>
    <row r="204" spans="9:26" x14ac:dyDescent="0.35">
      <c r="I204" s="822"/>
      <c r="J204" s="822"/>
      <c r="K204" s="822"/>
      <c r="L204" s="822"/>
      <c r="M204" s="822"/>
      <c r="N204" s="822"/>
      <c r="O204" s="822"/>
      <c r="P204" s="822"/>
      <c r="Q204" s="822"/>
      <c r="R204" s="822"/>
      <c r="S204" s="822"/>
      <c r="T204" s="822"/>
      <c r="U204" s="822"/>
      <c r="V204" s="822"/>
      <c r="W204" s="822"/>
      <c r="X204" s="822"/>
      <c r="Y204" s="822"/>
      <c r="Z204" s="822"/>
    </row>
    <row r="205" spans="9:26" x14ac:dyDescent="0.35">
      <c r="I205" s="822"/>
      <c r="J205" s="822"/>
      <c r="K205" s="822"/>
      <c r="L205" s="822"/>
      <c r="M205" s="822"/>
      <c r="N205" s="822"/>
      <c r="O205" s="822"/>
      <c r="P205" s="822"/>
      <c r="Q205" s="822"/>
      <c r="R205" s="822"/>
      <c r="S205" s="822"/>
      <c r="T205" s="822"/>
      <c r="U205" s="822"/>
      <c r="V205" s="822"/>
      <c r="W205" s="822"/>
      <c r="X205" s="822"/>
      <c r="Y205" s="822"/>
      <c r="Z205" s="822"/>
    </row>
    <row r="206" spans="9:26" x14ac:dyDescent="0.35">
      <c r="I206" s="822"/>
      <c r="J206" s="822"/>
      <c r="K206" s="822"/>
      <c r="L206" s="822"/>
      <c r="M206" s="822"/>
      <c r="N206" s="822"/>
      <c r="O206" s="822"/>
      <c r="P206" s="822"/>
      <c r="Q206" s="822"/>
      <c r="R206" s="822"/>
      <c r="S206" s="822"/>
      <c r="T206" s="822"/>
      <c r="U206" s="822"/>
      <c r="V206" s="822"/>
      <c r="W206" s="822"/>
      <c r="X206" s="822"/>
      <c r="Y206" s="822"/>
      <c r="Z206" s="822"/>
    </row>
    <row r="207" spans="9:26" x14ac:dyDescent="0.35">
      <c r="I207" s="822"/>
      <c r="J207" s="822"/>
      <c r="K207" s="822"/>
      <c r="L207" s="822"/>
      <c r="M207" s="822"/>
      <c r="N207" s="822"/>
      <c r="O207" s="822"/>
      <c r="P207" s="822"/>
      <c r="Q207" s="822"/>
      <c r="R207" s="822"/>
      <c r="S207" s="822"/>
      <c r="T207" s="822"/>
      <c r="U207" s="822"/>
      <c r="V207" s="822"/>
      <c r="W207" s="822"/>
      <c r="X207" s="822"/>
      <c r="Y207" s="822"/>
      <c r="Z207" s="822"/>
    </row>
    <row r="208" spans="9:26" x14ac:dyDescent="0.35">
      <c r="I208" s="822"/>
      <c r="J208" s="822"/>
      <c r="K208" s="822"/>
      <c r="L208" s="822"/>
      <c r="M208" s="822"/>
      <c r="N208" s="822"/>
      <c r="O208" s="822"/>
      <c r="P208" s="822"/>
      <c r="Q208" s="822"/>
      <c r="R208" s="822"/>
      <c r="S208" s="822"/>
      <c r="T208" s="822"/>
      <c r="U208" s="822"/>
      <c r="V208" s="822"/>
      <c r="W208" s="822"/>
      <c r="X208" s="822"/>
      <c r="Y208" s="822"/>
      <c r="Z208" s="822"/>
    </row>
    <row r="209" spans="9:26" x14ac:dyDescent="0.35">
      <c r="I209" s="822"/>
      <c r="J209" s="822"/>
      <c r="K209" s="822"/>
      <c r="L209" s="822"/>
      <c r="M209" s="822"/>
      <c r="N209" s="822"/>
      <c r="O209" s="822"/>
      <c r="P209" s="822"/>
      <c r="Q209" s="822"/>
      <c r="R209" s="822"/>
      <c r="S209" s="822"/>
      <c r="T209" s="822"/>
      <c r="U209" s="822"/>
      <c r="V209" s="822"/>
      <c r="W209" s="822"/>
      <c r="X209" s="822"/>
      <c r="Y209" s="822"/>
      <c r="Z209" s="822"/>
    </row>
    <row r="210" spans="9:26" x14ac:dyDescent="0.35">
      <c r="I210" s="822"/>
      <c r="J210" s="822"/>
      <c r="K210" s="822"/>
      <c r="L210" s="822"/>
      <c r="M210" s="822"/>
      <c r="N210" s="822"/>
      <c r="O210" s="822"/>
      <c r="P210" s="822"/>
      <c r="Q210" s="822"/>
      <c r="R210" s="822"/>
      <c r="S210" s="822"/>
      <c r="T210" s="822"/>
      <c r="U210" s="822"/>
      <c r="V210" s="822"/>
      <c r="W210" s="822"/>
      <c r="X210" s="822"/>
      <c r="Y210" s="822"/>
      <c r="Z210" s="822"/>
    </row>
    <row r="211" spans="9:26" x14ac:dyDescent="0.35">
      <c r="I211" s="822"/>
      <c r="J211" s="822"/>
      <c r="K211" s="822"/>
      <c r="L211" s="822"/>
      <c r="M211" s="822"/>
      <c r="N211" s="822"/>
      <c r="O211" s="822"/>
      <c r="P211" s="822"/>
      <c r="Q211" s="822"/>
      <c r="R211" s="822"/>
      <c r="S211" s="822"/>
      <c r="T211" s="822"/>
      <c r="U211" s="822"/>
      <c r="V211" s="822"/>
      <c r="W211" s="822"/>
      <c r="X211" s="822"/>
      <c r="Y211" s="822"/>
      <c r="Z211" s="822"/>
    </row>
    <row r="212" spans="9:26" x14ac:dyDescent="0.35">
      <c r="I212" s="822"/>
      <c r="J212" s="822"/>
      <c r="K212" s="822"/>
      <c r="L212" s="822"/>
      <c r="M212" s="822"/>
      <c r="N212" s="822"/>
      <c r="O212" s="822"/>
      <c r="P212" s="822"/>
      <c r="Q212" s="822"/>
      <c r="R212" s="822"/>
      <c r="S212" s="822"/>
      <c r="T212" s="822"/>
      <c r="U212" s="822"/>
      <c r="V212" s="822"/>
      <c r="W212" s="822"/>
      <c r="X212" s="822"/>
      <c r="Y212" s="822"/>
      <c r="Z212" s="822"/>
    </row>
    <row r="213" spans="9:26" x14ac:dyDescent="0.35">
      <c r="I213" s="822"/>
      <c r="J213" s="822"/>
      <c r="K213" s="822"/>
      <c r="L213" s="822"/>
      <c r="M213" s="822"/>
      <c r="N213" s="822"/>
      <c r="O213" s="822"/>
      <c r="P213" s="822"/>
      <c r="Q213" s="822"/>
      <c r="R213" s="822"/>
      <c r="S213" s="822"/>
      <c r="T213" s="822"/>
      <c r="U213" s="822"/>
      <c r="V213" s="822"/>
      <c r="W213" s="822"/>
      <c r="X213" s="822"/>
      <c r="Y213" s="822"/>
      <c r="Z213" s="822"/>
    </row>
    <row r="214" spans="9:26" x14ac:dyDescent="0.35">
      <c r="I214" s="822"/>
      <c r="J214" s="822"/>
      <c r="K214" s="822"/>
      <c r="L214" s="822"/>
      <c r="M214" s="822"/>
      <c r="N214" s="822"/>
      <c r="O214" s="822"/>
      <c r="P214" s="822"/>
      <c r="Q214" s="822"/>
      <c r="R214" s="822"/>
      <c r="S214" s="822"/>
      <c r="T214" s="822"/>
      <c r="U214" s="822"/>
      <c r="V214" s="822"/>
      <c r="W214" s="822"/>
      <c r="X214" s="822"/>
      <c r="Y214" s="822"/>
      <c r="Z214" s="822"/>
    </row>
    <row r="215" spans="9:26" x14ac:dyDescent="0.35">
      <c r="I215" s="822"/>
      <c r="J215" s="822"/>
      <c r="K215" s="822"/>
      <c r="L215" s="822"/>
      <c r="M215" s="822"/>
      <c r="N215" s="822"/>
      <c r="O215" s="822"/>
      <c r="P215" s="822"/>
      <c r="Q215" s="822"/>
      <c r="R215" s="822"/>
      <c r="S215" s="822"/>
      <c r="T215" s="822"/>
      <c r="U215" s="822"/>
      <c r="V215" s="822"/>
      <c r="W215" s="822"/>
      <c r="X215" s="822"/>
      <c r="Y215" s="822"/>
      <c r="Z215" s="822"/>
    </row>
    <row r="216" spans="9:26" x14ac:dyDescent="0.35">
      <c r="I216" s="822"/>
      <c r="J216" s="822"/>
      <c r="K216" s="822"/>
      <c r="L216" s="822"/>
      <c r="M216" s="822"/>
      <c r="N216" s="822"/>
      <c r="O216" s="822"/>
      <c r="P216" s="822"/>
      <c r="Q216" s="822"/>
      <c r="R216" s="822"/>
      <c r="S216" s="822"/>
      <c r="T216" s="822"/>
      <c r="U216" s="822"/>
      <c r="V216" s="822"/>
      <c r="W216" s="822"/>
      <c r="X216" s="822"/>
      <c r="Y216" s="822"/>
      <c r="Z216" s="822"/>
    </row>
    <row r="217" spans="9:26" x14ac:dyDescent="0.35">
      <c r="I217" s="822"/>
      <c r="J217" s="822"/>
      <c r="K217" s="822"/>
      <c r="L217" s="822"/>
      <c r="M217" s="822"/>
      <c r="N217" s="822"/>
      <c r="O217" s="822"/>
      <c r="P217" s="822"/>
      <c r="Q217" s="822"/>
      <c r="R217" s="822"/>
      <c r="S217" s="822"/>
      <c r="T217" s="822"/>
      <c r="U217" s="822"/>
      <c r="V217" s="822"/>
      <c r="W217" s="822"/>
      <c r="X217" s="822"/>
      <c r="Y217" s="822"/>
      <c r="Z217" s="822"/>
    </row>
    <row r="218" spans="9:26" x14ac:dyDescent="0.35">
      <c r="I218" s="822"/>
      <c r="J218" s="822"/>
      <c r="K218" s="822"/>
      <c r="L218" s="822"/>
      <c r="M218" s="822"/>
      <c r="N218" s="822"/>
      <c r="O218" s="822"/>
      <c r="P218" s="822"/>
      <c r="Q218" s="822"/>
      <c r="R218" s="822"/>
      <c r="S218" s="822"/>
      <c r="T218" s="822"/>
      <c r="U218" s="822"/>
      <c r="V218" s="822"/>
      <c r="W218" s="822"/>
      <c r="X218" s="822"/>
      <c r="Y218" s="822"/>
      <c r="Z218" s="822"/>
    </row>
    <row r="219" spans="9:26" x14ac:dyDescent="0.35">
      <c r="I219" s="822"/>
      <c r="J219" s="822"/>
      <c r="K219" s="822"/>
      <c r="L219" s="822"/>
      <c r="M219" s="822"/>
      <c r="N219" s="822"/>
      <c r="O219" s="822"/>
      <c r="P219" s="822"/>
      <c r="Q219" s="822"/>
      <c r="R219" s="822"/>
      <c r="S219" s="822"/>
      <c r="T219" s="822"/>
      <c r="U219" s="822"/>
      <c r="V219" s="822"/>
      <c r="W219" s="822"/>
      <c r="X219" s="822"/>
      <c r="Y219" s="822"/>
      <c r="Z219" s="822"/>
    </row>
    <row r="220" spans="9:26" x14ac:dyDescent="0.35">
      <c r="I220" s="822"/>
      <c r="J220" s="822"/>
      <c r="K220" s="822"/>
      <c r="L220" s="822"/>
      <c r="M220" s="822"/>
      <c r="N220" s="822"/>
      <c r="O220" s="822"/>
      <c r="P220" s="822"/>
      <c r="Q220" s="822"/>
      <c r="R220" s="822"/>
      <c r="S220" s="822"/>
      <c r="T220" s="822"/>
      <c r="U220" s="822"/>
      <c r="V220" s="822"/>
      <c r="W220" s="822"/>
      <c r="X220" s="822"/>
      <c r="Y220" s="822"/>
      <c r="Z220" s="822"/>
    </row>
    <row r="221" spans="9:26" x14ac:dyDescent="0.35">
      <c r="I221" s="822"/>
      <c r="J221" s="822"/>
      <c r="K221" s="822"/>
      <c r="L221" s="822"/>
      <c r="M221" s="822"/>
      <c r="N221" s="822"/>
      <c r="O221" s="822"/>
      <c r="P221" s="822"/>
      <c r="Q221" s="822"/>
      <c r="R221" s="822"/>
      <c r="S221" s="822"/>
      <c r="T221" s="822"/>
      <c r="U221" s="822"/>
      <c r="V221" s="822"/>
      <c r="W221" s="822"/>
      <c r="X221" s="822"/>
      <c r="Y221" s="822"/>
      <c r="Z221" s="822"/>
    </row>
    <row r="222" spans="9:26" x14ac:dyDescent="0.35">
      <c r="I222" s="822"/>
      <c r="J222" s="822"/>
      <c r="K222" s="822"/>
      <c r="L222" s="822"/>
      <c r="M222" s="822"/>
      <c r="N222" s="822"/>
      <c r="O222" s="822"/>
      <c r="P222" s="822"/>
      <c r="Q222" s="822"/>
      <c r="R222" s="822"/>
      <c r="S222" s="822"/>
      <c r="T222" s="822"/>
      <c r="U222" s="822"/>
      <c r="V222" s="822"/>
      <c r="W222" s="822"/>
      <c r="X222" s="822"/>
      <c r="Y222" s="822"/>
      <c r="Z222" s="822"/>
    </row>
    <row r="223" spans="9:26" x14ac:dyDescent="0.35">
      <c r="I223" s="822"/>
      <c r="J223" s="822"/>
      <c r="K223" s="822"/>
      <c r="L223" s="822"/>
      <c r="M223" s="822"/>
      <c r="N223" s="822"/>
      <c r="O223" s="822"/>
      <c r="P223" s="822"/>
      <c r="Q223" s="822"/>
      <c r="R223" s="822"/>
      <c r="S223" s="822"/>
      <c r="T223" s="822"/>
      <c r="U223" s="822"/>
      <c r="V223" s="822"/>
      <c r="W223" s="822"/>
      <c r="X223" s="822"/>
      <c r="Y223" s="822"/>
      <c r="Z223" s="822"/>
    </row>
    <row r="224" spans="9:26" x14ac:dyDescent="0.35">
      <c r="I224" s="822"/>
      <c r="J224" s="822"/>
      <c r="K224" s="822"/>
      <c r="L224" s="822"/>
      <c r="M224" s="822"/>
      <c r="N224" s="822"/>
      <c r="O224" s="822"/>
      <c r="P224" s="822"/>
      <c r="Q224" s="822"/>
      <c r="R224" s="822"/>
      <c r="S224" s="822"/>
      <c r="T224" s="822"/>
      <c r="U224" s="822"/>
      <c r="V224" s="822"/>
      <c r="W224" s="822"/>
      <c r="X224" s="822"/>
      <c r="Y224" s="822"/>
      <c r="Z224" s="822"/>
    </row>
    <row r="225" spans="9:26" x14ac:dyDescent="0.35">
      <c r="I225" s="822"/>
      <c r="J225" s="822"/>
      <c r="K225" s="822"/>
      <c r="L225" s="822"/>
      <c r="M225" s="822"/>
      <c r="N225" s="822"/>
      <c r="O225" s="822"/>
      <c r="P225" s="822"/>
      <c r="Q225" s="822"/>
      <c r="R225" s="822"/>
      <c r="S225" s="822"/>
      <c r="T225" s="822"/>
      <c r="U225" s="822"/>
      <c r="V225" s="822"/>
      <c r="W225" s="822"/>
      <c r="X225" s="822"/>
      <c r="Y225" s="822"/>
      <c r="Z225" s="822"/>
    </row>
    <row r="226" spans="9:26" x14ac:dyDescent="0.35">
      <c r="I226" s="822"/>
      <c r="J226" s="822"/>
      <c r="K226" s="822"/>
      <c r="L226" s="822"/>
      <c r="M226" s="822"/>
      <c r="N226" s="822"/>
      <c r="O226" s="822"/>
      <c r="P226" s="822"/>
      <c r="Q226" s="822"/>
      <c r="R226" s="822"/>
      <c r="S226" s="822"/>
      <c r="T226" s="822"/>
      <c r="U226" s="822"/>
      <c r="V226" s="822"/>
      <c r="W226" s="822"/>
      <c r="X226" s="822"/>
      <c r="Y226" s="822"/>
      <c r="Z226" s="822"/>
    </row>
    <row r="227" spans="9:26" x14ac:dyDescent="0.35">
      <c r="I227" s="822"/>
      <c r="J227" s="822"/>
      <c r="K227" s="822"/>
      <c r="L227" s="822"/>
      <c r="M227" s="822"/>
      <c r="N227" s="822"/>
      <c r="O227" s="822"/>
      <c r="P227" s="822"/>
      <c r="Q227" s="822"/>
      <c r="R227" s="822"/>
      <c r="S227" s="822"/>
      <c r="T227" s="822"/>
      <c r="U227" s="822"/>
      <c r="V227" s="822"/>
      <c r="W227" s="822"/>
      <c r="X227" s="822"/>
      <c r="Y227" s="822"/>
      <c r="Z227" s="822"/>
    </row>
    <row r="228" spans="9:26" x14ac:dyDescent="0.35">
      <c r="I228" s="822"/>
      <c r="J228" s="822"/>
      <c r="K228" s="822"/>
      <c r="L228" s="822"/>
      <c r="M228" s="822"/>
      <c r="N228" s="822"/>
      <c r="O228" s="822"/>
      <c r="P228" s="822"/>
      <c r="Q228" s="822"/>
      <c r="R228" s="822"/>
      <c r="S228" s="822"/>
      <c r="T228" s="822"/>
      <c r="U228" s="822"/>
      <c r="V228" s="822"/>
      <c r="W228" s="822"/>
      <c r="X228" s="822"/>
      <c r="Y228" s="822"/>
      <c r="Z228" s="822"/>
    </row>
    <row r="229" spans="9:26" x14ac:dyDescent="0.35">
      <c r="I229" s="822"/>
      <c r="J229" s="822"/>
      <c r="K229" s="822"/>
      <c r="L229" s="822"/>
      <c r="M229" s="822"/>
      <c r="N229" s="822"/>
      <c r="O229" s="822"/>
      <c r="P229" s="822"/>
      <c r="Q229" s="822"/>
      <c r="R229" s="822"/>
      <c r="S229" s="822"/>
      <c r="T229" s="822"/>
      <c r="U229" s="822"/>
      <c r="V229" s="822"/>
      <c r="W229" s="822"/>
      <c r="X229" s="822"/>
      <c r="Y229" s="822"/>
      <c r="Z229" s="822"/>
    </row>
    <row r="230" spans="9:26" x14ac:dyDescent="0.35">
      <c r="I230" s="822"/>
      <c r="J230" s="822"/>
      <c r="K230" s="822"/>
      <c r="L230" s="822"/>
      <c r="M230" s="822"/>
      <c r="N230" s="822"/>
      <c r="O230" s="822"/>
      <c r="P230" s="822"/>
      <c r="Q230" s="822"/>
      <c r="R230" s="822"/>
      <c r="S230" s="822"/>
      <c r="T230" s="822"/>
      <c r="U230" s="822"/>
      <c r="V230" s="822"/>
      <c r="W230" s="822"/>
      <c r="X230" s="822"/>
      <c r="Y230" s="822"/>
      <c r="Z230" s="822"/>
    </row>
    <row r="231" spans="9:26" x14ac:dyDescent="0.35">
      <c r="I231" s="822"/>
      <c r="J231" s="822"/>
      <c r="K231" s="822"/>
      <c r="L231" s="822"/>
      <c r="M231" s="822"/>
      <c r="N231" s="822"/>
      <c r="O231" s="822"/>
      <c r="P231" s="822"/>
      <c r="Q231" s="822"/>
      <c r="R231" s="822"/>
      <c r="S231" s="822"/>
      <c r="T231" s="822"/>
      <c r="U231" s="822"/>
      <c r="V231" s="822"/>
      <c r="W231" s="822"/>
      <c r="X231" s="822"/>
      <c r="Y231" s="822"/>
      <c r="Z231" s="822"/>
    </row>
    <row r="232" spans="9:26" x14ac:dyDescent="0.35">
      <c r="I232" s="822"/>
      <c r="J232" s="822"/>
      <c r="K232" s="822"/>
      <c r="L232" s="822"/>
      <c r="M232" s="822"/>
      <c r="N232" s="822"/>
      <c r="O232" s="822"/>
      <c r="P232" s="822"/>
      <c r="Q232" s="822"/>
      <c r="R232" s="822"/>
      <c r="S232" s="822"/>
      <c r="T232" s="822"/>
      <c r="U232" s="822"/>
      <c r="V232" s="822"/>
      <c r="W232" s="822"/>
      <c r="X232" s="822"/>
      <c r="Y232" s="822"/>
      <c r="Z232" s="822"/>
    </row>
    <row r="233" spans="9:26" x14ac:dyDescent="0.35">
      <c r="I233" s="822"/>
      <c r="J233" s="822"/>
      <c r="K233" s="822"/>
      <c r="L233" s="822"/>
      <c r="M233" s="822"/>
      <c r="N233" s="822"/>
      <c r="O233" s="822"/>
      <c r="P233" s="822"/>
      <c r="Q233" s="822"/>
      <c r="R233" s="822"/>
      <c r="S233" s="822"/>
      <c r="T233" s="822"/>
      <c r="U233" s="822"/>
      <c r="V233" s="822"/>
      <c r="W233" s="822"/>
      <c r="X233" s="822"/>
      <c r="Y233" s="822"/>
      <c r="Z233" s="822"/>
    </row>
    <row r="234" spans="9:26" x14ac:dyDescent="0.35">
      <c r="I234" s="822"/>
      <c r="J234" s="822"/>
      <c r="K234" s="822"/>
      <c r="L234" s="822"/>
      <c r="M234" s="822"/>
      <c r="N234" s="822"/>
      <c r="O234" s="822"/>
      <c r="P234" s="822"/>
      <c r="Q234" s="822"/>
      <c r="R234" s="822"/>
      <c r="S234" s="822"/>
      <c r="T234" s="822"/>
      <c r="U234" s="822"/>
      <c r="V234" s="822"/>
      <c r="W234" s="822"/>
      <c r="X234" s="822"/>
      <c r="Y234" s="822"/>
      <c r="Z234" s="822"/>
    </row>
    <row r="235" spans="9:26" x14ac:dyDescent="0.35">
      <c r="I235" s="822"/>
      <c r="J235" s="822"/>
      <c r="K235" s="822"/>
      <c r="L235" s="822"/>
      <c r="M235" s="822"/>
      <c r="N235" s="822"/>
      <c r="O235" s="822"/>
      <c r="P235" s="822"/>
      <c r="Q235" s="822"/>
      <c r="R235" s="822"/>
      <c r="S235" s="822"/>
      <c r="T235" s="822"/>
      <c r="U235" s="822"/>
      <c r="V235" s="822"/>
      <c r="W235" s="822"/>
      <c r="X235" s="822"/>
      <c r="Y235" s="822"/>
      <c r="Z235" s="822"/>
    </row>
    <row r="236" spans="9:26" x14ac:dyDescent="0.35">
      <c r="I236" s="822"/>
      <c r="J236" s="822"/>
      <c r="K236" s="822"/>
      <c r="L236" s="822"/>
      <c r="M236" s="822"/>
      <c r="N236" s="822"/>
      <c r="O236" s="822"/>
      <c r="P236" s="822"/>
      <c r="Q236" s="822"/>
      <c r="R236" s="822"/>
      <c r="S236" s="822"/>
      <c r="T236" s="822"/>
      <c r="U236" s="822"/>
      <c r="V236" s="822"/>
      <c r="W236" s="822"/>
      <c r="X236" s="822"/>
      <c r="Y236" s="822"/>
      <c r="Z236" s="822"/>
    </row>
    <row r="237" spans="9:26" x14ac:dyDescent="0.35">
      <c r="I237" s="822"/>
      <c r="J237" s="822"/>
      <c r="K237" s="822"/>
      <c r="L237" s="822"/>
      <c r="M237" s="822"/>
      <c r="N237" s="822"/>
      <c r="O237" s="822"/>
      <c r="P237" s="822"/>
      <c r="Q237" s="822"/>
      <c r="R237" s="822"/>
      <c r="S237" s="822"/>
      <c r="T237" s="822"/>
      <c r="U237" s="822"/>
      <c r="V237" s="822"/>
      <c r="W237" s="822"/>
      <c r="X237" s="822"/>
      <c r="Y237" s="822"/>
      <c r="Z237" s="822"/>
    </row>
    <row r="238" spans="9:26" x14ac:dyDescent="0.35">
      <c r="I238" s="822"/>
      <c r="J238" s="822"/>
      <c r="K238" s="822"/>
      <c r="L238" s="822"/>
      <c r="M238" s="822"/>
      <c r="N238" s="822"/>
      <c r="O238" s="822"/>
      <c r="P238" s="822"/>
      <c r="Q238" s="822"/>
      <c r="R238" s="822"/>
      <c r="S238" s="822"/>
      <c r="T238" s="822"/>
      <c r="U238" s="822"/>
      <c r="V238" s="822"/>
      <c r="W238" s="822"/>
      <c r="X238" s="822"/>
      <c r="Y238" s="822"/>
      <c r="Z238" s="822"/>
    </row>
    <row r="239" spans="9:26" x14ac:dyDescent="0.35">
      <c r="I239" s="822"/>
      <c r="J239" s="822"/>
      <c r="K239" s="822"/>
      <c r="L239" s="822"/>
      <c r="M239" s="822"/>
      <c r="N239" s="822"/>
      <c r="O239" s="822"/>
      <c r="P239" s="822"/>
      <c r="Q239" s="822"/>
      <c r="R239" s="822"/>
      <c r="S239" s="822"/>
      <c r="T239" s="822"/>
      <c r="U239" s="822"/>
      <c r="V239" s="822"/>
      <c r="W239" s="822"/>
      <c r="X239" s="822"/>
      <c r="Y239" s="822"/>
      <c r="Z239" s="822"/>
    </row>
    <row r="240" spans="9:26" x14ac:dyDescent="0.35">
      <c r="I240" s="822"/>
      <c r="J240" s="822"/>
      <c r="K240" s="822"/>
      <c r="L240" s="822"/>
      <c r="M240" s="822"/>
      <c r="N240" s="822"/>
      <c r="O240" s="822"/>
      <c r="P240" s="822"/>
      <c r="Q240" s="822"/>
      <c r="R240" s="822"/>
      <c r="S240" s="822"/>
      <c r="T240" s="822"/>
      <c r="U240" s="822"/>
      <c r="V240" s="822"/>
      <c r="W240" s="822"/>
      <c r="X240" s="822"/>
      <c r="Y240" s="822"/>
      <c r="Z240" s="822"/>
    </row>
    <row r="241" spans="9:26" x14ac:dyDescent="0.35">
      <c r="I241" s="822"/>
      <c r="J241" s="822"/>
      <c r="K241" s="822"/>
      <c r="L241" s="822"/>
      <c r="M241" s="822"/>
      <c r="N241" s="822"/>
      <c r="O241" s="822"/>
      <c r="P241" s="822"/>
      <c r="Q241" s="822"/>
      <c r="R241" s="822"/>
      <c r="S241" s="822"/>
      <c r="T241" s="822"/>
      <c r="U241" s="822"/>
      <c r="V241" s="822"/>
      <c r="W241" s="822"/>
      <c r="X241" s="822"/>
      <c r="Y241" s="822"/>
      <c r="Z241" s="822"/>
    </row>
    <row r="242" spans="9:26" x14ac:dyDescent="0.35">
      <c r="I242" s="822"/>
      <c r="J242" s="822"/>
      <c r="K242" s="822"/>
      <c r="L242" s="822"/>
      <c r="M242" s="822"/>
      <c r="N242" s="822"/>
      <c r="O242" s="822"/>
      <c r="P242" s="822"/>
      <c r="Q242" s="822"/>
      <c r="R242" s="822"/>
      <c r="S242" s="822"/>
      <c r="T242" s="822"/>
      <c r="U242" s="822"/>
      <c r="V242" s="822"/>
      <c r="W242" s="822"/>
      <c r="X242" s="822"/>
      <c r="Y242" s="822"/>
      <c r="Z242" s="822"/>
    </row>
    <row r="243" spans="9:26" x14ac:dyDescent="0.35">
      <c r="I243" s="822"/>
      <c r="J243" s="822"/>
      <c r="K243" s="822"/>
      <c r="L243" s="822"/>
      <c r="M243" s="822"/>
      <c r="N243" s="822"/>
      <c r="O243" s="822"/>
      <c r="P243" s="822"/>
      <c r="Q243" s="822"/>
      <c r="R243" s="822"/>
      <c r="S243" s="822"/>
      <c r="T243" s="822"/>
      <c r="U243" s="822"/>
      <c r="V243" s="822"/>
      <c r="W243" s="822"/>
      <c r="X243" s="822"/>
      <c r="Y243" s="822"/>
      <c r="Z243" s="822"/>
    </row>
    <row r="244" spans="9:26" x14ac:dyDescent="0.35">
      <c r="I244" s="822"/>
      <c r="J244" s="822"/>
      <c r="K244" s="822"/>
      <c r="L244" s="822"/>
      <c r="M244" s="822"/>
      <c r="N244" s="822"/>
      <c r="O244" s="822"/>
      <c r="P244" s="822"/>
      <c r="Q244" s="822"/>
      <c r="R244" s="822"/>
      <c r="S244" s="822"/>
      <c r="T244" s="822"/>
      <c r="U244" s="822"/>
      <c r="V244" s="822"/>
      <c r="W244" s="822"/>
      <c r="X244" s="822"/>
      <c r="Y244" s="822"/>
      <c r="Z244" s="822"/>
    </row>
    <row r="245" spans="9:26" x14ac:dyDescent="0.35">
      <c r="I245" s="822"/>
      <c r="J245" s="822"/>
      <c r="K245" s="822"/>
      <c r="L245" s="822"/>
      <c r="M245" s="822"/>
      <c r="N245" s="822"/>
      <c r="O245" s="822"/>
      <c r="P245" s="822"/>
      <c r="Q245" s="822"/>
      <c r="R245" s="822"/>
      <c r="S245" s="822"/>
      <c r="T245" s="822"/>
      <c r="U245" s="822"/>
      <c r="V245" s="822"/>
      <c r="W245" s="822"/>
      <c r="X245" s="822"/>
      <c r="Y245" s="822"/>
      <c r="Z245" s="822"/>
    </row>
    <row r="246" spans="9:26" x14ac:dyDescent="0.35">
      <c r="I246" s="822"/>
      <c r="J246" s="822"/>
      <c r="K246" s="822"/>
      <c r="L246" s="822"/>
      <c r="M246" s="822"/>
      <c r="N246" s="822"/>
      <c r="O246" s="822"/>
      <c r="P246" s="822"/>
      <c r="Q246" s="822"/>
      <c r="R246" s="822"/>
      <c r="S246" s="822"/>
      <c r="T246" s="822"/>
      <c r="U246" s="822"/>
      <c r="V246" s="822"/>
      <c r="W246" s="822"/>
      <c r="X246" s="822"/>
      <c r="Y246" s="822"/>
      <c r="Z246" s="822"/>
    </row>
    <row r="247" spans="9:26" x14ac:dyDescent="0.35">
      <c r="I247" s="822"/>
      <c r="J247" s="822"/>
      <c r="K247" s="822"/>
      <c r="L247" s="822"/>
      <c r="M247" s="822"/>
      <c r="N247" s="822"/>
      <c r="O247" s="822"/>
      <c r="P247" s="822"/>
      <c r="Q247" s="822"/>
      <c r="R247" s="822"/>
      <c r="S247" s="822"/>
      <c r="T247" s="822"/>
      <c r="U247" s="822"/>
      <c r="V247" s="822"/>
      <c r="W247" s="822"/>
      <c r="X247" s="822"/>
      <c r="Y247" s="822"/>
      <c r="Z247" s="822"/>
    </row>
    <row r="248" spans="9:26" x14ac:dyDescent="0.35">
      <c r="I248" s="822"/>
      <c r="J248" s="822"/>
      <c r="K248" s="822"/>
      <c r="L248" s="822"/>
      <c r="M248" s="822"/>
      <c r="N248" s="822"/>
      <c r="O248" s="822"/>
      <c r="P248" s="822"/>
      <c r="Q248" s="822"/>
      <c r="R248" s="822"/>
      <c r="S248" s="822"/>
      <c r="T248" s="822"/>
      <c r="U248" s="822"/>
      <c r="V248" s="822"/>
      <c r="W248" s="822"/>
      <c r="X248" s="822"/>
      <c r="Y248" s="822"/>
      <c r="Z248" s="822"/>
    </row>
    <row r="249" spans="9:26" x14ac:dyDescent="0.35">
      <c r="I249" s="822"/>
      <c r="J249" s="822"/>
      <c r="K249" s="822"/>
      <c r="L249" s="822"/>
      <c r="M249" s="822"/>
      <c r="N249" s="822"/>
      <c r="O249" s="822"/>
      <c r="P249" s="822"/>
      <c r="Q249" s="822"/>
      <c r="R249" s="822"/>
      <c r="S249" s="822"/>
      <c r="T249" s="822"/>
      <c r="U249" s="822"/>
      <c r="V249" s="822"/>
      <c r="W249" s="822"/>
      <c r="X249" s="822"/>
      <c r="Y249" s="822"/>
      <c r="Z249" s="822"/>
    </row>
    <row r="250" spans="9:26" x14ac:dyDescent="0.35">
      <c r="I250" s="822"/>
      <c r="J250" s="822"/>
      <c r="K250" s="822"/>
      <c r="L250" s="822"/>
      <c r="M250" s="822"/>
      <c r="N250" s="822"/>
      <c r="O250" s="822"/>
      <c r="P250" s="822"/>
      <c r="Q250" s="822"/>
      <c r="R250" s="822"/>
      <c r="S250" s="822"/>
      <c r="T250" s="822"/>
      <c r="U250" s="822"/>
      <c r="V250" s="822"/>
      <c r="W250" s="822"/>
      <c r="X250" s="822"/>
      <c r="Y250" s="822"/>
      <c r="Z250" s="822"/>
    </row>
    <row r="251" spans="9:26" x14ac:dyDescent="0.35">
      <c r="I251" s="822"/>
      <c r="J251" s="822"/>
      <c r="K251" s="822"/>
      <c r="L251" s="822"/>
      <c r="M251" s="822"/>
      <c r="N251" s="822"/>
      <c r="O251" s="822"/>
      <c r="P251" s="822"/>
      <c r="Q251" s="822"/>
      <c r="R251" s="822"/>
      <c r="S251" s="822"/>
      <c r="T251" s="822"/>
      <c r="U251" s="822"/>
      <c r="V251" s="822"/>
      <c r="W251" s="822"/>
      <c r="X251" s="822"/>
      <c r="Y251" s="822"/>
      <c r="Z251" s="822"/>
    </row>
    <row r="252" spans="9:26" x14ac:dyDescent="0.35">
      <c r="I252" s="822"/>
      <c r="J252" s="822"/>
      <c r="K252" s="822"/>
      <c r="L252" s="822"/>
      <c r="M252" s="822"/>
      <c r="N252" s="822"/>
      <c r="O252" s="822"/>
      <c r="P252" s="822"/>
      <c r="Q252" s="822"/>
      <c r="R252" s="822"/>
      <c r="S252" s="822"/>
      <c r="T252" s="822"/>
      <c r="U252" s="822"/>
      <c r="V252" s="822"/>
      <c r="W252" s="822"/>
      <c r="X252" s="822"/>
      <c r="Y252" s="822"/>
      <c r="Z252" s="822"/>
    </row>
    <row r="253" spans="9:26" x14ac:dyDescent="0.35">
      <c r="I253" s="822"/>
      <c r="J253" s="822"/>
      <c r="K253" s="822"/>
      <c r="L253" s="822"/>
      <c r="M253" s="822"/>
      <c r="N253" s="822"/>
      <c r="O253" s="822"/>
      <c r="P253" s="822"/>
      <c r="Q253" s="822"/>
      <c r="R253" s="822"/>
      <c r="S253" s="822"/>
      <c r="T253" s="822"/>
      <c r="U253" s="822"/>
      <c r="V253" s="822"/>
      <c r="W253" s="822"/>
      <c r="X253" s="822"/>
      <c r="Y253" s="822"/>
      <c r="Z253" s="822"/>
    </row>
    <row r="254" spans="9:26" x14ac:dyDescent="0.35">
      <c r="I254" s="822"/>
      <c r="J254" s="822"/>
      <c r="K254" s="822"/>
      <c r="L254" s="822"/>
      <c r="M254" s="822"/>
      <c r="N254" s="822"/>
      <c r="O254" s="822"/>
      <c r="P254" s="822"/>
      <c r="Q254" s="822"/>
      <c r="R254" s="822"/>
      <c r="S254" s="822"/>
      <c r="T254" s="822"/>
      <c r="U254" s="822"/>
      <c r="V254" s="822"/>
      <c r="W254" s="822"/>
      <c r="X254" s="822"/>
      <c r="Y254" s="822"/>
      <c r="Z254" s="822"/>
    </row>
    <row r="255" spans="9:26" x14ac:dyDescent="0.35">
      <c r="I255" s="822"/>
      <c r="J255" s="822"/>
      <c r="K255" s="822"/>
      <c r="L255" s="822"/>
      <c r="M255" s="822"/>
      <c r="N255" s="822"/>
      <c r="O255" s="822"/>
      <c r="P255" s="822"/>
      <c r="Q255" s="822"/>
      <c r="R255" s="822"/>
      <c r="S255" s="822"/>
      <c r="T255" s="822"/>
      <c r="U255" s="822"/>
      <c r="V255" s="822"/>
      <c r="W255" s="822"/>
      <c r="X255" s="822"/>
      <c r="Y255" s="822"/>
      <c r="Z255" s="822"/>
    </row>
    <row r="256" spans="9:26" x14ac:dyDescent="0.35">
      <c r="I256" s="822"/>
      <c r="J256" s="822"/>
      <c r="K256" s="822"/>
      <c r="L256" s="822"/>
      <c r="M256" s="822"/>
      <c r="N256" s="822"/>
      <c r="O256" s="822"/>
      <c r="P256" s="822"/>
      <c r="Q256" s="822"/>
      <c r="R256" s="822"/>
      <c r="S256" s="822"/>
      <c r="T256" s="822"/>
      <c r="U256" s="822"/>
      <c r="V256" s="822"/>
      <c r="W256" s="822"/>
      <c r="X256" s="822"/>
      <c r="Y256" s="822"/>
      <c r="Z256" s="822"/>
    </row>
    <row r="257" spans="9:26" x14ac:dyDescent="0.35">
      <c r="I257" s="822"/>
      <c r="J257" s="822"/>
      <c r="K257" s="822"/>
      <c r="L257" s="822"/>
      <c r="M257" s="822"/>
      <c r="N257" s="822"/>
      <c r="O257" s="822"/>
      <c r="P257" s="822"/>
      <c r="Q257" s="822"/>
      <c r="R257" s="822"/>
      <c r="S257" s="822"/>
      <c r="T257" s="822"/>
      <c r="U257" s="822"/>
      <c r="V257" s="822"/>
      <c r="W257" s="822"/>
      <c r="X257" s="822"/>
      <c r="Y257" s="822"/>
      <c r="Z257" s="822"/>
    </row>
    <row r="258" spans="9:26" x14ac:dyDescent="0.35">
      <c r="I258" s="822"/>
      <c r="J258" s="822"/>
      <c r="K258" s="822"/>
      <c r="L258" s="822"/>
      <c r="M258" s="822"/>
      <c r="N258" s="822"/>
      <c r="O258" s="822"/>
      <c r="P258" s="822"/>
      <c r="Q258" s="822"/>
      <c r="R258" s="822"/>
      <c r="S258" s="822"/>
      <c r="T258" s="822"/>
      <c r="U258" s="822"/>
      <c r="V258" s="822"/>
      <c r="W258" s="822"/>
      <c r="X258" s="822"/>
      <c r="Y258" s="822"/>
      <c r="Z258" s="822"/>
    </row>
    <row r="259" spans="9:26" x14ac:dyDescent="0.35">
      <c r="I259" s="822"/>
      <c r="J259" s="822"/>
      <c r="K259" s="822"/>
      <c r="L259" s="822"/>
      <c r="M259" s="822"/>
      <c r="N259" s="822"/>
      <c r="O259" s="822"/>
      <c r="P259" s="822"/>
      <c r="Q259" s="822"/>
      <c r="R259" s="822"/>
      <c r="S259" s="822"/>
      <c r="T259" s="822"/>
      <c r="U259" s="822"/>
      <c r="V259" s="822"/>
      <c r="W259" s="822"/>
      <c r="X259" s="822"/>
      <c r="Y259" s="822"/>
      <c r="Z259" s="822"/>
    </row>
    <row r="260" spans="9:26" x14ac:dyDescent="0.35">
      <c r="I260" s="822"/>
      <c r="J260" s="822"/>
      <c r="K260" s="822"/>
      <c r="L260" s="822"/>
      <c r="M260" s="822"/>
      <c r="N260" s="822"/>
      <c r="O260" s="822"/>
      <c r="P260" s="822"/>
      <c r="Q260" s="822"/>
      <c r="R260" s="822"/>
      <c r="S260" s="822"/>
      <c r="T260" s="822"/>
      <c r="U260" s="822"/>
      <c r="V260" s="822"/>
      <c r="W260" s="822"/>
      <c r="X260" s="822"/>
      <c r="Y260" s="822"/>
      <c r="Z260" s="822"/>
    </row>
    <row r="261" spans="9:26" x14ac:dyDescent="0.35">
      <c r="I261" s="822"/>
      <c r="J261" s="822"/>
      <c r="K261" s="822"/>
      <c r="L261" s="822"/>
      <c r="M261" s="822"/>
      <c r="N261" s="822"/>
      <c r="O261" s="822"/>
      <c r="P261" s="822"/>
      <c r="Q261" s="822"/>
      <c r="R261" s="822"/>
      <c r="S261" s="822"/>
      <c r="T261" s="822"/>
      <c r="U261" s="822"/>
      <c r="V261" s="822"/>
      <c r="W261" s="822"/>
      <c r="X261" s="822"/>
      <c r="Y261" s="822"/>
      <c r="Z261" s="822"/>
    </row>
    <row r="262" spans="9:26" x14ac:dyDescent="0.35">
      <c r="I262" s="822"/>
      <c r="J262" s="822"/>
      <c r="K262" s="822"/>
      <c r="L262" s="822"/>
      <c r="M262" s="822"/>
      <c r="N262" s="822"/>
      <c r="O262" s="822"/>
      <c r="P262" s="822"/>
      <c r="Q262" s="822"/>
      <c r="R262" s="822"/>
      <c r="S262" s="822"/>
      <c r="T262" s="822"/>
      <c r="U262" s="822"/>
      <c r="V262" s="822"/>
      <c r="W262" s="822"/>
      <c r="X262" s="822"/>
      <c r="Y262" s="822"/>
      <c r="Z262" s="822"/>
    </row>
    <row r="263" spans="9:26" x14ac:dyDescent="0.35">
      <c r="I263" s="822"/>
      <c r="J263" s="822"/>
      <c r="K263" s="822"/>
      <c r="L263" s="822"/>
      <c r="M263" s="822"/>
      <c r="N263" s="822"/>
      <c r="O263" s="822"/>
      <c r="P263" s="822"/>
      <c r="Q263" s="822"/>
      <c r="R263" s="822"/>
      <c r="S263" s="822"/>
      <c r="T263" s="822"/>
      <c r="U263" s="822"/>
      <c r="V263" s="822"/>
      <c r="W263" s="822"/>
      <c r="X263" s="822"/>
      <c r="Y263" s="822"/>
      <c r="Z263" s="822"/>
    </row>
    <row r="264" spans="9:26" x14ac:dyDescent="0.35">
      <c r="I264" s="822"/>
      <c r="J264" s="822"/>
      <c r="K264" s="822"/>
      <c r="L264" s="822"/>
      <c r="M264" s="822"/>
      <c r="N264" s="822"/>
      <c r="O264" s="822"/>
      <c r="P264" s="822"/>
      <c r="Q264" s="822"/>
      <c r="R264" s="822"/>
      <c r="S264" s="822"/>
      <c r="T264" s="822"/>
      <c r="U264" s="822"/>
      <c r="V264" s="822"/>
      <c r="W264" s="822"/>
      <c r="X264" s="822"/>
      <c r="Y264" s="822"/>
      <c r="Z264" s="822"/>
    </row>
    <row r="265" spans="9:26" x14ac:dyDescent="0.35">
      <c r="I265" s="822"/>
      <c r="J265" s="822"/>
      <c r="K265" s="822"/>
      <c r="L265" s="822"/>
      <c r="M265" s="822"/>
      <c r="N265" s="822"/>
      <c r="O265" s="822"/>
      <c r="P265" s="822"/>
      <c r="Q265" s="822"/>
      <c r="R265" s="822"/>
      <c r="S265" s="822"/>
      <c r="T265" s="822"/>
      <c r="U265" s="822"/>
      <c r="V265" s="822"/>
      <c r="W265" s="822"/>
      <c r="X265" s="822"/>
      <c r="Y265" s="822"/>
      <c r="Z265" s="822"/>
    </row>
    <row r="266" spans="9:26" x14ac:dyDescent="0.35">
      <c r="I266" s="822"/>
      <c r="J266" s="822"/>
      <c r="K266" s="822"/>
      <c r="L266" s="822"/>
      <c r="M266" s="822"/>
      <c r="N266" s="822"/>
      <c r="O266" s="822"/>
      <c r="P266" s="822"/>
      <c r="Q266" s="822"/>
      <c r="R266" s="822"/>
      <c r="S266" s="822"/>
      <c r="T266" s="822"/>
      <c r="U266" s="822"/>
      <c r="V266" s="822"/>
      <c r="W266" s="822"/>
      <c r="X266" s="822"/>
      <c r="Y266" s="822"/>
      <c r="Z266" s="822"/>
    </row>
    <row r="267" spans="9:26" x14ac:dyDescent="0.35">
      <c r="I267" s="822"/>
      <c r="J267" s="822"/>
      <c r="K267" s="822"/>
      <c r="L267" s="822"/>
      <c r="M267" s="822"/>
      <c r="N267" s="822"/>
      <c r="O267" s="822"/>
      <c r="P267" s="822"/>
      <c r="Q267" s="822"/>
      <c r="R267" s="822"/>
      <c r="S267" s="822"/>
      <c r="T267" s="822"/>
      <c r="U267" s="822"/>
      <c r="V267" s="822"/>
      <c r="W267" s="822"/>
      <c r="X267" s="822"/>
      <c r="Y267" s="822"/>
      <c r="Z267" s="822"/>
    </row>
    <row r="268" spans="9:26" x14ac:dyDescent="0.35">
      <c r="I268" s="822"/>
      <c r="J268" s="822"/>
      <c r="K268" s="822"/>
      <c r="L268" s="822"/>
      <c r="M268" s="822"/>
      <c r="N268" s="822"/>
      <c r="O268" s="822"/>
      <c r="P268" s="822"/>
      <c r="Q268" s="822"/>
      <c r="R268" s="822"/>
      <c r="S268" s="822"/>
      <c r="T268" s="822"/>
      <c r="U268" s="822"/>
      <c r="V268" s="822"/>
      <c r="W268" s="822"/>
      <c r="X268" s="822"/>
      <c r="Y268" s="822"/>
      <c r="Z268" s="822"/>
    </row>
    <row r="269" spans="9:26" x14ac:dyDescent="0.35">
      <c r="I269" s="822"/>
      <c r="J269" s="822"/>
      <c r="K269" s="822"/>
      <c r="L269" s="822"/>
      <c r="M269" s="822"/>
      <c r="N269" s="822"/>
      <c r="O269" s="822"/>
      <c r="P269" s="822"/>
      <c r="Q269" s="822"/>
      <c r="R269" s="822"/>
      <c r="S269" s="822"/>
      <c r="T269" s="822"/>
      <c r="U269" s="822"/>
      <c r="V269" s="822"/>
      <c r="W269" s="822"/>
      <c r="X269" s="822"/>
      <c r="Y269" s="822"/>
      <c r="Z269" s="822"/>
    </row>
    <row r="270" spans="9:26" x14ac:dyDescent="0.35">
      <c r="I270" s="822"/>
      <c r="J270" s="822"/>
      <c r="K270" s="822"/>
      <c r="L270" s="822"/>
      <c r="M270" s="822"/>
      <c r="N270" s="822"/>
      <c r="O270" s="822"/>
      <c r="P270" s="822"/>
      <c r="Q270" s="822"/>
      <c r="R270" s="822"/>
      <c r="S270" s="822"/>
      <c r="T270" s="822"/>
      <c r="U270" s="822"/>
      <c r="V270" s="822"/>
      <c r="W270" s="822"/>
      <c r="X270" s="822"/>
      <c r="Y270" s="822"/>
      <c r="Z270" s="822"/>
    </row>
    <row r="271" spans="9:26" x14ac:dyDescent="0.35">
      <c r="I271" s="822"/>
      <c r="J271" s="822"/>
      <c r="K271" s="822"/>
      <c r="L271" s="822"/>
      <c r="M271" s="822"/>
      <c r="N271" s="822"/>
      <c r="O271" s="822"/>
      <c r="P271" s="822"/>
      <c r="Q271" s="822"/>
      <c r="R271" s="822"/>
      <c r="S271" s="822"/>
      <c r="T271" s="822"/>
      <c r="U271" s="822"/>
      <c r="V271" s="822"/>
      <c r="W271" s="822"/>
      <c r="X271" s="822"/>
      <c r="Y271" s="822"/>
      <c r="Z271" s="822"/>
    </row>
    <row r="272" spans="9:26" x14ac:dyDescent="0.35">
      <c r="I272" s="822"/>
      <c r="J272" s="822"/>
      <c r="K272" s="822"/>
      <c r="L272" s="822"/>
      <c r="M272" s="822"/>
      <c r="N272" s="822"/>
      <c r="O272" s="822"/>
      <c r="P272" s="822"/>
      <c r="Q272" s="822"/>
      <c r="R272" s="822"/>
      <c r="S272" s="822"/>
      <c r="T272" s="822"/>
      <c r="U272" s="822"/>
      <c r="V272" s="822"/>
      <c r="W272" s="822"/>
      <c r="X272" s="822"/>
      <c r="Y272" s="822"/>
      <c r="Z272" s="822"/>
    </row>
    <row r="273" spans="9:26" x14ac:dyDescent="0.35">
      <c r="I273" s="822"/>
      <c r="J273" s="822"/>
      <c r="K273" s="822"/>
      <c r="L273" s="822"/>
      <c r="M273" s="822"/>
      <c r="N273" s="822"/>
      <c r="O273" s="822"/>
      <c r="P273" s="822"/>
      <c r="Q273" s="822"/>
      <c r="R273" s="822"/>
      <c r="S273" s="822"/>
      <c r="T273" s="822"/>
      <c r="U273" s="822"/>
      <c r="V273" s="822"/>
      <c r="W273" s="822"/>
      <c r="X273" s="822"/>
      <c r="Y273" s="822"/>
      <c r="Z273" s="822"/>
    </row>
    <row r="274" spans="9:26" x14ac:dyDescent="0.35">
      <c r="I274" s="822"/>
      <c r="J274" s="822"/>
      <c r="K274" s="822"/>
      <c r="L274" s="822"/>
      <c r="M274" s="822"/>
      <c r="N274" s="822"/>
      <c r="O274" s="822"/>
      <c r="P274" s="822"/>
      <c r="Q274" s="822"/>
      <c r="R274" s="822"/>
      <c r="S274" s="822"/>
      <c r="T274" s="822"/>
      <c r="U274" s="822"/>
      <c r="V274" s="822"/>
      <c r="W274" s="822"/>
      <c r="X274" s="822"/>
      <c r="Y274" s="822"/>
      <c r="Z274" s="822"/>
    </row>
    <row r="275" spans="9:26" x14ac:dyDescent="0.35">
      <c r="I275" s="822"/>
      <c r="J275" s="822"/>
      <c r="K275" s="822"/>
      <c r="L275" s="822"/>
      <c r="M275" s="822"/>
      <c r="N275" s="822"/>
      <c r="O275" s="822"/>
      <c r="P275" s="822"/>
      <c r="Q275" s="822"/>
      <c r="R275" s="822"/>
      <c r="S275" s="822"/>
      <c r="T275" s="822"/>
      <c r="U275" s="822"/>
      <c r="V275" s="822"/>
      <c r="W275" s="822"/>
      <c r="X275" s="822"/>
      <c r="Y275" s="822"/>
      <c r="Z275" s="822"/>
    </row>
    <row r="276" spans="9:26" x14ac:dyDescent="0.35">
      <c r="I276" s="822"/>
      <c r="J276" s="822"/>
      <c r="K276" s="822"/>
      <c r="L276" s="822"/>
      <c r="M276" s="822"/>
      <c r="N276" s="822"/>
      <c r="O276" s="822"/>
      <c r="P276" s="822"/>
      <c r="Q276" s="822"/>
      <c r="R276" s="822"/>
      <c r="S276" s="822"/>
      <c r="T276" s="822"/>
      <c r="U276" s="822"/>
      <c r="V276" s="822"/>
      <c r="W276" s="822"/>
      <c r="X276" s="822"/>
      <c r="Y276" s="822"/>
      <c r="Z276" s="822"/>
    </row>
    <row r="277" spans="9:26" x14ac:dyDescent="0.35">
      <c r="I277" s="822"/>
      <c r="J277" s="822"/>
      <c r="K277" s="822"/>
      <c r="L277" s="822"/>
      <c r="M277" s="822"/>
      <c r="N277" s="822"/>
      <c r="O277" s="822"/>
      <c r="P277" s="822"/>
      <c r="Q277" s="822"/>
      <c r="R277" s="822"/>
      <c r="S277" s="822"/>
      <c r="T277" s="822"/>
      <c r="U277" s="822"/>
      <c r="V277" s="822"/>
      <c r="W277" s="822"/>
      <c r="X277" s="822"/>
      <c r="Y277" s="822"/>
      <c r="Z277" s="822"/>
    </row>
    <row r="278" spans="9:26" x14ac:dyDescent="0.35">
      <c r="I278" s="822"/>
      <c r="J278" s="822"/>
      <c r="K278" s="822"/>
      <c r="L278" s="822"/>
      <c r="M278" s="822"/>
      <c r="N278" s="822"/>
      <c r="O278" s="822"/>
      <c r="P278" s="822"/>
      <c r="Q278" s="822"/>
      <c r="R278" s="822"/>
      <c r="S278" s="822"/>
      <c r="T278" s="822"/>
      <c r="U278" s="822"/>
      <c r="V278" s="822"/>
      <c r="W278" s="822"/>
      <c r="X278" s="822"/>
      <c r="Y278" s="822"/>
      <c r="Z278" s="822"/>
    </row>
    <row r="279" spans="9:26" x14ac:dyDescent="0.35">
      <c r="I279" s="822"/>
      <c r="J279" s="822"/>
      <c r="K279" s="822"/>
      <c r="L279" s="822"/>
      <c r="M279" s="822"/>
      <c r="N279" s="822"/>
      <c r="O279" s="822"/>
      <c r="P279" s="822"/>
      <c r="Q279" s="822"/>
      <c r="R279" s="822"/>
      <c r="S279" s="822"/>
      <c r="T279" s="822"/>
      <c r="U279" s="822"/>
      <c r="V279" s="822"/>
      <c r="W279" s="822"/>
      <c r="X279" s="822"/>
      <c r="Y279" s="822"/>
      <c r="Z279" s="822"/>
    </row>
    <row r="280" spans="9:26" x14ac:dyDescent="0.35">
      <c r="I280" s="822"/>
      <c r="J280" s="822"/>
      <c r="K280" s="822"/>
      <c r="L280" s="822"/>
      <c r="M280" s="822"/>
      <c r="N280" s="822"/>
      <c r="O280" s="822"/>
      <c r="P280" s="822"/>
      <c r="Q280" s="822"/>
      <c r="R280" s="822"/>
      <c r="S280" s="822"/>
      <c r="T280" s="822"/>
      <c r="U280" s="822"/>
      <c r="V280" s="822"/>
      <c r="W280" s="822"/>
      <c r="X280" s="822"/>
      <c r="Y280" s="822"/>
      <c r="Z280" s="822"/>
    </row>
    <row r="281" spans="9:26" x14ac:dyDescent="0.35">
      <c r="I281" s="822"/>
      <c r="J281" s="822"/>
      <c r="K281" s="822"/>
      <c r="L281" s="822"/>
      <c r="M281" s="822"/>
      <c r="N281" s="822"/>
      <c r="O281" s="822"/>
      <c r="P281" s="822"/>
      <c r="Q281" s="822"/>
      <c r="R281" s="822"/>
      <c r="S281" s="822"/>
      <c r="T281" s="822"/>
      <c r="U281" s="822"/>
      <c r="V281" s="822"/>
      <c r="W281" s="822"/>
      <c r="X281" s="822"/>
      <c r="Y281" s="822"/>
      <c r="Z281" s="822"/>
    </row>
    <row r="282" spans="9:26" x14ac:dyDescent="0.35">
      <c r="I282" s="822"/>
      <c r="J282" s="822"/>
      <c r="K282" s="822"/>
      <c r="L282" s="822"/>
      <c r="M282" s="822"/>
      <c r="N282" s="822"/>
      <c r="O282" s="822"/>
      <c r="P282" s="822"/>
      <c r="Q282" s="822"/>
      <c r="R282" s="822"/>
      <c r="S282" s="822"/>
      <c r="T282" s="822"/>
      <c r="U282" s="822"/>
      <c r="V282" s="822"/>
      <c r="W282" s="822"/>
      <c r="X282" s="822"/>
      <c r="Y282" s="822"/>
      <c r="Z282" s="822"/>
    </row>
    <row r="283" spans="9:26" x14ac:dyDescent="0.35">
      <c r="I283" s="822"/>
      <c r="J283" s="822"/>
      <c r="K283" s="822"/>
      <c r="L283" s="822"/>
      <c r="M283" s="822"/>
      <c r="N283" s="822"/>
      <c r="O283" s="822"/>
      <c r="P283" s="822"/>
      <c r="Q283" s="822"/>
      <c r="R283" s="822"/>
      <c r="S283" s="822"/>
      <c r="T283" s="822"/>
      <c r="U283" s="822"/>
      <c r="V283" s="822"/>
      <c r="W283" s="822"/>
      <c r="X283" s="822"/>
      <c r="Y283" s="822"/>
      <c r="Z283" s="822"/>
    </row>
    <row r="284" spans="9:26" x14ac:dyDescent="0.35">
      <c r="I284" s="822"/>
      <c r="J284" s="822"/>
      <c r="K284" s="822"/>
      <c r="L284" s="822"/>
      <c r="M284" s="822"/>
      <c r="N284" s="822"/>
      <c r="O284" s="822"/>
      <c r="P284" s="822"/>
      <c r="Q284" s="822"/>
      <c r="R284" s="822"/>
      <c r="S284" s="822"/>
      <c r="T284" s="822"/>
      <c r="U284" s="822"/>
      <c r="V284" s="822"/>
      <c r="W284" s="822"/>
      <c r="X284" s="822"/>
      <c r="Y284" s="822"/>
      <c r="Z284" s="822"/>
    </row>
    <row r="285" spans="9:26" x14ac:dyDescent="0.35">
      <c r="I285" s="822"/>
      <c r="J285" s="822"/>
      <c r="K285" s="822"/>
      <c r="L285" s="822"/>
      <c r="M285" s="822"/>
      <c r="N285" s="822"/>
      <c r="O285" s="822"/>
      <c r="P285" s="822"/>
      <c r="Q285" s="822"/>
      <c r="R285" s="822"/>
      <c r="S285" s="822"/>
      <c r="T285" s="822"/>
      <c r="U285" s="822"/>
      <c r="V285" s="822"/>
      <c r="W285" s="822"/>
      <c r="X285" s="822"/>
      <c r="Y285" s="822"/>
      <c r="Z285" s="822"/>
    </row>
    <row r="286" spans="9:26" x14ac:dyDescent="0.35">
      <c r="I286" s="822"/>
      <c r="J286" s="822"/>
      <c r="K286" s="822"/>
      <c r="L286" s="822"/>
      <c r="M286" s="822"/>
      <c r="N286" s="822"/>
      <c r="O286" s="822"/>
      <c r="P286" s="822"/>
      <c r="Q286" s="822"/>
      <c r="R286" s="822"/>
      <c r="S286" s="822"/>
      <c r="T286" s="822"/>
      <c r="U286" s="822"/>
      <c r="V286" s="822"/>
      <c r="W286" s="822"/>
      <c r="X286" s="822"/>
      <c r="Y286" s="822"/>
      <c r="Z286" s="822"/>
    </row>
    <row r="287" spans="9:26" x14ac:dyDescent="0.35">
      <c r="I287" s="822"/>
      <c r="J287" s="822"/>
      <c r="K287" s="822"/>
      <c r="L287" s="822"/>
      <c r="M287" s="822"/>
      <c r="N287" s="822"/>
      <c r="O287" s="822"/>
      <c r="P287" s="822"/>
      <c r="Q287" s="822"/>
      <c r="R287" s="822"/>
      <c r="S287" s="822"/>
      <c r="T287" s="822"/>
      <c r="U287" s="822"/>
      <c r="V287" s="822"/>
      <c r="W287" s="822"/>
      <c r="X287" s="822"/>
      <c r="Y287" s="822"/>
      <c r="Z287" s="822"/>
    </row>
    <row r="288" spans="9:26" x14ac:dyDescent="0.35">
      <c r="I288" s="822"/>
      <c r="J288" s="822"/>
      <c r="K288" s="822"/>
      <c r="L288" s="822"/>
      <c r="M288" s="822"/>
      <c r="N288" s="822"/>
      <c r="O288" s="822"/>
      <c r="P288" s="822"/>
      <c r="Q288" s="822"/>
      <c r="R288" s="822"/>
      <c r="S288" s="822"/>
      <c r="T288" s="822"/>
      <c r="U288" s="822"/>
      <c r="V288" s="822"/>
      <c r="W288" s="822"/>
      <c r="X288" s="822"/>
      <c r="Y288" s="822"/>
      <c r="Z288" s="822"/>
    </row>
    <row r="289" spans="9:26" x14ac:dyDescent="0.35">
      <c r="I289" s="822"/>
      <c r="J289" s="822"/>
      <c r="K289" s="822"/>
      <c r="L289" s="822"/>
      <c r="M289" s="822"/>
      <c r="N289" s="822"/>
      <c r="O289" s="822"/>
      <c r="P289" s="822"/>
      <c r="Q289" s="822"/>
      <c r="R289" s="822"/>
      <c r="S289" s="822"/>
      <c r="T289" s="822"/>
      <c r="U289" s="822"/>
      <c r="V289" s="822"/>
      <c r="W289" s="822"/>
      <c r="X289" s="822"/>
      <c r="Y289" s="822"/>
      <c r="Z289" s="822"/>
    </row>
    <row r="290" spans="9:26" x14ac:dyDescent="0.35">
      <c r="I290" s="822"/>
      <c r="J290" s="822"/>
      <c r="K290" s="822"/>
      <c r="L290" s="822"/>
      <c r="M290" s="822"/>
      <c r="N290" s="822"/>
      <c r="O290" s="822"/>
      <c r="P290" s="822"/>
      <c r="Q290" s="822"/>
      <c r="R290" s="822"/>
      <c r="S290" s="822"/>
      <c r="T290" s="822"/>
      <c r="U290" s="822"/>
      <c r="V290" s="822"/>
      <c r="W290" s="822"/>
      <c r="X290" s="822"/>
      <c r="Y290" s="822"/>
      <c r="Z290" s="822"/>
    </row>
    <row r="291" spans="9:26" x14ac:dyDescent="0.35">
      <c r="I291" s="822"/>
      <c r="J291" s="822"/>
      <c r="K291" s="822"/>
      <c r="L291" s="822"/>
      <c r="M291" s="822"/>
      <c r="N291" s="822"/>
      <c r="O291" s="822"/>
      <c r="P291" s="822"/>
      <c r="Q291" s="822"/>
      <c r="R291" s="822"/>
      <c r="S291" s="822"/>
      <c r="T291" s="822"/>
      <c r="U291" s="822"/>
      <c r="V291" s="822"/>
      <c r="W291" s="822"/>
      <c r="X291" s="822"/>
      <c r="Y291" s="822"/>
      <c r="Z291" s="822"/>
    </row>
    <row r="292" spans="9:26" x14ac:dyDescent="0.35">
      <c r="I292" s="822"/>
      <c r="J292" s="822"/>
      <c r="K292" s="822"/>
      <c r="L292" s="822"/>
      <c r="M292" s="822"/>
      <c r="N292" s="822"/>
      <c r="O292" s="822"/>
      <c r="P292" s="822"/>
      <c r="Q292" s="822"/>
      <c r="R292" s="822"/>
      <c r="S292" s="822"/>
      <c r="T292" s="822"/>
      <c r="U292" s="822"/>
      <c r="V292" s="822"/>
      <c r="W292" s="822"/>
      <c r="X292" s="822"/>
      <c r="Y292" s="822"/>
      <c r="Z292" s="822"/>
    </row>
    <row r="293" spans="9:26" x14ac:dyDescent="0.35">
      <c r="I293" s="822"/>
      <c r="J293" s="822"/>
      <c r="K293" s="822"/>
      <c r="L293" s="822"/>
      <c r="M293" s="822"/>
      <c r="N293" s="822"/>
      <c r="O293" s="822"/>
      <c r="P293" s="822"/>
      <c r="Q293" s="822"/>
      <c r="R293" s="822"/>
      <c r="S293" s="822"/>
      <c r="T293" s="822"/>
      <c r="U293" s="822"/>
      <c r="V293" s="822"/>
      <c r="W293" s="822"/>
      <c r="X293" s="822"/>
      <c r="Y293" s="822"/>
      <c r="Z293" s="822"/>
    </row>
    <row r="294" spans="9:26" x14ac:dyDescent="0.35">
      <c r="I294" s="822"/>
      <c r="J294" s="822"/>
      <c r="K294" s="822"/>
      <c r="L294" s="822"/>
      <c r="M294" s="822"/>
      <c r="N294" s="822"/>
      <c r="O294" s="822"/>
      <c r="P294" s="822"/>
      <c r="Q294" s="822"/>
      <c r="R294" s="822"/>
      <c r="S294" s="822"/>
      <c r="T294" s="822"/>
      <c r="U294" s="822"/>
      <c r="V294" s="822"/>
      <c r="W294" s="822"/>
      <c r="X294" s="822"/>
      <c r="Y294" s="822"/>
      <c r="Z294" s="822"/>
    </row>
    <row r="295" spans="9:26" x14ac:dyDescent="0.35">
      <c r="I295" s="822"/>
      <c r="J295" s="822"/>
      <c r="K295" s="822"/>
      <c r="L295" s="822"/>
      <c r="M295" s="822"/>
      <c r="N295" s="822"/>
      <c r="O295" s="822"/>
      <c r="P295" s="822"/>
      <c r="Q295" s="822"/>
      <c r="R295" s="822"/>
      <c r="S295" s="822"/>
      <c r="T295" s="822"/>
      <c r="U295" s="822"/>
      <c r="V295" s="822"/>
      <c r="W295" s="822"/>
      <c r="X295" s="822"/>
      <c r="Y295" s="822"/>
      <c r="Z295" s="822"/>
    </row>
    <row r="296" spans="9:26" x14ac:dyDescent="0.35">
      <c r="I296" s="822"/>
      <c r="J296" s="822"/>
      <c r="K296" s="822"/>
      <c r="L296" s="822"/>
      <c r="M296" s="822"/>
      <c r="N296" s="822"/>
      <c r="O296" s="822"/>
      <c r="P296" s="822"/>
      <c r="Q296" s="822"/>
      <c r="R296" s="822"/>
      <c r="S296" s="822"/>
      <c r="T296" s="822"/>
      <c r="U296" s="822"/>
      <c r="V296" s="822"/>
      <c r="W296" s="822"/>
      <c r="X296" s="822"/>
      <c r="Y296" s="822"/>
      <c r="Z296" s="822"/>
    </row>
    <row r="297" spans="9:26" x14ac:dyDescent="0.35">
      <c r="I297" s="822"/>
      <c r="J297" s="822"/>
      <c r="K297" s="822"/>
      <c r="L297" s="822"/>
      <c r="M297" s="822"/>
      <c r="N297" s="822"/>
      <c r="O297" s="822"/>
      <c r="P297" s="822"/>
      <c r="Q297" s="822"/>
      <c r="R297" s="822"/>
      <c r="S297" s="822"/>
      <c r="T297" s="822"/>
      <c r="U297" s="822"/>
      <c r="V297" s="822"/>
      <c r="W297" s="822"/>
      <c r="X297" s="822"/>
      <c r="Y297" s="822"/>
      <c r="Z297" s="822"/>
    </row>
    <row r="298" spans="9:26" x14ac:dyDescent="0.35">
      <c r="I298" s="822"/>
      <c r="J298" s="822"/>
      <c r="K298" s="822"/>
      <c r="L298" s="822"/>
      <c r="M298" s="822"/>
      <c r="N298" s="822"/>
      <c r="O298" s="822"/>
      <c r="P298" s="822"/>
      <c r="Q298" s="822"/>
      <c r="R298" s="822"/>
      <c r="S298" s="822"/>
      <c r="T298" s="822"/>
      <c r="U298" s="822"/>
      <c r="V298" s="822"/>
      <c r="W298" s="822"/>
      <c r="X298" s="822"/>
      <c r="Y298" s="822"/>
      <c r="Z298" s="822"/>
    </row>
    <row r="299" spans="9:26" x14ac:dyDescent="0.35">
      <c r="I299" s="822"/>
      <c r="J299" s="822"/>
      <c r="K299" s="822"/>
      <c r="L299" s="822"/>
      <c r="M299" s="822"/>
      <c r="N299" s="822"/>
      <c r="O299" s="822"/>
      <c r="P299" s="822"/>
      <c r="Q299" s="822"/>
      <c r="R299" s="822"/>
      <c r="S299" s="822"/>
      <c r="T299" s="822"/>
      <c r="U299" s="822"/>
      <c r="V299" s="822"/>
      <c r="W299" s="822"/>
      <c r="X299" s="822"/>
      <c r="Y299" s="822"/>
      <c r="Z299" s="822"/>
    </row>
    <row r="300" spans="9:26" x14ac:dyDescent="0.35">
      <c r="I300" s="822"/>
      <c r="J300" s="822"/>
      <c r="K300" s="822"/>
      <c r="L300" s="822"/>
      <c r="M300" s="822"/>
      <c r="N300" s="822"/>
      <c r="O300" s="822"/>
      <c r="P300" s="822"/>
      <c r="Q300" s="822"/>
      <c r="R300" s="822"/>
      <c r="S300" s="822"/>
      <c r="T300" s="822"/>
      <c r="U300" s="822"/>
      <c r="V300" s="822"/>
      <c r="W300" s="822"/>
      <c r="X300" s="822"/>
      <c r="Y300" s="822"/>
      <c r="Z300" s="822"/>
    </row>
    <row r="301" spans="9:26" x14ac:dyDescent="0.35">
      <c r="I301" s="822"/>
      <c r="J301" s="822"/>
      <c r="K301" s="822"/>
      <c r="L301" s="822"/>
      <c r="M301" s="822"/>
      <c r="N301" s="822"/>
      <c r="O301" s="822"/>
      <c r="P301" s="822"/>
      <c r="Q301" s="822"/>
      <c r="R301" s="822"/>
      <c r="S301" s="822"/>
      <c r="T301" s="822"/>
      <c r="U301" s="822"/>
      <c r="V301" s="822"/>
      <c r="W301" s="822"/>
      <c r="X301" s="822"/>
      <c r="Y301" s="822"/>
      <c r="Z301" s="822"/>
    </row>
    <row r="302" spans="9:26" x14ac:dyDescent="0.35">
      <c r="I302" s="822"/>
      <c r="J302" s="822"/>
      <c r="K302" s="822"/>
      <c r="L302" s="822"/>
      <c r="M302" s="822"/>
      <c r="N302" s="822"/>
      <c r="O302" s="822"/>
      <c r="P302" s="822"/>
      <c r="Q302" s="822"/>
      <c r="R302" s="822"/>
      <c r="S302" s="822"/>
      <c r="T302" s="822"/>
      <c r="U302" s="822"/>
      <c r="V302" s="822"/>
      <c r="W302" s="822"/>
      <c r="X302" s="822"/>
      <c r="Y302" s="822"/>
      <c r="Z302" s="822"/>
    </row>
    <row r="303" spans="9:26" x14ac:dyDescent="0.35">
      <c r="I303" s="822"/>
      <c r="J303" s="822"/>
      <c r="K303" s="822"/>
      <c r="L303" s="822"/>
      <c r="M303" s="822"/>
      <c r="N303" s="822"/>
      <c r="O303" s="822"/>
      <c r="P303" s="822"/>
      <c r="Q303" s="822"/>
      <c r="R303" s="822"/>
      <c r="S303" s="822"/>
      <c r="T303" s="822"/>
      <c r="U303" s="822"/>
      <c r="V303" s="822"/>
      <c r="W303" s="822"/>
      <c r="X303" s="822"/>
      <c r="Y303" s="822"/>
      <c r="Z303" s="822"/>
    </row>
    <row r="304" spans="9:26" x14ac:dyDescent="0.35">
      <c r="I304" s="822"/>
      <c r="J304" s="822"/>
      <c r="K304" s="822"/>
      <c r="L304" s="822"/>
      <c r="M304" s="822"/>
      <c r="N304" s="822"/>
      <c r="O304" s="822"/>
      <c r="P304" s="822"/>
      <c r="Q304" s="822"/>
      <c r="R304" s="822"/>
      <c r="S304" s="822"/>
      <c r="T304" s="822"/>
      <c r="U304" s="822"/>
      <c r="V304" s="822"/>
      <c r="W304" s="822"/>
      <c r="X304" s="822"/>
      <c r="Y304" s="822"/>
      <c r="Z304" s="822"/>
    </row>
    <row r="305" spans="9:26" x14ac:dyDescent="0.35">
      <c r="I305" s="822"/>
      <c r="J305" s="822"/>
      <c r="K305" s="822"/>
      <c r="L305" s="822"/>
      <c r="M305" s="822"/>
      <c r="N305" s="822"/>
      <c r="O305" s="822"/>
      <c r="P305" s="822"/>
      <c r="Q305" s="822"/>
      <c r="R305" s="822"/>
      <c r="S305" s="822"/>
      <c r="T305" s="822"/>
      <c r="U305" s="822"/>
      <c r="V305" s="822"/>
      <c r="W305" s="822"/>
      <c r="X305" s="822"/>
      <c r="Y305" s="822"/>
      <c r="Z305" s="822"/>
    </row>
    <row r="306" spans="9:26" x14ac:dyDescent="0.35">
      <c r="I306" s="822"/>
      <c r="J306" s="822"/>
      <c r="K306" s="822"/>
      <c r="L306" s="822"/>
      <c r="M306" s="822"/>
      <c r="N306" s="822"/>
      <c r="O306" s="822"/>
      <c r="P306" s="822"/>
      <c r="Q306" s="822"/>
      <c r="R306" s="822"/>
      <c r="S306" s="822"/>
      <c r="T306" s="822"/>
      <c r="U306" s="822"/>
      <c r="V306" s="822"/>
      <c r="W306" s="822"/>
      <c r="X306" s="822"/>
      <c r="Y306" s="822"/>
      <c r="Z306" s="822"/>
    </row>
    <row r="307" spans="9:26" x14ac:dyDescent="0.35">
      <c r="I307" s="822"/>
      <c r="J307" s="822"/>
      <c r="K307" s="822"/>
      <c r="L307" s="822"/>
      <c r="M307" s="822"/>
      <c r="N307" s="822"/>
      <c r="O307" s="822"/>
      <c r="P307" s="822"/>
      <c r="Q307" s="822"/>
      <c r="R307" s="822"/>
      <c r="S307" s="822"/>
      <c r="T307" s="822"/>
      <c r="U307" s="822"/>
      <c r="V307" s="822"/>
      <c r="W307" s="822"/>
      <c r="X307" s="822"/>
      <c r="Y307" s="822"/>
      <c r="Z307" s="822"/>
    </row>
    <row r="308" spans="9:26" x14ac:dyDescent="0.35">
      <c r="I308" s="822"/>
      <c r="J308" s="822"/>
      <c r="K308" s="822"/>
      <c r="L308" s="822"/>
      <c r="M308" s="822"/>
      <c r="N308" s="822"/>
      <c r="O308" s="822"/>
      <c r="P308" s="822"/>
      <c r="Q308" s="822"/>
      <c r="R308" s="822"/>
      <c r="S308" s="822"/>
      <c r="T308" s="822"/>
      <c r="U308" s="822"/>
      <c r="V308" s="822"/>
      <c r="W308" s="822"/>
      <c r="X308" s="822"/>
      <c r="Y308" s="822"/>
      <c r="Z308" s="822"/>
    </row>
    <row r="309" spans="9:26" x14ac:dyDescent="0.35">
      <c r="I309" s="822"/>
      <c r="J309" s="822"/>
      <c r="K309" s="822"/>
      <c r="L309" s="822"/>
      <c r="M309" s="822"/>
      <c r="N309" s="822"/>
      <c r="O309" s="822"/>
      <c r="P309" s="822"/>
      <c r="Q309" s="822"/>
      <c r="R309" s="822"/>
      <c r="S309" s="822"/>
      <c r="T309" s="822"/>
      <c r="U309" s="822"/>
      <c r="V309" s="822"/>
      <c r="W309" s="822"/>
      <c r="X309" s="822"/>
      <c r="Y309" s="822"/>
      <c r="Z309" s="822"/>
    </row>
    <row r="310" spans="9:26" x14ac:dyDescent="0.35">
      <c r="I310" s="822"/>
      <c r="J310" s="822"/>
      <c r="K310" s="822"/>
      <c r="L310" s="822"/>
      <c r="M310" s="822"/>
      <c r="N310" s="822"/>
      <c r="O310" s="822"/>
      <c r="P310" s="822"/>
      <c r="Q310" s="822"/>
      <c r="R310" s="822"/>
      <c r="S310" s="822"/>
      <c r="T310" s="822"/>
      <c r="U310" s="822"/>
      <c r="V310" s="822"/>
      <c r="W310" s="822"/>
      <c r="X310" s="822"/>
      <c r="Y310" s="822"/>
      <c r="Z310" s="822"/>
    </row>
    <row r="311" spans="9:26" x14ac:dyDescent="0.35">
      <c r="I311" s="822"/>
      <c r="J311" s="822"/>
      <c r="K311" s="822"/>
      <c r="L311" s="822"/>
      <c r="M311" s="822"/>
      <c r="N311" s="822"/>
      <c r="O311" s="822"/>
      <c r="P311" s="822"/>
      <c r="Q311" s="822"/>
      <c r="R311" s="822"/>
      <c r="S311" s="822"/>
      <c r="T311" s="822"/>
      <c r="U311" s="822"/>
      <c r="V311" s="822"/>
      <c r="W311" s="822"/>
      <c r="X311" s="822"/>
      <c r="Y311" s="822"/>
      <c r="Z311" s="822"/>
    </row>
    <row r="312" spans="9:26" x14ac:dyDescent="0.35">
      <c r="I312" s="822"/>
      <c r="J312" s="822"/>
      <c r="K312" s="822"/>
      <c r="L312" s="822"/>
      <c r="M312" s="822"/>
      <c r="N312" s="822"/>
      <c r="O312" s="822"/>
      <c r="P312" s="822"/>
      <c r="Q312" s="822"/>
      <c r="R312" s="822"/>
      <c r="S312" s="822"/>
      <c r="T312" s="822"/>
      <c r="U312" s="822"/>
      <c r="V312" s="822"/>
      <c r="W312" s="822"/>
      <c r="X312" s="822"/>
      <c r="Y312" s="822"/>
      <c r="Z312" s="822"/>
    </row>
    <row r="313" spans="9:26" x14ac:dyDescent="0.35">
      <c r="I313" s="822"/>
      <c r="J313" s="822"/>
      <c r="K313" s="822"/>
      <c r="L313" s="822"/>
      <c r="M313" s="822"/>
      <c r="N313" s="822"/>
      <c r="O313" s="822"/>
      <c r="P313" s="822"/>
      <c r="Q313" s="822"/>
      <c r="R313" s="822"/>
      <c r="S313" s="822"/>
      <c r="T313" s="822"/>
      <c r="U313" s="822"/>
      <c r="V313" s="822"/>
      <c r="W313" s="822"/>
      <c r="X313" s="822"/>
      <c r="Y313" s="822"/>
      <c r="Z313" s="822"/>
    </row>
    <row r="314" spans="9:26" x14ac:dyDescent="0.35">
      <c r="I314" s="822"/>
      <c r="J314" s="822"/>
      <c r="K314" s="822"/>
      <c r="L314" s="822"/>
      <c r="M314" s="822"/>
      <c r="N314" s="822"/>
      <c r="O314" s="822"/>
      <c r="P314" s="822"/>
      <c r="Q314" s="822"/>
      <c r="R314" s="822"/>
      <c r="S314" s="822"/>
      <c r="T314" s="822"/>
      <c r="U314" s="822"/>
      <c r="V314" s="822"/>
      <c r="W314" s="822"/>
      <c r="X314" s="822"/>
      <c r="Y314" s="822"/>
      <c r="Z314" s="822"/>
    </row>
    <row r="315" spans="9:26" x14ac:dyDescent="0.35">
      <c r="I315" s="822"/>
      <c r="J315" s="822"/>
      <c r="K315" s="822"/>
      <c r="L315" s="822"/>
      <c r="M315" s="822"/>
      <c r="N315" s="822"/>
      <c r="O315" s="822"/>
      <c r="P315" s="822"/>
      <c r="Q315" s="822"/>
      <c r="R315" s="822"/>
      <c r="S315" s="822"/>
      <c r="T315" s="822"/>
      <c r="U315" s="822"/>
      <c r="V315" s="822"/>
      <c r="W315" s="822"/>
      <c r="X315" s="822"/>
      <c r="Y315" s="822"/>
      <c r="Z315" s="822"/>
    </row>
    <row r="316" spans="9:26" x14ac:dyDescent="0.35">
      <c r="I316" s="822"/>
      <c r="J316" s="822"/>
      <c r="K316" s="822"/>
      <c r="L316" s="822"/>
      <c r="M316" s="822"/>
      <c r="N316" s="822"/>
      <c r="O316" s="822"/>
      <c r="P316" s="822"/>
      <c r="Q316" s="822"/>
      <c r="R316" s="822"/>
      <c r="S316" s="822"/>
      <c r="T316" s="822"/>
      <c r="U316" s="822"/>
      <c r="V316" s="822"/>
      <c r="W316" s="822"/>
      <c r="X316" s="822"/>
      <c r="Y316" s="822"/>
      <c r="Z316" s="822"/>
    </row>
    <row r="317" spans="9:26" x14ac:dyDescent="0.35">
      <c r="I317" s="822"/>
      <c r="J317" s="822"/>
      <c r="K317" s="822"/>
      <c r="L317" s="822"/>
      <c r="M317" s="822"/>
      <c r="N317" s="822"/>
      <c r="O317" s="822"/>
      <c r="P317" s="822"/>
      <c r="Q317" s="822"/>
      <c r="R317" s="822"/>
      <c r="S317" s="822"/>
      <c r="T317" s="822"/>
      <c r="U317" s="822"/>
      <c r="V317" s="822"/>
      <c r="W317" s="822"/>
      <c r="X317" s="822"/>
      <c r="Y317" s="822"/>
      <c r="Z317" s="822"/>
    </row>
    <row r="318" spans="9:26" x14ac:dyDescent="0.35">
      <c r="I318" s="822"/>
      <c r="J318" s="822"/>
      <c r="K318" s="822"/>
      <c r="L318" s="822"/>
      <c r="M318" s="822"/>
      <c r="N318" s="822"/>
      <c r="O318" s="822"/>
      <c r="P318" s="822"/>
      <c r="Q318" s="822"/>
      <c r="R318" s="822"/>
      <c r="S318" s="822"/>
      <c r="T318" s="822"/>
      <c r="U318" s="822"/>
      <c r="V318" s="822"/>
      <c r="W318" s="822"/>
      <c r="X318" s="822"/>
      <c r="Y318" s="822"/>
      <c r="Z318" s="822"/>
    </row>
    <row r="319" spans="9:26" x14ac:dyDescent="0.35">
      <c r="I319" s="822"/>
      <c r="J319" s="822"/>
      <c r="K319" s="822"/>
      <c r="L319" s="822"/>
      <c r="M319" s="822"/>
      <c r="N319" s="822"/>
      <c r="O319" s="822"/>
      <c r="P319" s="822"/>
      <c r="Q319" s="822"/>
      <c r="R319" s="822"/>
      <c r="S319" s="822"/>
      <c r="T319" s="822"/>
      <c r="U319" s="822"/>
      <c r="V319" s="822"/>
      <c r="W319" s="822"/>
      <c r="X319" s="822"/>
      <c r="Y319" s="822"/>
      <c r="Z319" s="822"/>
    </row>
    <row r="320" spans="9:26" x14ac:dyDescent="0.35">
      <c r="I320" s="822"/>
      <c r="J320" s="822"/>
      <c r="K320" s="822"/>
      <c r="L320" s="822"/>
      <c r="M320" s="822"/>
      <c r="N320" s="822"/>
      <c r="O320" s="822"/>
      <c r="P320" s="822"/>
      <c r="Q320" s="822"/>
      <c r="R320" s="822"/>
      <c r="S320" s="822"/>
      <c r="T320" s="822"/>
      <c r="U320" s="822"/>
      <c r="V320" s="822"/>
      <c r="W320" s="822"/>
      <c r="X320" s="822"/>
      <c r="Y320" s="822"/>
      <c r="Z320" s="822"/>
    </row>
    <row r="321" spans="9:26" x14ac:dyDescent="0.35">
      <c r="I321" s="822"/>
      <c r="J321" s="822"/>
      <c r="K321" s="822"/>
      <c r="L321" s="822"/>
      <c r="M321" s="822"/>
      <c r="N321" s="822"/>
      <c r="O321" s="822"/>
      <c r="P321" s="822"/>
      <c r="Q321" s="822"/>
      <c r="R321" s="822"/>
      <c r="S321" s="822"/>
      <c r="T321" s="822"/>
      <c r="U321" s="822"/>
      <c r="V321" s="822"/>
      <c r="W321" s="822"/>
      <c r="X321" s="822"/>
      <c r="Y321" s="822"/>
      <c r="Z321" s="822"/>
    </row>
    <row r="322" spans="9:26" x14ac:dyDescent="0.35">
      <c r="I322" s="822"/>
      <c r="J322" s="822"/>
      <c r="K322" s="822"/>
      <c r="L322" s="822"/>
      <c r="M322" s="822"/>
      <c r="N322" s="822"/>
      <c r="O322" s="822"/>
      <c r="P322" s="822"/>
      <c r="Q322" s="822"/>
      <c r="R322" s="822"/>
      <c r="S322" s="822"/>
      <c r="T322" s="822"/>
      <c r="U322" s="822"/>
      <c r="V322" s="822"/>
      <c r="W322" s="822"/>
      <c r="X322" s="822"/>
      <c r="Y322" s="822"/>
      <c r="Z322" s="822"/>
    </row>
    <row r="323" spans="9:26" x14ac:dyDescent="0.35">
      <c r="I323" s="822"/>
      <c r="J323" s="822"/>
      <c r="K323" s="822"/>
      <c r="L323" s="822"/>
      <c r="M323" s="822"/>
      <c r="N323" s="822"/>
      <c r="O323" s="822"/>
      <c r="P323" s="822"/>
      <c r="Q323" s="822"/>
      <c r="R323" s="822"/>
      <c r="S323" s="822"/>
      <c r="T323" s="822"/>
      <c r="U323" s="822"/>
      <c r="V323" s="822"/>
      <c r="W323" s="822"/>
      <c r="X323" s="822"/>
      <c r="Y323" s="822"/>
      <c r="Z323" s="822"/>
    </row>
    <row r="324" spans="9:26" x14ac:dyDescent="0.35">
      <c r="I324" s="822"/>
      <c r="J324" s="822"/>
      <c r="K324" s="822"/>
      <c r="L324" s="822"/>
      <c r="M324" s="822"/>
      <c r="N324" s="822"/>
      <c r="O324" s="822"/>
      <c r="P324" s="822"/>
      <c r="Q324" s="822"/>
      <c r="R324" s="822"/>
      <c r="S324" s="822"/>
      <c r="T324" s="822"/>
      <c r="U324" s="822"/>
      <c r="V324" s="822"/>
      <c r="W324" s="822"/>
      <c r="X324" s="822"/>
      <c r="Y324" s="822"/>
      <c r="Z324" s="822"/>
    </row>
    <row r="325" spans="9:26" x14ac:dyDescent="0.35">
      <c r="I325" s="822"/>
      <c r="J325" s="822"/>
      <c r="K325" s="822"/>
      <c r="L325" s="822"/>
      <c r="M325" s="822"/>
      <c r="N325" s="822"/>
      <c r="O325" s="822"/>
      <c r="P325" s="822"/>
      <c r="Q325" s="822"/>
      <c r="R325" s="822"/>
      <c r="S325" s="822"/>
      <c r="T325" s="822"/>
      <c r="U325" s="822"/>
      <c r="V325" s="822"/>
      <c r="W325" s="822"/>
      <c r="X325" s="822"/>
      <c r="Y325" s="822"/>
      <c r="Z325" s="822"/>
    </row>
    <row r="326" spans="9:26" x14ac:dyDescent="0.35">
      <c r="I326" s="822"/>
      <c r="J326" s="822"/>
      <c r="K326" s="822"/>
      <c r="L326" s="822"/>
      <c r="M326" s="822"/>
      <c r="N326" s="822"/>
      <c r="O326" s="822"/>
      <c r="P326" s="822"/>
      <c r="Q326" s="822"/>
      <c r="R326" s="822"/>
      <c r="S326" s="822"/>
      <c r="T326" s="822"/>
      <c r="U326" s="822"/>
      <c r="V326" s="822"/>
      <c r="W326" s="822"/>
      <c r="X326" s="822"/>
      <c r="Y326" s="822"/>
      <c r="Z326" s="822"/>
    </row>
    <row r="327" spans="9:26" x14ac:dyDescent="0.35">
      <c r="I327" s="822"/>
      <c r="J327" s="822"/>
      <c r="K327" s="822"/>
      <c r="L327" s="822"/>
      <c r="M327" s="822"/>
      <c r="N327" s="822"/>
      <c r="O327" s="822"/>
      <c r="P327" s="822"/>
      <c r="Q327" s="822"/>
      <c r="R327" s="822"/>
      <c r="S327" s="822"/>
      <c r="T327" s="822"/>
      <c r="U327" s="822"/>
      <c r="V327" s="822"/>
      <c r="W327" s="822"/>
      <c r="X327" s="822"/>
      <c r="Y327" s="822"/>
      <c r="Z327" s="822"/>
    </row>
    <row r="328" spans="9:26" x14ac:dyDescent="0.35">
      <c r="I328" s="822"/>
      <c r="J328" s="822"/>
      <c r="K328" s="822"/>
      <c r="L328" s="822"/>
      <c r="M328" s="822"/>
      <c r="N328" s="822"/>
      <c r="O328" s="822"/>
      <c r="P328" s="822"/>
      <c r="Q328" s="822"/>
      <c r="R328" s="822"/>
      <c r="S328" s="822"/>
      <c r="T328" s="822"/>
      <c r="U328" s="822"/>
      <c r="V328" s="822"/>
      <c r="W328" s="822"/>
      <c r="X328" s="822"/>
      <c r="Y328" s="822"/>
      <c r="Z328" s="822"/>
    </row>
    <row r="329" spans="9:26" x14ac:dyDescent="0.35">
      <c r="I329" s="822"/>
      <c r="J329" s="822"/>
      <c r="K329" s="822"/>
      <c r="L329" s="822"/>
      <c r="M329" s="822"/>
      <c r="N329" s="822"/>
      <c r="O329" s="822"/>
      <c r="P329" s="822"/>
      <c r="Q329" s="822"/>
      <c r="R329" s="822"/>
      <c r="S329" s="822"/>
      <c r="T329" s="822"/>
      <c r="U329" s="822"/>
      <c r="V329" s="822"/>
      <c r="W329" s="822"/>
      <c r="X329" s="822"/>
      <c r="Y329" s="822"/>
      <c r="Z329" s="822"/>
    </row>
    <row r="330" spans="9:26" x14ac:dyDescent="0.35">
      <c r="I330" s="822"/>
      <c r="J330" s="822"/>
      <c r="K330" s="822"/>
      <c r="L330" s="822"/>
      <c r="M330" s="822"/>
      <c r="N330" s="822"/>
      <c r="O330" s="822"/>
      <c r="P330" s="822"/>
      <c r="Q330" s="822"/>
      <c r="R330" s="822"/>
      <c r="S330" s="822"/>
      <c r="T330" s="822"/>
      <c r="U330" s="822"/>
      <c r="V330" s="822"/>
      <c r="W330" s="822"/>
      <c r="X330" s="822"/>
      <c r="Y330" s="822"/>
      <c r="Z330" s="822"/>
    </row>
    <row r="331" spans="9:26" x14ac:dyDescent="0.35">
      <c r="I331" s="822"/>
      <c r="J331" s="822"/>
      <c r="K331" s="822"/>
      <c r="L331" s="822"/>
      <c r="M331" s="822"/>
      <c r="N331" s="822"/>
      <c r="O331" s="822"/>
      <c r="P331" s="822"/>
      <c r="Q331" s="822"/>
      <c r="R331" s="822"/>
      <c r="S331" s="822"/>
      <c r="T331" s="822"/>
      <c r="U331" s="822"/>
      <c r="V331" s="822"/>
      <c r="W331" s="822"/>
      <c r="X331" s="822"/>
      <c r="Y331" s="822"/>
      <c r="Z331" s="822"/>
    </row>
    <row r="332" spans="9:26" x14ac:dyDescent="0.35">
      <c r="I332" s="822"/>
      <c r="J332" s="822"/>
      <c r="K332" s="822"/>
      <c r="L332" s="822"/>
      <c r="M332" s="822"/>
      <c r="N332" s="822"/>
      <c r="O332" s="822"/>
      <c r="P332" s="822"/>
      <c r="Q332" s="822"/>
      <c r="R332" s="822"/>
      <c r="S332" s="822"/>
      <c r="T332" s="822"/>
      <c r="U332" s="822"/>
      <c r="V332" s="822"/>
      <c r="W332" s="822"/>
      <c r="X332" s="822"/>
      <c r="Y332" s="822"/>
      <c r="Z332" s="822"/>
    </row>
    <row r="333" spans="9:26" x14ac:dyDescent="0.35">
      <c r="I333" s="822"/>
      <c r="J333" s="822"/>
      <c r="K333" s="822"/>
      <c r="L333" s="822"/>
      <c r="M333" s="822"/>
      <c r="N333" s="822"/>
      <c r="O333" s="822"/>
      <c r="P333" s="822"/>
      <c r="Q333" s="822"/>
      <c r="R333" s="822"/>
      <c r="S333" s="822"/>
      <c r="T333" s="822"/>
      <c r="U333" s="822"/>
      <c r="V333" s="822"/>
      <c r="W333" s="822"/>
      <c r="X333" s="822"/>
      <c r="Y333" s="822"/>
      <c r="Z333" s="822"/>
    </row>
    <row r="334" spans="9:26" x14ac:dyDescent="0.35">
      <c r="I334" s="822"/>
      <c r="J334" s="822"/>
      <c r="K334" s="822"/>
      <c r="L334" s="822"/>
      <c r="M334" s="822"/>
      <c r="N334" s="822"/>
      <c r="O334" s="822"/>
      <c r="P334" s="822"/>
      <c r="Q334" s="822"/>
      <c r="R334" s="822"/>
      <c r="S334" s="822"/>
      <c r="T334" s="822"/>
      <c r="U334" s="822"/>
      <c r="V334" s="822"/>
      <c r="W334" s="822"/>
      <c r="X334" s="822"/>
      <c r="Y334" s="822"/>
      <c r="Z334" s="822"/>
    </row>
    <row r="335" spans="9:26" x14ac:dyDescent="0.35">
      <c r="I335" s="822"/>
      <c r="J335" s="822"/>
      <c r="K335" s="822"/>
      <c r="L335" s="822"/>
      <c r="M335" s="822"/>
      <c r="N335" s="822"/>
      <c r="O335" s="822"/>
      <c r="P335" s="822"/>
      <c r="Q335" s="822"/>
      <c r="R335" s="822"/>
      <c r="S335" s="822"/>
      <c r="T335" s="822"/>
      <c r="U335" s="822"/>
      <c r="V335" s="822"/>
      <c r="W335" s="822"/>
      <c r="X335" s="822"/>
      <c r="Y335" s="822"/>
      <c r="Z335" s="822"/>
    </row>
    <row r="336" spans="9:26" x14ac:dyDescent="0.35">
      <c r="I336" s="822"/>
      <c r="J336" s="822"/>
      <c r="K336" s="822"/>
      <c r="L336" s="822"/>
      <c r="M336" s="822"/>
      <c r="N336" s="822"/>
      <c r="O336" s="822"/>
      <c r="P336" s="822"/>
      <c r="Q336" s="822"/>
      <c r="R336" s="822"/>
      <c r="S336" s="822"/>
      <c r="T336" s="822"/>
      <c r="U336" s="822"/>
      <c r="V336" s="822"/>
      <c r="W336" s="822"/>
      <c r="X336" s="822"/>
      <c r="Y336" s="822"/>
      <c r="Z336" s="822"/>
    </row>
    <row r="337" spans="9:26" x14ac:dyDescent="0.35">
      <c r="I337" s="822"/>
      <c r="J337" s="822"/>
      <c r="K337" s="822"/>
      <c r="L337" s="822"/>
      <c r="M337" s="822"/>
      <c r="N337" s="822"/>
      <c r="O337" s="822"/>
      <c r="P337" s="822"/>
      <c r="Q337" s="822"/>
      <c r="R337" s="822"/>
      <c r="S337" s="822"/>
      <c r="T337" s="822"/>
      <c r="U337" s="822"/>
      <c r="V337" s="822"/>
      <c r="W337" s="822"/>
      <c r="X337" s="822"/>
      <c r="Y337" s="822"/>
      <c r="Z337" s="822"/>
    </row>
    <row r="338" spans="9:26" x14ac:dyDescent="0.35">
      <c r="I338" s="822"/>
      <c r="J338" s="822"/>
      <c r="K338" s="822"/>
      <c r="L338" s="822"/>
      <c r="M338" s="822"/>
      <c r="N338" s="822"/>
      <c r="O338" s="822"/>
      <c r="P338" s="822"/>
      <c r="Q338" s="822"/>
      <c r="R338" s="822"/>
      <c r="S338" s="822"/>
      <c r="T338" s="822"/>
      <c r="U338" s="822"/>
      <c r="V338" s="822"/>
      <c r="W338" s="822"/>
      <c r="X338" s="822"/>
      <c r="Y338" s="822"/>
      <c r="Z338" s="822"/>
    </row>
    <row r="339" spans="9:26" x14ac:dyDescent="0.35">
      <c r="I339" s="822"/>
      <c r="J339" s="822"/>
      <c r="K339" s="822"/>
      <c r="L339" s="822"/>
      <c r="M339" s="822"/>
      <c r="N339" s="822"/>
      <c r="O339" s="822"/>
      <c r="P339" s="822"/>
      <c r="Q339" s="822"/>
      <c r="R339" s="822"/>
      <c r="S339" s="822"/>
      <c r="T339" s="822"/>
      <c r="U339" s="822"/>
      <c r="V339" s="822"/>
      <c r="W339" s="822"/>
      <c r="X339" s="822"/>
      <c r="Y339" s="822"/>
      <c r="Z339" s="822"/>
    </row>
    <row r="340" spans="9:26" x14ac:dyDescent="0.35">
      <c r="I340" s="822"/>
      <c r="J340" s="822"/>
      <c r="K340" s="822"/>
      <c r="L340" s="822"/>
      <c r="M340" s="822"/>
      <c r="N340" s="822"/>
      <c r="O340" s="822"/>
      <c r="P340" s="822"/>
      <c r="Q340" s="822"/>
      <c r="R340" s="822"/>
      <c r="S340" s="822"/>
      <c r="T340" s="822"/>
      <c r="U340" s="822"/>
      <c r="V340" s="822"/>
      <c r="W340" s="822"/>
      <c r="X340" s="822"/>
      <c r="Y340" s="822"/>
      <c r="Z340" s="822"/>
    </row>
    <row r="341" spans="9:26" x14ac:dyDescent="0.35">
      <c r="I341" s="822"/>
      <c r="J341" s="822"/>
      <c r="K341" s="822"/>
      <c r="L341" s="822"/>
      <c r="M341" s="822"/>
      <c r="N341" s="822"/>
      <c r="O341" s="822"/>
      <c r="P341" s="822"/>
      <c r="Q341" s="822"/>
      <c r="R341" s="822"/>
      <c r="S341" s="822"/>
      <c r="T341" s="822"/>
      <c r="U341" s="822"/>
      <c r="V341" s="822"/>
      <c r="W341" s="822"/>
      <c r="X341" s="822"/>
      <c r="Y341" s="822"/>
      <c r="Z341" s="822"/>
    </row>
    <row r="342" spans="9:26" x14ac:dyDescent="0.35">
      <c r="I342" s="822"/>
      <c r="J342" s="822"/>
      <c r="K342" s="822"/>
      <c r="L342" s="822"/>
      <c r="M342" s="822"/>
      <c r="N342" s="822"/>
      <c r="O342" s="822"/>
      <c r="P342" s="822"/>
      <c r="Q342" s="822"/>
      <c r="R342" s="822"/>
      <c r="S342" s="822"/>
      <c r="T342" s="822"/>
      <c r="U342" s="822"/>
      <c r="V342" s="822"/>
      <c r="W342" s="822"/>
      <c r="X342" s="822"/>
      <c r="Y342" s="822"/>
      <c r="Z342" s="822"/>
    </row>
    <row r="343" spans="9:26" x14ac:dyDescent="0.35">
      <c r="I343" s="822"/>
      <c r="J343" s="822"/>
      <c r="K343" s="822"/>
      <c r="L343" s="822"/>
      <c r="M343" s="822"/>
      <c r="N343" s="822"/>
      <c r="O343" s="822"/>
      <c r="P343" s="822"/>
      <c r="Q343" s="822"/>
      <c r="R343" s="822"/>
      <c r="S343" s="822"/>
      <c r="T343" s="822"/>
      <c r="U343" s="822"/>
      <c r="V343" s="822"/>
      <c r="W343" s="822"/>
      <c r="X343" s="822"/>
      <c r="Y343" s="822"/>
      <c r="Z343" s="822"/>
    </row>
    <row r="344" spans="9:26" x14ac:dyDescent="0.35">
      <c r="I344" s="822"/>
      <c r="J344" s="822"/>
      <c r="K344" s="822"/>
      <c r="L344" s="822"/>
      <c r="M344" s="822"/>
      <c r="N344" s="822"/>
      <c r="O344" s="822"/>
      <c r="P344" s="822"/>
      <c r="Q344" s="822"/>
      <c r="R344" s="822"/>
      <c r="S344" s="822"/>
      <c r="T344" s="822"/>
      <c r="U344" s="822"/>
      <c r="V344" s="822"/>
      <c r="W344" s="822"/>
      <c r="X344" s="822"/>
      <c r="Y344" s="822"/>
      <c r="Z344" s="822"/>
    </row>
    <row r="345" spans="9:26" x14ac:dyDescent="0.35">
      <c r="I345" s="822"/>
      <c r="J345" s="822"/>
      <c r="K345" s="822"/>
      <c r="L345" s="822"/>
      <c r="M345" s="822"/>
      <c r="N345" s="822"/>
      <c r="O345" s="822"/>
      <c r="P345" s="822"/>
      <c r="Q345" s="822"/>
      <c r="R345" s="822"/>
      <c r="S345" s="822"/>
      <c r="T345" s="822"/>
      <c r="U345" s="822"/>
      <c r="V345" s="822"/>
      <c r="W345" s="822"/>
      <c r="X345" s="822"/>
      <c r="Y345" s="822"/>
      <c r="Z345" s="822"/>
    </row>
    <row r="346" spans="9:26" x14ac:dyDescent="0.35">
      <c r="I346" s="822"/>
      <c r="J346" s="822"/>
      <c r="K346" s="822"/>
      <c r="L346" s="822"/>
      <c r="M346" s="822"/>
      <c r="N346" s="822"/>
      <c r="O346" s="822"/>
      <c r="P346" s="822"/>
      <c r="Q346" s="822"/>
      <c r="R346" s="822"/>
      <c r="S346" s="822"/>
      <c r="T346" s="822"/>
      <c r="U346" s="822"/>
      <c r="V346" s="822"/>
      <c r="W346" s="822"/>
      <c r="X346" s="822"/>
      <c r="Y346" s="822"/>
      <c r="Z346" s="822"/>
    </row>
    <row r="347" spans="9:26" x14ac:dyDescent="0.35">
      <c r="I347" s="822"/>
      <c r="J347" s="822"/>
      <c r="K347" s="822"/>
      <c r="L347" s="822"/>
      <c r="M347" s="822"/>
      <c r="N347" s="822"/>
      <c r="O347" s="822"/>
      <c r="P347" s="822"/>
      <c r="Q347" s="822"/>
      <c r="R347" s="822"/>
      <c r="S347" s="822"/>
      <c r="T347" s="822"/>
      <c r="U347" s="822"/>
      <c r="V347" s="822"/>
      <c r="W347" s="822"/>
      <c r="X347" s="822"/>
      <c r="Y347" s="822"/>
      <c r="Z347" s="822"/>
    </row>
    <row r="348" spans="9:26" x14ac:dyDescent="0.35">
      <c r="I348" s="822"/>
      <c r="J348" s="822"/>
      <c r="K348" s="822"/>
      <c r="L348" s="822"/>
      <c r="M348" s="822"/>
      <c r="N348" s="822"/>
      <c r="O348" s="822"/>
      <c r="P348" s="822"/>
      <c r="Q348" s="822"/>
      <c r="R348" s="822"/>
      <c r="S348" s="822"/>
      <c r="T348" s="822"/>
      <c r="U348" s="822"/>
      <c r="V348" s="822"/>
      <c r="W348" s="822"/>
      <c r="X348" s="822"/>
      <c r="Y348" s="822"/>
      <c r="Z348" s="822"/>
    </row>
    <row r="349" spans="9:26" x14ac:dyDescent="0.35">
      <c r="I349" s="822"/>
      <c r="J349" s="822"/>
      <c r="K349" s="822"/>
      <c r="L349" s="822"/>
      <c r="M349" s="822"/>
      <c r="N349" s="822"/>
      <c r="O349" s="822"/>
      <c r="P349" s="822"/>
      <c r="Q349" s="822"/>
      <c r="R349" s="822"/>
      <c r="S349" s="822"/>
      <c r="T349" s="822"/>
      <c r="U349" s="822"/>
      <c r="V349" s="822"/>
      <c r="W349" s="822"/>
      <c r="X349" s="822"/>
      <c r="Y349" s="822"/>
      <c r="Z349" s="822"/>
    </row>
    <row r="350" spans="9:26" x14ac:dyDescent="0.35">
      <c r="I350" s="822"/>
      <c r="J350" s="822"/>
      <c r="K350" s="822"/>
      <c r="L350" s="822"/>
      <c r="M350" s="822"/>
      <c r="N350" s="822"/>
      <c r="O350" s="822"/>
      <c r="P350" s="822"/>
      <c r="Q350" s="822"/>
      <c r="R350" s="822"/>
      <c r="S350" s="822"/>
      <c r="T350" s="822"/>
      <c r="U350" s="822"/>
      <c r="V350" s="822"/>
      <c r="W350" s="822"/>
      <c r="X350" s="822"/>
      <c r="Y350" s="822"/>
      <c r="Z350" s="822"/>
    </row>
    <row r="351" spans="9:26" x14ac:dyDescent="0.35">
      <c r="I351" s="822"/>
      <c r="J351" s="822"/>
      <c r="K351" s="822"/>
      <c r="L351" s="822"/>
      <c r="M351" s="822"/>
      <c r="N351" s="822"/>
      <c r="O351" s="822"/>
      <c r="P351" s="822"/>
      <c r="Q351" s="822"/>
      <c r="R351" s="822"/>
      <c r="S351" s="822"/>
      <c r="T351" s="822"/>
      <c r="U351" s="822"/>
      <c r="V351" s="822"/>
      <c r="W351" s="822"/>
      <c r="X351" s="822"/>
      <c r="Y351" s="822"/>
      <c r="Z351" s="822"/>
    </row>
    <row r="352" spans="9:26" x14ac:dyDescent="0.35">
      <c r="I352" s="822"/>
      <c r="J352" s="822"/>
      <c r="K352" s="822"/>
      <c r="L352" s="822"/>
      <c r="M352" s="822"/>
      <c r="N352" s="822"/>
      <c r="O352" s="822"/>
      <c r="P352" s="822"/>
      <c r="Q352" s="822"/>
      <c r="R352" s="822"/>
      <c r="S352" s="822"/>
      <c r="T352" s="822"/>
      <c r="U352" s="822"/>
      <c r="V352" s="822"/>
      <c r="W352" s="822"/>
      <c r="X352" s="822"/>
      <c r="Y352" s="822"/>
      <c r="Z352" s="822"/>
    </row>
    <row r="353" spans="9:26" x14ac:dyDescent="0.35">
      <c r="I353" s="822"/>
      <c r="J353" s="822"/>
      <c r="K353" s="822"/>
      <c r="L353" s="822"/>
      <c r="M353" s="822"/>
      <c r="N353" s="822"/>
      <c r="O353" s="822"/>
      <c r="P353" s="822"/>
      <c r="Q353" s="822"/>
      <c r="R353" s="822"/>
      <c r="S353" s="822"/>
      <c r="T353" s="822"/>
      <c r="U353" s="822"/>
      <c r="V353" s="822"/>
      <c r="W353" s="822"/>
      <c r="X353" s="822"/>
      <c r="Y353" s="822"/>
      <c r="Z353" s="822"/>
    </row>
    <row r="354" spans="9:26" x14ac:dyDescent="0.35">
      <c r="I354" s="822"/>
      <c r="J354" s="822"/>
      <c r="K354" s="822"/>
      <c r="L354" s="822"/>
      <c r="M354" s="822"/>
      <c r="N354" s="822"/>
      <c r="O354" s="822"/>
      <c r="P354" s="822"/>
      <c r="Q354" s="822"/>
      <c r="R354" s="822"/>
      <c r="S354" s="822"/>
      <c r="T354" s="822"/>
      <c r="U354" s="822"/>
      <c r="V354" s="822"/>
      <c r="W354" s="822"/>
      <c r="X354" s="822"/>
      <c r="Y354" s="822"/>
      <c r="Z354" s="822"/>
    </row>
    <row r="355" spans="9:26" x14ac:dyDescent="0.35">
      <c r="I355" s="822"/>
      <c r="J355" s="822"/>
      <c r="K355" s="822"/>
      <c r="L355" s="822"/>
      <c r="M355" s="822"/>
      <c r="N355" s="822"/>
      <c r="O355" s="822"/>
      <c r="P355" s="822"/>
      <c r="Q355" s="822"/>
      <c r="R355" s="822"/>
      <c r="S355" s="822"/>
      <c r="T355" s="822"/>
      <c r="U355" s="822"/>
      <c r="V355" s="822"/>
      <c r="W355" s="822"/>
      <c r="X355" s="822"/>
      <c r="Y355" s="822"/>
      <c r="Z355" s="822"/>
    </row>
    <row r="356" spans="9:26" x14ac:dyDescent="0.35">
      <c r="I356" s="822"/>
      <c r="J356" s="822"/>
      <c r="K356" s="822"/>
      <c r="L356" s="822"/>
      <c r="M356" s="822"/>
      <c r="N356" s="822"/>
      <c r="O356" s="822"/>
      <c r="P356" s="822"/>
      <c r="Q356" s="822"/>
      <c r="R356" s="822"/>
      <c r="S356" s="822"/>
      <c r="T356" s="822"/>
      <c r="U356" s="822"/>
      <c r="V356" s="822"/>
      <c r="W356" s="822"/>
      <c r="X356" s="822"/>
      <c r="Y356" s="822"/>
      <c r="Z356" s="822"/>
    </row>
    <row r="357" spans="9:26" x14ac:dyDescent="0.35">
      <c r="I357" s="822"/>
      <c r="J357" s="822"/>
      <c r="K357" s="822"/>
      <c r="L357" s="822"/>
      <c r="M357" s="822"/>
      <c r="N357" s="822"/>
      <c r="O357" s="822"/>
      <c r="P357" s="822"/>
      <c r="Q357" s="822"/>
      <c r="R357" s="822"/>
      <c r="S357" s="822"/>
      <c r="T357" s="822"/>
      <c r="U357" s="822"/>
      <c r="V357" s="822"/>
      <c r="W357" s="822"/>
      <c r="X357" s="822"/>
      <c r="Y357" s="822"/>
      <c r="Z357" s="822"/>
    </row>
    <row r="358" spans="9:26" x14ac:dyDescent="0.35">
      <c r="I358" s="822"/>
      <c r="J358" s="822"/>
      <c r="K358" s="822"/>
      <c r="L358" s="822"/>
      <c r="M358" s="822"/>
      <c r="N358" s="822"/>
      <c r="O358" s="822"/>
      <c r="P358" s="822"/>
      <c r="Q358" s="822"/>
      <c r="R358" s="822"/>
      <c r="S358" s="822"/>
      <c r="T358" s="822"/>
      <c r="U358" s="822"/>
      <c r="V358" s="822"/>
      <c r="W358" s="822"/>
      <c r="X358" s="822"/>
      <c r="Y358" s="822"/>
      <c r="Z358" s="822"/>
    </row>
    <row r="359" spans="9:26" x14ac:dyDescent="0.35">
      <c r="I359" s="822"/>
      <c r="J359" s="822"/>
      <c r="K359" s="822"/>
      <c r="L359" s="822"/>
      <c r="M359" s="822"/>
      <c r="N359" s="822"/>
      <c r="O359" s="822"/>
      <c r="P359" s="822"/>
      <c r="Q359" s="822"/>
      <c r="R359" s="822"/>
      <c r="S359" s="822"/>
      <c r="T359" s="822"/>
      <c r="U359" s="822"/>
      <c r="V359" s="822"/>
      <c r="W359" s="822"/>
      <c r="X359" s="822"/>
      <c r="Y359" s="822"/>
      <c r="Z359" s="822"/>
    </row>
    <row r="360" spans="9:26" x14ac:dyDescent="0.35">
      <c r="I360" s="822"/>
      <c r="J360" s="822"/>
      <c r="K360" s="822"/>
      <c r="L360" s="822"/>
      <c r="M360" s="822"/>
      <c r="N360" s="822"/>
      <c r="O360" s="822"/>
      <c r="P360" s="822"/>
      <c r="Q360" s="822"/>
      <c r="R360" s="822"/>
      <c r="S360" s="822"/>
      <c r="T360" s="822"/>
      <c r="U360" s="822"/>
      <c r="V360" s="822"/>
      <c r="W360" s="822"/>
      <c r="X360" s="822"/>
      <c r="Y360" s="822"/>
      <c r="Z360" s="822"/>
    </row>
    <row r="361" spans="9:26" x14ac:dyDescent="0.35">
      <c r="I361" s="822"/>
      <c r="J361" s="822"/>
      <c r="K361" s="822"/>
      <c r="L361" s="822"/>
      <c r="M361" s="822"/>
      <c r="N361" s="822"/>
      <c r="O361" s="822"/>
      <c r="P361" s="822"/>
      <c r="Q361" s="822"/>
      <c r="R361" s="822"/>
      <c r="S361" s="822"/>
      <c r="T361" s="822"/>
      <c r="U361" s="822"/>
      <c r="V361" s="822"/>
      <c r="W361" s="822"/>
      <c r="X361" s="822"/>
      <c r="Y361" s="822"/>
      <c r="Z361" s="822"/>
    </row>
    <row r="362" spans="9:26" x14ac:dyDescent="0.35">
      <c r="I362" s="822"/>
      <c r="J362" s="822"/>
      <c r="K362" s="822"/>
      <c r="L362" s="822"/>
      <c r="M362" s="822"/>
      <c r="N362" s="822"/>
      <c r="O362" s="822"/>
      <c r="P362" s="822"/>
      <c r="Q362" s="822"/>
      <c r="R362" s="822"/>
      <c r="S362" s="822"/>
      <c r="T362" s="822"/>
      <c r="U362" s="822"/>
      <c r="V362" s="822"/>
      <c r="W362" s="822"/>
      <c r="X362" s="822"/>
      <c r="Y362" s="822"/>
      <c r="Z362" s="822"/>
    </row>
    <row r="363" spans="9:26" x14ac:dyDescent="0.35">
      <c r="I363" s="822"/>
      <c r="J363" s="822"/>
      <c r="K363" s="822"/>
      <c r="L363" s="822"/>
      <c r="M363" s="822"/>
      <c r="N363" s="822"/>
      <c r="O363" s="822"/>
      <c r="P363" s="822"/>
      <c r="Q363" s="822"/>
      <c r="R363" s="822"/>
      <c r="S363" s="822"/>
      <c r="T363" s="822"/>
      <c r="U363" s="822"/>
      <c r="V363" s="822"/>
      <c r="W363" s="822"/>
      <c r="X363" s="822"/>
      <c r="Y363" s="822"/>
      <c r="Z363" s="822"/>
    </row>
    <row r="364" spans="9:26" x14ac:dyDescent="0.35">
      <c r="I364" s="822"/>
      <c r="J364" s="822"/>
      <c r="K364" s="822"/>
      <c r="L364" s="822"/>
      <c r="M364" s="822"/>
      <c r="N364" s="822"/>
      <c r="O364" s="822"/>
      <c r="P364" s="822"/>
      <c r="Q364" s="822"/>
      <c r="R364" s="822"/>
      <c r="S364" s="822"/>
      <c r="T364" s="822"/>
      <c r="U364" s="822"/>
      <c r="V364" s="822"/>
      <c r="W364" s="822"/>
      <c r="X364" s="822"/>
      <c r="Y364" s="822"/>
      <c r="Z364" s="822"/>
    </row>
    <row r="365" spans="9:26" x14ac:dyDescent="0.35">
      <c r="I365" s="822"/>
      <c r="J365" s="822"/>
      <c r="K365" s="822"/>
      <c r="L365" s="822"/>
      <c r="M365" s="822"/>
      <c r="N365" s="822"/>
      <c r="O365" s="822"/>
      <c r="P365" s="822"/>
      <c r="Q365" s="822"/>
      <c r="R365" s="822"/>
      <c r="S365" s="822"/>
      <c r="T365" s="822"/>
      <c r="U365" s="822"/>
      <c r="V365" s="822"/>
      <c r="W365" s="822"/>
      <c r="X365" s="822"/>
      <c r="Y365" s="822"/>
      <c r="Z365" s="822"/>
    </row>
    <row r="366" spans="9:26" x14ac:dyDescent="0.35">
      <c r="I366" s="822"/>
      <c r="J366" s="822"/>
      <c r="K366" s="822"/>
      <c r="L366" s="822"/>
      <c r="M366" s="822"/>
      <c r="N366" s="822"/>
      <c r="O366" s="822"/>
      <c r="P366" s="822"/>
      <c r="Q366" s="822"/>
      <c r="R366" s="822"/>
      <c r="S366" s="822"/>
      <c r="T366" s="822"/>
      <c r="U366" s="822"/>
      <c r="V366" s="822"/>
      <c r="W366" s="822"/>
      <c r="X366" s="822"/>
      <c r="Y366" s="822"/>
      <c r="Z366" s="822"/>
    </row>
    <row r="367" spans="9:26" x14ac:dyDescent="0.35">
      <c r="I367" s="822"/>
      <c r="J367" s="822"/>
      <c r="K367" s="822"/>
      <c r="L367" s="822"/>
      <c r="M367" s="822"/>
      <c r="N367" s="822"/>
      <c r="O367" s="822"/>
      <c r="P367" s="822"/>
      <c r="Q367" s="822"/>
      <c r="R367" s="822"/>
      <c r="S367" s="822"/>
      <c r="T367" s="822"/>
      <c r="U367" s="822"/>
      <c r="V367" s="822"/>
      <c r="W367" s="822"/>
      <c r="X367" s="822"/>
      <c r="Y367" s="822"/>
      <c r="Z367" s="822"/>
    </row>
    <row r="368" spans="9:26" x14ac:dyDescent="0.35">
      <c r="I368" s="822"/>
      <c r="J368" s="822"/>
      <c r="K368" s="822"/>
      <c r="L368" s="822"/>
      <c r="M368" s="822"/>
      <c r="N368" s="822"/>
      <c r="O368" s="822"/>
      <c r="P368" s="822"/>
      <c r="Q368" s="822"/>
      <c r="R368" s="822"/>
      <c r="S368" s="822"/>
      <c r="T368" s="822"/>
      <c r="U368" s="822"/>
      <c r="V368" s="822"/>
      <c r="W368" s="822"/>
      <c r="X368" s="822"/>
      <c r="Y368" s="822"/>
      <c r="Z368" s="822"/>
    </row>
    <row r="369" spans="9:26" x14ac:dyDescent="0.35">
      <c r="I369" s="822"/>
      <c r="J369" s="822"/>
      <c r="K369" s="822"/>
      <c r="L369" s="822"/>
      <c r="M369" s="822"/>
      <c r="N369" s="822"/>
      <c r="O369" s="822"/>
      <c r="P369" s="822"/>
      <c r="Q369" s="822"/>
      <c r="R369" s="822"/>
      <c r="S369" s="822"/>
      <c r="T369" s="822"/>
      <c r="U369" s="822"/>
      <c r="V369" s="822"/>
      <c r="W369" s="822"/>
      <c r="X369" s="822"/>
      <c r="Y369" s="822"/>
      <c r="Z369" s="822"/>
    </row>
    <row r="370" spans="9:26" x14ac:dyDescent="0.35">
      <c r="I370" s="822"/>
      <c r="J370" s="822"/>
      <c r="K370" s="822"/>
      <c r="L370" s="822"/>
      <c r="M370" s="822"/>
      <c r="N370" s="822"/>
      <c r="O370" s="822"/>
      <c r="P370" s="822"/>
      <c r="Q370" s="822"/>
      <c r="R370" s="822"/>
      <c r="S370" s="822"/>
      <c r="T370" s="822"/>
      <c r="U370" s="822"/>
      <c r="V370" s="822"/>
      <c r="W370" s="822"/>
      <c r="X370" s="822"/>
      <c r="Y370" s="822"/>
      <c r="Z370" s="822"/>
    </row>
    <row r="371" spans="9:26" x14ac:dyDescent="0.35">
      <c r="I371" s="822"/>
      <c r="J371" s="822"/>
      <c r="K371" s="822"/>
      <c r="L371" s="822"/>
      <c r="M371" s="822"/>
      <c r="N371" s="822"/>
      <c r="O371" s="822"/>
      <c r="P371" s="822"/>
      <c r="Q371" s="822"/>
      <c r="R371" s="822"/>
      <c r="S371" s="822"/>
      <c r="T371" s="822"/>
      <c r="U371" s="822"/>
      <c r="V371" s="822"/>
      <c r="W371" s="822"/>
      <c r="X371" s="822"/>
      <c r="Y371" s="822"/>
      <c r="Z371" s="822"/>
    </row>
    <row r="372" spans="9:26" x14ac:dyDescent="0.35">
      <c r="I372" s="822"/>
      <c r="J372" s="822"/>
      <c r="K372" s="822"/>
      <c r="L372" s="822"/>
      <c r="M372" s="822"/>
      <c r="N372" s="822"/>
      <c r="O372" s="822"/>
      <c r="P372" s="822"/>
      <c r="Q372" s="822"/>
      <c r="R372" s="822"/>
      <c r="S372" s="822"/>
      <c r="T372" s="822"/>
      <c r="U372" s="822"/>
      <c r="V372" s="822"/>
      <c r="W372" s="822"/>
      <c r="X372" s="822"/>
      <c r="Y372" s="822"/>
      <c r="Z372" s="822"/>
    </row>
    <row r="373" spans="9:26" x14ac:dyDescent="0.35">
      <c r="I373" s="822"/>
      <c r="J373" s="822"/>
      <c r="K373" s="822"/>
      <c r="L373" s="822"/>
      <c r="M373" s="822"/>
      <c r="N373" s="822"/>
      <c r="O373" s="822"/>
      <c r="P373" s="822"/>
      <c r="Q373" s="822"/>
      <c r="R373" s="822"/>
      <c r="S373" s="822"/>
      <c r="T373" s="822"/>
      <c r="U373" s="822"/>
      <c r="V373" s="822"/>
      <c r="W373" s="822"/>
      <c r="X373" s="822"/>
      <c r="Y373" s="822"/>
      <c r="Z373" s="822"/>
    </row>
    <row r="374" spans="9:26" x14ac:dyDescent="0.35">
      <c r="I374" s="822"/>
      <c r="J374" s="822"/>
      <c r="K374" s="822"/>
      <c r="L374" s="822"/>
      <c r="M374" s="822"/>
      <c r="N374" s="822"/>
      <c r="O374" s="822"/>
      <c r="P374" s="822"/>
      <c r="Q374" s="822"/>
      <c r="R374" s="822"/>
      <c r="S374" s="822"/>
      <c r="T374" s="822"/>
      <c r="U374" s="822"/>
      <c r="V374" s="822"/>
      <c r="W374" s="822"/>
      <c r="X374" s="822"/>
      <c r="Y374" s="822"/>
      <c r="Z374" s="822"/>
    </row>
    <row r="375" spans="9:26" x14ac:dyDescent="0.35">
      <c r="I375" s="822"/>
      <c r="J375" s="822"/>
      <c r="K375" s="822"/>
      <c r="L375" s="822"/>
      <c r="M375" s="822"/>
      <c r="N375" s="822"/>
      <c r="O375" s="822"/>
      <c r="P375" s="822"/>
      <c r="Q375" s="822"/>
      <c r="R375" s="822"/>
      <c r="S375" s="822"/>
      <c r="T375" s="822"/>
      <c r="U375" s="822"/>
      <c r="V375" s="822"/>
      <c r="W375" s="822"/>
      <c r="X375" s="822"/>
      <c r="Y375" s="822"/>
      <c r="Z375" s="822"/>
    </row>
    <row r="376" spans="9:26" x14ac:dyDescent="0.35">
      <c r="I376" s="822"/>
      <c r="J376" s="822"/>
      <c r="K376" s="822"/>
      <c r="L376" s="822"/>
      <c r="M376" s="822"/>
      <c r="N376" s="822"/>
      <c r="O376" s="822"/>
      <c r="P376" s="822"/>
      <c r="Q376" s="822"/>
      <c r="R376" s="822"/>
      <c r="S376" s="822"/>
      <c r="T376" s="822"/>
      <c r="U376" s="822"/>
      <c r="V376" s="822"/>
      <c r="W376" s="822"/>
      <c r="X376" s="822"/>
      <c r="Y376" s="822"/>
      <c r="Z376" s="822"/>
    </row>
    <row r="377" spans="9:26" x14ac:dyDescent="0.35">
      <c r="I377" s="822"/>
      <c r="J377" s="822"/>
      <c r="K377" s="822"/>
      <c r="L377" s="822"/>
      <c r="M377" s="822"/>
      <c r="N377" s="822"/>
      <c r="O377" s="822"/>
      <c r="P377" s="822"/>
      <c r="Q377" s="822"/>
      <c r="R377" s="822"/>
      <c r="S377" s="822"/>
      <c r="T377" s="822"/>
      <c r="U377" s="822"/>
      <c r="V377" s="822"/>
      <c r="W377" s="822"/>
      <c r="X377" s="822"/>
      <c r="Y377" s="822"/>
      <c r="Z377" s="822"/>
    </row>
    <row r="378" spans="9:26" x14ac:dyDescent="0.35">
      <c r="I378" s="822"/>
      <c r="J378" s="822"/>
      <c r="K378" s="822"/>
      <c r="L378" s="822"/>
      <c r="M378" s="822"/>
      <c r="N378" s="822"/>
      <c r="O378" s="822"/>
      <c r="P378" s="822"/>
      <c r="Q378" s="822"/>
      <c r="R378" s="822"/>
      <c r="S378" s="822"/>
      <c r="T378" s="822"/>
      <c r="U378" s="822"/>
      <c r="V378" s="822"/>
      <c r="W378" s="822"/>
      <c r="X378" s="822"/>
      <c r="Y378" s="822"/>
      <c r="Z378" s="822"/>
    </row>
    <row r="379" spans="9:26" x14ac:dyDescent="0.35">
      <c r="I379" s="822"/>
      <c r="J379" s="822"/>
      <c r="K379" s="822"/>
      <c r="L379" s="822"/>
      <c r="M379" s="822"/>
      <c r="N379" s="822"/>
      <c r="O379" s="822"/>
      <c r="P379" s="822"/>
      <c r="Q379" s="822"/>
      <c r="R379" s="822"/>
      <c r="S379" s="822"/>
      <c r="T379" s="822"/>
      <c r="U379" s="822"/>
      <c r="V379" s="822"/>
      <c r="W379" s="822"/>
      <c r="X379" s="822"/>
      <c r="Y379" s="822"/>
      <c r="Z379" s="822"/>
    </row>
    <row r="380" spans="9:26" x14ac:dyDescent="0.35">
      <c r="I380" s="822"/>
      <c r="J380" s="822"/>
      <c r="K380" s="822"/>
      <c r="L380" s="822"/>
      <c r="M380" s="822"/>
      <c r="N380" s="822"/>
      <c r="O380" s="822"/>
      <c r="P380" s="822"/>
      <c r="Q380" s="822"/>
      <c r="R380" s="822"/>
      <c r="S380" s="822"/>
      <c r="T380" s="822"/>
      <c r="U380" s="822"/>
      <c r="V380" s="822"/>
      <c r="W380" s="822"/>
      <c r="X380" s="822"/>
      <c r="Y380" s="822"/>
      <c r="Z380" s="822"/>
    </row>
    <row r="381" spans="9:26" x14ac:dyDescent="0.35">
      <c r="I381" s="822"/>
      <c r="J381" s="822"/>
      <c r="K381" s="822"/>
      <c r="L381" s="822"/>
      <c r="M381" s="822"/>
      <c r="N381" s="822"/>
      <c r="O381" s="822"/>
      <c r="P381" s="822"/>
      <c r="Q381" s="822"/>
      <c r="R381" s="822"/>
      <c r="S381" s="822"/>
      <c r="T381" s="822"/>
      <c r="U381" s="822"/>
      <c r="V381" s="822"/>
      <c r="W381" s="822"/>
      <c r="X381" s="822"/>
      <c r="Y381" s="822"/>
      <c r="Z381" s="822"/>
    </row>
    <row r="382" spans="9:26" x14ac:dyDescent="0.35">
      <c r="I382" s="822"/>
      <c r="J382" s="822"/>
      <c r="K382" s="822"/>
      <c r="L382" s="822"/>
      <c r="M382" s="822"/>
      <c r="N382" s="822"/>
      <c r="O382" s="822"/>
      <c r="P382" s="822"/>
      <c r="Q382" s="822"/>
      <c r="R382" s="822"/>
      <c r="S382" s="822"/>
      <c r="T382" s="822"/>
      <c r="U382" s="822"/>
      <c r="V382" s="822"/>
      <c r="W382" s="822"/>
      <c r="X382" s="822"/>
      <c r="Y382" s="822"/>
      <c r="Z382" s="822"/>
    </row>
    <row r="383" spans="9:26" x14ac:dyDescent="0.35">
      <c r="I383" s="822"/>
      <c r="J383" s="822"/>
      <c r="K383" s="822"/>
      <c r="L383" s="822"/>
      <c r="M383" s="822"/>
      <c r="N383" s="822"/>
      <c r="O383" s="822"/>
      <c r="P383" s="822"/>
      <c r="Q383" s="822"/>
      <c r="R383" s="822"/>
      <c r="S383" s="822"/>
      <c r="T383" s="822"/>
      <c r="U383" s="822"/>
      <c r="V383" s="822"/>
      <c r="W383" s="822"/>
      <c r="X383" s="822"/>
      <c r="Y383" s="822"/>
      <c r="Z383" s="822"/>
    </row>
    <row r="384" spans="9:26" x14ac:dyDescent="0.35">
      <c r="I384" s="822"/>
      <c r="J384" s="822"/>
      <c r="K384" s="822"/>
      <c r="L384" s="822"/>
      <c r="M384" s="822"/>
      <c r="N384" s="822"/>
      <c r="O384" s="822"/>
      <c r="P384" s="822"/>
      <c r="Q384" s="822"/>
      <c r="R384" s="822"/>
      <c r="S384" s="822"/>
      <c r="T384" s="822"/>
      <c r="U384" s="822"/>
      <c r="V384" s="822"/>
      <c r="W384" s="822"/>
      <c r="X384" s="822"/>
      <c r="Y384" s="822"/>
      <c r="Z384" s="822"/>
    </row>
    <row r="385" spans="9:26" x14ac:dyDescent="0.35">
      <c r="I385" s="822"/>
      <c r="J385" s="822"/>
      <c r="K385" s="822"/>
      <c r="L385" s="822"/>
      <c r="M385" s="822"/>
      <c r="N385" s="822"/>
      <c r="O385" s="822"/>
      <c r="P385" s="822"/>
      <c r="Q385" s="822"/>
      <c r="R385" s="822"/>
      <c r="S385" s="822"/>
      <c r="T385" s="822"/>
      <c r="U385" s="822"/>
      <c r="V385" s="822"/>
      <c r="W385" s="822"/>
      <c r="X385" s="822"/>
      <c r="Y385" s="822"/>
      <c r="Z385" s="822"/>
    </row>
    <row r="386" spans="9:26" x14ac:dyDescent="0.35">
      <c r="I386" s="822"/>
      <c r="J386" s="822"/>
      <c r="K386" s="822"/>
      <c r="L386" s="822"/>
      <c r="M386" s="822"/>
      <c r="N386" s="822"/>
      <c r="O386" s="822"/>
      <c r="P386" s="822"/>
      <c r="Q386" s="822"/>
      <c r="R386" s="822"/>
      <c r="S386" s="822"/>
      <c r="T386" s="822"/>
      <c r="U386" s="822"/>
      <c r="V386" s="822"/>
      <c r="W386" s="822"/>
      <c r="X386" s="822"/>
      <c r="Y386" s="822"/>
      <c r="Z386" s="822"/>
    </row>
    <row r="387" spans="9:26" x14ac:dyDescent="0.35">
      <c r="I387" s="822"/>
      <c r="J387" s="822"/>
      <c r="K387" s="822"/>
      <c r="L387" s="822"/>
      <c r="M387" s="822"/>
      <c r="N387" s="822"/>
      <c r="O387" s="822"/>
      <c r="P387" s="822"/>
      <c r="Q387" s="822"/>
      <c r="R387" s="822"/>
      <c r="S387" s="822"/>
      <c r="T387" s="822"/>
      <c r="U387" s="822"/>
      <c r="V387" s="822"/>
      <c r="W387" s="822"/>
      <c r="X387" s="822"/>
      <c r="Y387" s="822"/>
      <c r="Z387" s="822"/>
    </row>
    <row r="388" spans="9:26" x14ac:dyDescent="0.35">
      <c r="I388" s="822"/>
      <c r="J388" s="822"/>
      <c r="K388" s="822"/>
      <c r="L388" s="822"/>
      <c r="M388" s="822"/>
      <c r="N388" s="822"/>
      <c r="O388" s="822"/>
      <c r="P388" s="822"/>
      <c r="Q388" s="822"/>
      <c r="R388" s="822"/>
      <c r="S388" s="822"/>
      <c r="T388" s="822"/>
      <c r="U388" s="822"/>
      <c r="V388" s="822"/>
      <c r="W388" s="822"/>
      <c r="X388" s="822"/>
      <c r="Y388" s="822"/>
      <c r="Z388" s="822"/>
    </row>
    <row r="389" spans="9:26" x14ac:dyDescent="0.35">
      <c r="I389" s="822"/>
      <c r="J389" s="822"/>
      <c r="K389" s="822"/>
      <c r="L389" s="822"/>
      <c r="M389" s="822"/>
      <c r="N389" s="822"/>
      <c r="O389" s="822"/>
      <c r="P389" s="822"/>
      <c r="Q389" s="822"/>
      <c r="R389" s="822"/>
      <c r="S389" s="822"/>
      <c r="T389" s="822"/>
      <c r="U389" s="822"/>
      <c r="V389" s="822"/>
      <c r="W389" s="822"/>
      <c r="X389" s="822"/>
      <c r="Y389" s="822"/>
      <c r="Z389" s="822"/>
    </row>
    <row r="390" spans="9:26" x14ac:dyDescent="0.35">
      <c r="I390" s="822"/>
      <c r="J390" s="822"/>
      <c r="K390" s="822"/>
      <c r="L390" s="822"/>
      <c r="M390" s="822"/>
      <c r="N390" s="822"/>
      <c r="O390" s="822"/>
      <c r="P390" s="822"/>
      <c r="Q390" s="822"/>
      <c r="R390" s="822"/>
      <c r="S390" s="822"/>
      <c r="T390" s="822"/>
      <c r="U390" s="822"/>
      <c r="V390" s="822"/>
      <c r="W390" s="822"/>
      <c r="X390" s="822"/>
      <c r="Y390" s="822"/>
      <c r="Z390" s="822"/>
    </row>
    <row r="391" spans="9:26" x14ac:dyDescent="0.35">
      <c r="I391" s="822"/>
      <c r="J391" s="822"/>
      <c r="K391" s="822"/>
      <c r="L391" s="822"/>
      <c r="M391" s="822"/>
      <c r="N391" s="822"/>
      <c r="O391" s="822"/>
      <c r="P391" s="822"/>
      <c r="Q391" s="822"/>
      <c r="R391" s="822"/>
      <c r="S391" s="822"/>
      <c r="T391" s="822"/>
      <c r="U391" s="822"/>
      <c r="V391" s="822"/>
      <c r="W391" s="822"/>
      <c r="X391" s="822"/>
      <c r="Y391" s="822"/>
      <c r="Z391" s="822"/>
    </row>
    <row r="392" spans="9:26" x14ac:dyDescent="0.35">
      <c r="I392" s="822"/>
      <c r="J392" s="822"/>
      <c r="K392" s="822"/>
      <c r="L392" s="822"/>
      <c r="M392" s="822"/>
      <c r="N392" s="822"/>
      <c r="O392" s="822"/>
      <c r="P392" s="822"/>
      <c r="Q392" s="822"/>
      <c r="R392" s="822"/>
      <c r="S392" s="822"/>
      <c r="T392" s="822"/>
      <c r="U392" s="822"/>
      <c r="V392" s="822"/>
      <c r="W392" s="822"/>
      <c r="X392" s="822"/>
      <c r="Y392" s="822"/>
      <c r="Z392" s="822"/>
    </row>
    <row r="393" spans="9:26" x14ac:dyDescent="0.35">
      <c r="I393" s="822"/>
      <c r="J393" s="822"/>
      <c r="K393" s="822"/>
      <c r="L393" s="822"/>
      <c r="M393" s="822"/>
      <c r="N393" s="822"/>
      <c r="O393" s="822"/>
      <c r="P393" s="822"/>
      <c r="Q393" s="822"/>
      <c r="R393" s="822"/>
      <c r="S393" s="822"/>
      <c r="T393" s="822"/>
      <c r="U393" s="822"/>
      <c r="V393" s="822"/>
      <c r="W393" s="822"/>
      <c r="X393" s="822"/>
      <c r="Y393" s="822"/>
      <c r="Z393" s="822"/>
    </row>
    <row r="394" spans="9:26" x14ac:dyDescent="0.35">
      <c r="I394" s="822"/>
      <c r="J394" s="822"/>
      <c r="K394" s="822"/>
      <c r="L394" s="822"/>
      <c r="M394" s="822"/>
      <c r="N394" s="822"/>
      <c r="O394" s="822"/>
      <c r="P394" s="822"/>
      <c r="Q394" s="822"/>
      <c r="R394" s="822"/>
      <c r="S394" s="822"/>
      <c r="T394" s="822"/>
      <c r="U394" s="822"/>
      <c r="V394" s="822"/>
      <c r="W394" s="822"/>
      <c r="X394" s="822"/>
      <c r="Y394" s="822"/>
      <c r="Z394" s="822"/>
    </row>
    <row r="395" spans="9:26" x14ac:dyDescent="0.35">
      <c r="I395" s="822"/>
      <c r="J395" s="822"/>
      <c r="K395" s="822"/>
      <c r="L395" s="822"/>
      <c r="M395" s="822"/>
      <c r="N395" s="822"/>
      <c r="O395" s="822"/>
      <c r="P395" s="822"/>
      <c r="Q395" s="822"/>
      <c r="R395" s="822"/>
      <c r="S395" s="822"/>
      <c r="T395" s="822"/>
      <c r="U395" s="822"/>
      <c r="V395" s="822"/>
      <c r="W395" s="822"/>
      <c r="X395" s="822"/>
      <c r="Y395" s="822"/>
      <c r="Z395" s="822"/>
    </row>
    <row r="396" spans="9:26" x14ac:dyDescent="0.35">
      <c r="I396" s="822"/>
      <c r="J396" s="822"/>
      <c r="K396" s="822"/>
      <c r="L396" s="822"/>
      <c r="M396" s="822"/>
      <c r="N396" s="822"/>
      <c r="O396" s="822"/>
      <c r="P396" s="822"/>
      <c r="Q396" s="822"/>
      <c r="R396" s="822"/>
      <c r="S396" s="822"/>
      <c r="T396" s="822"/>
      <c r="U396" s="822"/>
      <c r="V396" s="822"/>
      <c r="W396" s="822"/>
      <c r="X396" s="822"/>
      <c r="Y396" s="822"/>
      <c r="Z396" s="822"/>
    </row>
    <row r="397" spans="9:26" x14ac:dyDescent="0.35">
      <c r="I397" s="822"/>
      <c r="J397" s="822"/>
      <c r="K397" s="822"/>
      <c r="L397" s="822"/>
      <c r="M397" s="822"/>
      <c r="N397" s="822"/>
      <c r="O397" s="822"/>
      <c r="P397" s="822"/>
      <c r="Q397" s="822"/>
      <c r="R397" s="822"/>
      <c r="S397" s="822"/>
      <c r="T397" s="822"/>
      <c r="U397" s="822"/>
      <c r="V397" s="822"/>
      <c r="W397" s="822"/>
      <c r="X397" s="822"/>
      <c r="Y397" s="822"/>
      <c r="Z397" s="822"/>
    </row>
    <row r="398" spans="9:26" x14ac:dyDescent="0.35">
      <c r="I398" s="822"/>
      <c r="J398" s="822"/>
      <c r="K398" s="822"/>
      <c r="L398" s="822"/>
      <c r="M398" s="822"/>
      <c r="N398" s="822"/>
      <c r="O398" s="822"/>
      <c r="P398" s="822"/>
      <c r="Q398" s="822"/>
      <c r="R398" s="822"/>
      <c r="S398" s="822"/>
      <c r="T398" s="822"/>
      <c r="U398" s="822"/>
      <c r="V398" s="822"/>
      <c r="W398" s="822"/>
      <c r="X398" s="822"/>
      <c r="Y398" s="822"/>
      <c r="Z398" s="822"/>
    </row>
    <row r="399" spans="9:26" x14ac:dyDescent="0.35">
      <c r="I399" s="822"/>
      <c r="J399" s="822"/>
      <c r="K399" s="822"/>
      <c r="L399" s="822"/>
      <c r="M399" s="822"/>
      <c r="N399" s="822"/>
      <c r="O399" s="822"/>
      <c r="P399" s="822"/>
      <c r="Q399" s="822"/>
      <c r="R399" s="822"/>
      <c r="S399" s="822"/>
      <c r="T399" s="822"/>
      <c r="U399" s="822"/>
      <c r="V399" s="822"/>
      <c r="W399" s="822"/>
      <c r="X399" s="822"/>
      <c r="Y399" s="822"/>
      <c r="Z399" s="822"/>
    </row>
    <row r="400" spans="9:26" x14ac:dyDescent="0.35">
      <c r="I400" s="822"/>
      <c r="J400" s="822"/>
      <c r="K400" s="822"/>
      <c r="L400" s="822"/>
      <c r="M400" s="822"/>
      <c r="N400" s="822"/>
      <c r="O400" s="822"/>
      <c r="P400" s="822"/>
      <c r="Q400" s="822"/>
      <c r="R400" s="822"/>
      <c r="S400" s="822"/>
      <c r="T400" s="822"/>
      <c r="U400" s="822"/>
      <c r="V400" s="822"/>
      <c r="W400" s="822"/>
      <c r="X400" s="822"/>
      <c r="Y400" s="822"/>
      <c r="Z400" s="822"/>
    </row>
    <row r="401" spans="9:26" x14ac:dyDescent="0.35">
      <c r="I401" s="822"/>
      <c r="J401" s="822"/>
      <c r="K401" s="822"/>
      <c r="L401" s="822"/>
      <c r="M401" s="822"/>
      <c r="N401" s="822"/>
      <c r="O401" s="822"/>
      <c r="P401" s="822"/>
      <c r="Q401" s="822"/>
      <c r="R401" s="822"/>
      <c r="S401" s="822"/>
      <c r="T401" s="822"/>
      <c r="U401" s="822"/>
      <c r="V401" s="822"/>
      <c r="W401" s="822"/>
      <c r="X401" s="822"/>
      <c r="Y401" s="822"/>
      <c r="Z401" s="822"/>
    </row>
    <row r="402" spans="9:26" x14ac:dyDescent="0.35">
      <c r="I402" s="822"/>
      <c r="J402" s="822"/>
      <c r="K402" s="822"/>
      <c r="L402" s="822"/>
      <c r="M402" s="822"/>
      <c r="N402" s="822"/>
      <c r="O402" s="822"/>
      <c r="P402" s="822"/>
      <c r="Q402" s="822"/>
      <c r="R402" s="822"/>
      <c r="S402" s="822"/>
      <c r="T402" s="822"/>
      <c r="U402" s="822"/>
      <c r="V402" s="822"/>
      <c r="W402" s="822"/>
      <c r="X402" s="822"/>
      <c r="Y402" s="822"/>
      <c r="Z402" s="822"/>
    </row>
    <row r="403" spans="9:26" x14ac:dyDescent="0.35">
      <c r="I403" s="822"/>
      <c r="J403" s="822"/>
      <c r="K403" s="822"/>
      <c r="L403" s="822"/>
      <c r="M403" s="822"/>
      <c r="N403" s="822"/>
      <c r="O403" s="822"/>
      <c r="P403" s="822"/>
      <c r="Q403" s="822"/>
      <c r="R403" s="822"/>
      <c r="S403" s="822"/>
      <c r="T403" s="822"/>
      <c r="U403" s="822"/>
      <c r="V403" s="822"/>
      <c r="W403" s="822"/>
      <c r="X403" s="822"/>
      <c r="Y403" s="822"/>
      <c r="Z403" s="822"/>
    </row>
    <row r="404" spans="9:26" x14ac:dyDescent="0.35">
      <c r="I404" s="822"/>
      <c r="J404" s="822"/>
      <c r="K404" s="822"/>
      <c r="L404" s="822"/>
      <c r="M404" s="822"/>
      <c r="N404" s="822"/>
      <c r="O404" s="822"/>
      <c r="P404" s="822"/>
      <c r="Q404" s="822"/>
      <c r="R404" s="822"/>
      <c r="S404" s="822"/>
      <c r="T404" s="822"/>
      <c r="U404" s="822"/>
      <c r="V404" s="822"/>
      <c r="W404" s="822"/>
      <c r="X404" s="822"/>
      <c r="Y404" s="822"/>
      <c r="Z404" s="822"/>
    </row>
    <row r="405" spans="9:26" x14ac:dyDescent="0.35">
      <c r="I405" s="822"/>
      <c r="J405" s="822"/>
      <c r="K405" s="822"/>
      <c r="L405" s="822"/>
      <c r="M405" s="822"/>
      <c r="N405" s="822"/>
      <c r="O405" s="822"/>
      <c r="P405" s="822"/>
      <c r="Q405" s="822"/>
      <c r="R405" s="822"/>
      <c r="S405" s="822"/>
      <c r="T405" s="822"/>
      <c r="U405" s="822"/>
      <c r="V405" s="822"/>
      <c r="W405" s="822"/>
      <c r="X405" s="822"/>
      <c r="Y405" s="822"/>
      <c r="Z405" s="822"/>
    </row>
    <row r="406" spans="9:26" x14ac:dyDescent="0.35">
      <c r="I406" s="822"/>
      <c r="J406" s="822"/>
      <c r="K406" s="822"/>
      <c r="L406" s="822"/>
      <c r="M406" s="822"/>
      <c r="N406" s="822"/>
      <c r="O406" s="822"/>
      <c r="P406" s="822"/>
      <c r="Q406" s="822"/>
      <c r="R406" s="822"/>
      <c r="S406" s="822"/>
      <c r="T406" s="822"/>
      <c r="U406" s="822"/>
      <c r="V406" s="822"/>
      <c r="W406" s="822"/>
      <c r="X406" s="822"/>
      <c r="Y406" s="822"/>
      <c r="Z406" s="822"/>
    </row>
    <row r="407" spans="9:26" x14ac:dyDescent="0.35">
      <c r="I407" s="822"/>
      <c r="J407" s="822"/>
      <c r="K407" s="822"/>
      <c r="L407" s="822"/>
      <c r="M407" s="822"/>
      <c r="N407" s="822"/>
      <c r="O407" s="822"/>
      <c r="P407" s="822"/>
      <c r="Q407" s="822"/>
      <c r="R407" s="822"/>
      <c r="S407" s="822"/>
      <c r="T407" s="822"/>
      <c r="U407" s="822"/>
      <c r="V407" s="822"/>
      <c r="W407" s="822"/>
      <c r="X407" s="822"/>
      <c r="Y407" s="822"/>
      <c r="Z407" s="822"/>
    </row>
    <row r="408" spans="9:26" x14ac:dyDescent="0.35">
      <c r="I408" s="822"/>
      <c r="J408" s="822"/>
      <c r="K408" s="822"/>
      <c r="L408" s="822"/>
      <c r="M408" s="822"/>
      <c r="N408" s="822"/>
      <c r="O408" s="822"/>
      <c r="P408" s="822"/>
      <c r="Q408" s="822"/>
      <c r="R408" s="822"/>
      <c r="S408" s="822"/>
      <c r="T408" s="822"/>
      <c r="U408" s="822"/>
      <c r="V408" s="822"/>
      <c r="W408" s="822"/>
      <c r="X408" s="822"/>
      <c r="Y408" s="822"/>
      <c r="Z408" s="822"/>
    </row>
    <row r="409" spans="9:26" x14ac:dyDescent="0.35">
      <c r="I409" s="822"/>
      <c r="J409" s="822"/>
      <c r="K409" s="822"/>
      <c r="L409" s="822"/>
      <c r="M409" s="822"/>
      <c r="N409" s="822"/>
      <c r="O409" s="822"/>
      <c r="P409" s="822"/>
      <c r="Q409" s="822"/>
      <c r="R409" s="822"/>
      <c r="S409" s="822"/>
      <c r="T409" s="822"/>
      <c r="U409" s="822"/>
      <c r="V409" s="822"/>
      <c r="W409" s="822"/>
      <c r="X409" s="822"/>
      <c r="Y409" s="822"/>
      <c r="Z409" s="822"/>
    </row>
    <row r="410" spans="9:26" x14ac:dyDescent="0.35">
      <c r="I410" s="822"/>
      <c r="J410" s="822"/>
      <c r="K410" s="822"/>
      <c r="L410" s="822"/>
      <c r="M410" s="822"/>
      <c r="N410" s="822"/>
      <c r="O410" s="822"/>
      <c r="P410" s="822"/>
      <c r="Q410" s="822"/>
      <c r="R410" s="822"/>
      <c r="S410" s="822"/>
      <c r="T410" s="822"/>
      <c r="U410" s="822"/>
      <c r="V410" s="822"/>
      <c r="W410" s="822"/>
      <c r="X410" s="822"/>
      <c r="Y410" s="822"/>
      <c r="Z410" s="822"/>
    </row>
    <row r="411" spans="9:26" x14ac:dyDescent="0.35">
      <c r="I411" s="822"/>
      <c r="J411" s="822"/>
      <c r="K411" s="822"/>
      <c r="L411" s="822"/>
      <c r="M411" s="822"/>
      <c r="N411" s="822"/>
      <c r="O411" s="822"/>
      <c r="P411" s="822"/>
      <c r="Q411" s="822"/>
      <c r="R411" s="822"/>
      <c r="S411" s="822"/>
      <c r="T411" s="822"/>
      <c r="U411" s="822"/>
      <c r="V411" s="822"/>
      <c r="W411" s="822"/>
      <c r="X411" s="822"/>
      <c r="Y411" s="822"/>
      <c r="Z411" s="822"/>
    </row>
    <row r="412" spans="9:26" x14ac:dyDescent="0.35">
      <c r="I412" s="822"/>
      <c r="J412" s="822"/>
      <c r="K412" s="822"/>
      <c r="L412" s="822"/>
      <c r="M412" s="822"/>
      <c r="N412" s="822"/>
      <c r="O412" s="822"/>
      <c r="P412" s="822"/>
      <c r="Q412" s="822"/>
      <c r="R412" s="822"/>
      <c r="S412" s="822"/>
      <c r="T412" s="822"/>
      <c r="U412" s="822"/>
      <c r="V412" s="822"/>
      <c r="W412" s="822"/>
      <c r="X412" s="822"/>
      <c r="Y412" s="822"/>
      <c r="Z412" s="822"/>
    </row>
    <row r="413" spans="9:26" x14ac:dyDescent="0.35">
      <c r="I413" s="822"/>
      <c r="J413" s="822"/>
      <c r="K413" s="822"/>
      <c r="L413" s="822"/>
      <c r="M413" s="822"/>
      <c r="N413" s="822"/>
      <c r="O413" s="822"/>
      <c r="P413" s="822"/>
      <c r="Q413" s="822"/>
      <c r="R413" s="822"/>
      <c r="S413" s="822"/>
      <c r="T413" s="822"/>
      <c r="U413" s="822"/>
      <c r="V413" s="822"/>
      <c r="W413" s="822"/>
      <c r="X413" s="822"/>
      <c r="Y413" s="822"/>
      <c r="Z413" s="822"/>
    </row>
    <row r="414" spans="9:26" x14ac:dyDescent="0.35">
      <c r="I414" s="822"/>
      <c r="J414" s="822"/>
      <c r="K414" s="822"/>
      <c r="L414" s="822"/>
      <c r="M414" s="822"/>
      <c r="N414" s="822"/>
      <c r="O414" s="822"/>
      <c r="P414" s="822"/>
      <c r="Q414" s="822"/>
      <c r="R414" s="822"/>
      <c r="S414" s="822"/>
      <c r="T414" s="822"/>
      <c r="U414" s="822"/>
      <c r="V414" s="822"/>
      <c r="W414" s="822"/>
      <c r="X414" s="822"/>
      <c r="Y414" s="822"/>
      <c r="Z414" s="822"/>
    </row>
    <row r="415" spans="9:26" x14ac:dyDescent="0.35">
      <c r="I415" s="822"/>
      <c r="J415" s="822"/>
      <c r="K415" s="822"/>
      <c r="L415" s="822"/>
      <c r="M415" s="822"/>
      <c r="N415" s="822"/>
      <c r="O415" s="822"/>
      <c r="P415" s="822"/>
      <c r="Q415" s="822"/>
      <c r="R415" s="822"/>
      <c r="S415" s="822"/>
      <c r="T415" s="822"/>
      <c r="U415" s="822"/>
      <c r="V415" s="822"/>
      <c r="W415" s="822"/>
      <c r="X415" s="822"/>
      <c r="Y415" s="822"/>
      <c r="Z415" s="822"/>
    </row>
    <row r="416" spans="9:26" x14ac:dyDescent="0.35">
      <c r="I416" s="822"/>
      <c r="J416" s="822"/>
      <c r="K416" s="822"/>
      <c r="L416" s="822"/>
      <c r="M416" s="822"/>
      <c r="N416" s="822"/>
      <c r="O416" s="822"/>
      <c r="P416" s="822"/>
      <c r="Q416" s="822"/>
      <c r="R416" s="822"/>
      <c r="S416" s="822"/>
      <c r="T416" s="822"/>
      <c r="U416" s="822"/>
      <c r="V416" s="822"/>
      <c r="W416" s="822"/>
      <c r="X416" s="822"/>
      <c r="Y416" s="822"/>
      <c r="Z416" s="822"/>
    </row>
    <row r="417" spans="9:26" x14ac:dyDescent="0.35">
      <c r="I417" s="822"/>
      <c r="J417" s="822"/>
      <c r="K417" s="822"/>
      <c r="L417" s="822"/>
      <c r="M417" s="822"/>
      <c r="N417" s="822"/>
      <c r="O417" s="822"/>
      <c r="P417" s="822"/>
      <c r="Q417" s="822"/>
      <c r="R417" s="822"/>
      <c r="S417" s="822"/>
      <c r="T417" s="822"/>
      <c r="U417" s="822"/>
      <c r="V417" s="822"/>
      <c r="W417" s="822"/>
      <c r="X417" s="822"/>
      <c r="Y417" s="822"/>
      <c r="Z417" s="822"/>
    </row>
    <row r="418" spans="9:26" x14ac:dyDescent="0.35">
      <c r="I418" s="822"/>
      <c r="J418" s="822"/>
      <c r="K418" s="822"/>
      <c r="L418" s="822"/>
      <c r="M418" s="822"/>
      <c r="N418" s="822"/>
      <c r="O418" s="822"/>
      <c r="P418" s="822"/>
      <c r="Q418" s="822"/>
      <c r="R418" s="822"/>
      <c r="S418" s="822"/>
      <c r="T418" s="822"/>
      <c r="U418" s="822"/>
      <c r="V418" s="822"/>
      <c r="W418" s="822"/>
      <c r="X418" s="822"/>
      <c r="Y418" s="822"/>
      <c r="Z418" s="822"/>
    </row>
    <row r="419" spans="9:26" x14ac:dyDescent="0.35">
      <c r="I419" s="822"/>
      <c r="J419" s="822"/>
      <c r="K419" s="822"/>
      <c r="L419" s="822"/>
      <c r="M419" s="822"/>
      <c r="N419" s="822"/>
      <c r="O419" s="822"/>
      <c r="P419" s="822"/>
      <c r="Q419" s="822"/>
      <c r="R419" s="822"/>
      <c r="S419" s="822"/>
      <c r="T419" s="822"/>
      <c r="U419" s="822"/>
      <c r="V419" s="822"/>
      <c r="W419" s="822"/>
      <c r="X419" s="822"/>
      <c r="Y419" s="822"/>
      <c r="Z419" s="822"/>
    </row>
    <row r="420" spans="9:26" x14ac:dyDescent="0.35">
      <c r="I420" s="822"/>
      <c r="J420" s="822"/>
      <c r="K420" s="822"/>
      <c r="L420" s="822"/>
      <c r="M420" s="822"/>
      <c r="N420" s="822"/>
      <c r="O420" s="822"/>
      <c r="P420" s="822"/>
      <c r="Q420" s="822"/>
      <c r="R420" s="822"/>
      <c r="S420" s="822"/>
      <c r="T420" s="822"/>
      <c r="U420" s="822"/>
      <c r="V420" s="822"/>
      <c r="W420" s="822"/>
      <c r="X420" s="822"/>
      <c r="Y420" s="822"/>
      <c r="Z420" s="822"/>
    </row>
    <row r="421" spans="9:26" x14ac:dyDescent="0.35">
      <c r="I421" s="822"/>
      <c r="J421" s="822"/>
      <c r="K421" s="822"/>
      <c r="L421" s="822"/>
      <c r="M421" s="822"/>
      <c r="N421" s="822"/>
      <c r="O421" s="822"/>
      <c r="P421" s="822"/>
      <c r="Q421" s="822"/>
      <c r="R421" s="822"/>
      <c r="S421" s="822"/>
      <c r="T421" s="822"/>
      <c r="U421" s="822"/>
      <c r="V421" s="822"/>
      <c r="W421" s="822"/>
      <c r="X421" s="822"/>
      <c r="Y421" s="822"/>
      <c r="Z421" s="822"/>
    </row>
    <row r="422" spans="9:26" x14ac:dyDescent="0.35">
      <c r="I422" s="822"/>
      <c r="J422" s="822"/>
      <c r="K422" s="822"/>
      <c r="L422" s="822"/>
      <c r="M422" s="822"/>
      <c r="N422" s="822"/>
      <c r="O422" s="822"/>
      <c r="P422" s="822"/>
      <c r="Q422" s="822"/>
      <c r="R422" s="822"/>
      <c r="S422" s="822"/>
      <c r="T422" s="822"/>
      <c r="U422" s="822"/>
      <c r="V422" s="822"/>
      <c r="W422" s="822"/>
      <c r="X422" s="822"/>
      <c r="Y422" s="822"/>
      <c r="Z422" s="822"/>
    </row>
    <row r="423" spans="9:26" x14ac:dyDescent="0.35">
      <c r="I423" s="822"/>
      <c r="J423" s="822"/>
      <c r="K423" s="822"/>
      <c r="L423" s="822"/>
      <c r="M423" s="822"/>
      <c r="N423" s="822"/>
      <c r="O423" s="822"/>
      <c r="P423" s="822"/>
      <c r="Q423" s="822"/>
      <c r="R423" s="822"/>
      <c r="S423" s="822"/>
      <c r="T423" s="822"/>
      <c r="U423" s="822"/>
      <c r="V423" s="822"/>
      <c r="W423" s="822"/>
      <c r="X423" s="822"/>
      <c r="Y423" s="822"/>
      <c r="Z423" s="822"/>
    </row>
    <row r="424" spans="9:26" x14ac:dyDescent="0.35">
      <c r="I424" s="822"/>
      <c r="J424" s="822"/>
      <c r="K424" s="822"/>
      <c r="L424" s="822"/>
      <c r="M424" s="822"/>
      <c r="N424" s="822"/>
      <c r="O424" s="822"/>
      <c r="P424" s="822"/>
      <c r="Q424" s="822"/>
      <c r="R424" s="822"/>
      <c r="S424" s="822"/>
      <c r="T424" s="822"/>
      <c r="U424" s="822"/>
      <c r="V424" s="822"/>
      <c r="W424" s="822"/>
      <c r="X424" s="822"/>
      <c r="Y424" s="822"/>
      <c r="Z424" s="822"/>
    </row>
    <row r="425" spans="9:26" x14ac:dyDescent="0.35">
      <c r="I425" s="822"/>
      <c r="J425" s="822"/>
      <c r="K425" s="822"/>
      <c r="L425" s="822"/>
      <c r="M425" s="822"/>
      <c r="N425" s="822"/>
      <c r="O425" s="822"/>
      <c r="P425" s="822"/>
      <c r="Q425" s="822"/>
      <c r="R425" s="822"/>
      <c r="S425" s="822"/>
      <c r="T425" s="822"/>
      <c r="U425" s="822"/>
      <c r="V425" s="822"/>
      <c r="W425" s="822"/>
      <c r="X425" s="822"/>
      <c r="Y425" s="822"/>
      <c r="Z425" s="822"/>
    </row>
    <row r="426" spans="9:26" x14ac:dyDescent="0.35">
      <c r="I426" s="822"/>
      <c r="J426" s="822"/>
      <c r="K426" s="822"/>
      <c r="L426" s="822"/>
      <c r="M426" s="822"/>
      <c r="N426" s="822"/>
      <c r="O426" s="822"/>
      <c r="P426" s="822"/>
      <c r="Q426" s="822"/>
      <c r="R426" s="822"/>
      <c r="S426" s="822"/>
      <c r="T426" s="822"/>
      <c r="U426" s="822"/>
      <c r="V426" s="822"/>
      <c r="W426" s="822"/>
      <c r="X426" s="822"/>
      <c r="Y426" s="822"/>
      <c r="Z426" s="822"/>
    </row>
    <row r="427" spans="9:26" x14ac:dyDescent="0.35">
      <c r="I427" s="822"/>
      <c r="J427" s="822"/>
      <c r="K427" s="822"/>
      <c r="L427" s="822"/>
      <c r="M427" s="822"/>
      <c r="N427" s="822"/>
      <c r="O427" s="822"/>
      <c r="P427" s="822"/>
      <c r="Q427" s="822"/>
      <c r="R427" s="822"/>
      <c r="S427" s="822"/>
      <c r="T427" s="822"/>
      <c r="U427" s="822"/>
      <c r="V427" s="822"/>
      <c r="W427" s="822"/>
      <c r="X427" s="822"/>
      <c r="Y427" s="822"/>
      <c r="Z427" s="822"/>
    </row>
    <row r="428" spans="9:26" x14ac:dyDescent="0.35">
      <c r="I428" s="822"/>
      <c r="J428" s="822"/>
      <c r="K428" s="822"/>
      <c r="L428" s="822"/>
      <c r="M428" s="822"/>
      <c r="N428" s="822"/>
      <c r="O428" s="822"/>
      <c r="P428" s="822"/>
      <c r="Q428" s="822"/>
      <c r="R428" s="822"/>
      <c r="S428" s="822"/>
      <c r="T428" s="822"/>
      <c r="U428" s="822"/>
      <c r="V428" s="822"/>
      <c r="W428" s="822"/>
      <c r="X428" s="822"/>
      <c r="Y428" s="822"/>
      <c r="Z428" s="822"/>
    </row>
    <row r="429" spans="9:26" x14ac:dyDescent="0.35">
      <c r="I429" s="822"/>
      <c r="J429" s="822"/>
      <c r="K429" s="822"/>
      <c r="L429" s="822"/>
      <c r="M429" s="822"/>
      <c r="N429" s="822"/>
      <c r="O429" s="822"/>
      <c r="P429" s="822"/>
      <c r="Q429" s="822"/>
      <c r="R429" s="822"/>
      <c r="S429" s="822"/>
      <c r="T429" s="822"/>
      <c r="U429" s="822"/>
      <c r="V429" s="822"/>
      <c r="W429" s="822"/>
      <c r="X429" s="822"/>
      <c r="Y429" s="822"/>
      <c r="Z429" s="822"/>
    </row>
    <row r="430" spans="9:26" x14ac:dyDescent="0.35">
      <c r="I430" s="822"/>
      <c r="J430" s="822"/>
      <c r="K430" s="822"/>
      <c r="L430" s="822"/>
      <c r="M430" s="822"/>
      <c r="N430" s="822"/>
      <c r="O430" s="822"/>
      <c r="P430" s="822"/>
      <c r="Q430" s="822"/>
      <c r="R430" s="822"/>
      <c r="S430" s="822"/>
      <c r="T430" s="822"/>
      <c r="U430" s="822"/>
      <c r="V430" s="822"/>
      <c r="W430" s="822"/>
      <c r="X430" s="822"/>
      <c r="Y430" s="822"/>
      <c r="Z430" s="822"/>
    </row>
    <row r="431" spans="9:26" x14ac:dyDescent="0.35">
      <c r="I431" s="822"/>
      <c r="J431" s="822"/>
      <c r="K431" s="822"/>
      <c r="L431" s="822"/>
      <c r="M431" s="822"/>
      <c r="N431" s="822"/>
      <c r="O431" s="822"/>
      <c r="P431" s="822"/>
      <c r="Q431" s="822"/>
      <c r="R431" s="822"/>
      <c r="S431" s="822"/>
      <c r="T431" s="822"/>
      <c r="U431" s="822"/>
      <c r="V431" s="822"/>
      <c r="W431" s="822"/>
      <c r="X431" s="822"/>
      <c r="Y431" s="822"/>
      <c r="Z431" s="822"/>
    </row>
    <row r="432" spans="9:26" x14ac:dyDescent="0.35">
      <c r="I432" s="822"/>
      <c r="J432" s="822"/>
      <c r="K432" s="822"/>
      <c r="L432" s="822"/>
      <c r="M432" s="822"/>
      <c r="N432" s="822"/>
      <c r="O432" s="822"/>
      <c r="P432" s="822"/>
      <c r="Q432" s="822"/>
      <c r="R432" s="822"/>
      <c r="S432" s="822"/>
      <c r="T432" s="822"/>
      <c r="U432" s="822"/>
      <c r="V432" s="822"/>
      <c r="W432" s="822"/>
      <c r="X432" s="822"/>
      <c r="Y432" s="822"/>
      <c r="Z432" s="822"/>
    </row>
    <row r="433" spans="9:26" x14ac:dyDescent="0.35">
      <c r="I433" s="822"/>
      <c r="J433" s="822"/>
      <c r="K433" s="822"/>
      <c r="L433" s="822"/>
      <c r="M433" s="822"/>
      <c r="N433" s="822"/>
      <c r="O433" s="822"/>
      <c r="P433" s="822"/>
      <c r="Q433" s="822"/>
      <c r="R433" s="822"/>
      <c r="S433" s="822"/>
      <c r="T433" s="822"/>
      <c r="U433" s="822"/>
      <c r="V433" s="822"/>
      <c r="W433" s="822"/>
      <c r="X433" s="822"/>
      <c r="Y433" s="822"/>
      <c r="Z433" s="822"/>
    </row>
    <row r="434" spans="9:26" x14ac:dyDescent="0.35">
      <c r="I434" s="822"/>
      <c r="J434" s="822"/>
      <c r="K434" s="822"/>
      <c r="L434" s="822"/>
      <c r="M434" s="822"/>
      <c r="N434" s="822"/>
      <c r="O434" s="822"/>
      <c r="P434" s="822"/>
      <c r="Q434" s="822"/>
      <c r="R434" s="822"/>
      <c r="S434" s="822"/>
      <c r="T434" s="822"/>
      <c r="U434" s="822"/>
      <c r="V434" s="822"/>
      <c r="W434" s="822"/>
      <c r="X434" s="822"/>
      <c r="Y434" s="822"/>
      <c r="Z434" s="822"/>
    </row>
    <row r="435" spans="9:26" x14ac:dyDescent="0.35">
      <c r="I435" s="822"/>
      <c r="J435" s="822"/>
      <c r="K435" s="822"/>
      <c r="L435" s="822"/>
      <c r="M435" s="822"/>
      <c r="N435" s="822"/>
      <c r="O435" s="822"/>
      <c r="P435" s="822"/>
      <c r="Q435" s="822"/>
      <c r="R435" s="822"/>
      <c r="S435" s="822"/>
      <c r="T435" s="822"/>
      <c r="U435" s="822"/>
      <c r="V435" s="822"/>
      <c r="W435" s="822"/>
      <c r="X435" s="822"/>
      <c r="Y435" s="822"/>
      <c r="Z435" s="822"/>
    </row>
    <row r="436" spans="9:26" x14ac:dyDescent="0.35">
      <c r="I436" s="822"/>
      <c r="J436" s="822"/>
      <c r="K436" s="822"/>
      <c r="L436" s="822"/>
      <c r="M436" s="822"/>
      <c r="N436" s="822"/>
      <c r="O436" s="822"/>
      <c r="P436" s="822"/>
      <c r="Q436" s="822"/>
      <c r="R436" s="822"/>
      <c r="S436" s="822"/>
      <c r="T436" s="822"/>
      <c r="U436" s="822"/>
      <c r="V436" s="822"/>
      <c r="W436" s="822"/>
      <c r="X436" s="822"/>
      <c r="Y436" s="822"/>
      <c r="Z436" s="822"/>
    </row>
    <row r="437" spans="9:26" x14ac:dyDescent="0.35">
      <c r="I437" s="822"/>
      <c r="J437" s="822"/>
      <c r="K437" s="822"/>
      <c r="L437" s="822"/>
      <c r="M437" s="822"/>
      <c r="N437" s="822"/>
      <c r="O437" s="822"/>
      <c r="P437" s="822"/>
      <c r="Q437" s="822"/>
      <c r="R437" s="822"/>
      <c r="S437" s="822"/>
      <c r="T437" s="822"/>
      <c r="U437" s="822"/>
      <c r="V437" s="822"/>
      <c r="W437" s="822"/>
      <c r="X437" s="822"/>
      <c r="Y437" s="822"/>
      <c r="Z437" s="822"/>
    </row>
    <row r="438" spans="9:26" x14ac:dyDescent="0.35">
      <c r="I438" s="822"/>
      <c r="J438" s="822"/>
      <c r="K438" s="822"/>
      <c r="L438" s="822"/>
      <c r="M438" s="822"/>
      <c r="N438" s="822"/>
      <c r="O438" s="822"/>
      <c r="P438" s="822"/>
      <c r="Q438" s="822"/>
      <c r="R438" s="822"/>
      <c r="S438" s="822"/>
      <c r="T438" s="822"/>
      <c r="U438" s="822"/>
      <c r="V438" s="822"/>
      <c r="W438" s="822"/>
      <c r="X438" s="822"/>
      <c r="Y438" s="822"/>
      <c r="Z438" s="822"/>
    </row>
    <row r="439" spans="9:26" x14ac:dyDescent="0.35">
      <c r="I439" s="822"/>
      <c r="J439" s="822"/>
      <c r="K439" s="822"/>
      <c r="L439" s="822"/>
      <c r="M439" s="822"/>
      <c r="N439" s="822"/>
      <c r="O439" s="822"/>
      <c r="P439" s="822"/>
      <c r="Q439" s="822"/>
      <c r="R439" s="822"/>
      <c r="S439" s="822"/>
      <c r="T439" s="822"/>
      <c r="U439" s="822"/>
      <c r="V439" s="822"/>
      <c r="W439" s="822"/>
      <c r="X439" s="822"/>
      <c r="Y439" s="822"/>
      <c r="Z439" s="822"/>
    </row>
    <row r="440" spans="9:26" x14ac:dyDescent="0.35">
      <c r="I440" s="822"/>
      <c r="J440" s="822"/>
      <c r="K440" s="822"/>
      <c r="L440" s="822"/>
      <c r="M440" s="822"/>
      <c r="N440" s="822"/>
      <c r="O440" s="822"/>
      <c r="P440" s="822"/>
      <c r="Q440" s="822"/>
      <c r="R440" s="822"/>
      <c r="S440" s="822"/>
      <c r="T440" s="822"/>
      <c r="U440" s="822"/>
      <c r="V440" s="822"/>
      <c r="W440" s="822"/>
      <c r="X440" s="822"/>
      <c r="Y440" s="822"/>
      <c r="Z440" s="822"/>
    </row>
    <row r="441" spans="9:26" x14ac:dyDescent="0.35">
      <c r="I441" s="822"/>
      <c r="J441" s="822"/>
      <c r="K441" s="822"/>
      <c r="L441" s="822"/>
      <c r="M441" s="822"/>
      <c r="N441" s="822"/>
      <c r="O441" s="822"/>
      <c r="P441" s="822"/>
      <c r="Q441" s="822"/>
      <c r="R441" s="822"/>
      <c r="S441" s="822"/>
      <c r="T441" s="822"/>
      <c r="U441" s="822"/>
      <c r="V441" s="822"/>
      <c r="W441" s="822"/>
      <c r="X441" s="822"/>
      <c r="Y441" s="822"/>
      <c r="Z441" s="822"/>
    </row>
    <row r="442" spans="9:26" x14ac:dyDescent="0.35">
      <c r="I442" s="822"/>
      <c r="J442" s="822"/>
      <c r="K442" s="822"/>
      <c r="L442" s="822"/>
      <c r="M442" s="822"/>
      <c r="N442" s="822"/>
      <c r="O442" s="822"/>
      <c r="P442" s="822"/>
      <c r="Q442" s="822"/>
      <c r="R442" s="822"/>
      <c r="S442" s="822"/>
      <c r="T442" s="822"/>
      <c r="U442" s="822"/>
      <c r="V442" s="822"/>
      <c r="W442" s="822"/>
      <c r="X442" s="822"/>
      <c r="Y442" s="822"/>
      <c r="Z442" s="822"/>
    </row>
    <row r="443" spans="9:26" x14ac:dyDescent="0.35">
      <c r="I443" s="822"/>
      <c r="J443" s="822"/>
      <c r="K443" s="822"/>
      <c r="L443" s="822"/>
      <c r="M443" s="822"/>
      <c r="N443" s="822"/>
      <c r="O443" s="822"/>
      <c r="P443" s="822"/>
      <c r="Q443" s="822"/>
      <c r="R443" s="822"/>
      <c r="S443" s="822"/>
      <c r="T443" s="822"/>
      <c r="U443" s="822"/>
      <c r="V443" s="822"/>
      <c r="W443" s="822"/>
      <c r="X443" s="822"/>
      <c r="Y443" s="822"/>
      <c r="Z443" s="822"/>
    </row>
    <row r="444" spans="9:26" x14ac:dyDescent="0.35">
      <c r="I444" s="822"/>
      <c r="J444" s="822"/>
      <c r="K444" s="822"/>
      <c r="L444" s="822"/>
      <c r="M444" s="822"/>
      <c r="N444" s="822"/>
      <c r="O444" s="822"/>
      <c r="P444" s="822"/>
      <c r="Q444" s="822"/>
      <c r="R444" s="822"/>
      <c r="S444" s="822"/>
      <c r="T444" s="822"/>
      <c r="U444" s="822"/>
      <c r="V444" s="822"/>
      <c r="W444" s="822"/>
      <c r="X444" s="822"/>
      <c r="Y444" s="822"/>
      <c r="Z444" s="822"/>
    </row>
    <row r="445" spans="9:26" x14ac:dyDescent="0.35">
      <c r="I445" s="822"/>
      <c r="J445" s="822"/>
      <c r="K445" s="822"/>
      <c r="L445" s="822"/>
      <c r="M445" s="822"/>
      <c r="N445" s="822"/>
      <c r="O445" s="822"/>
      <c r="P445" s="822"/>
      <c r="Q445" s="822"/>
      <c r="R445" s="822"/>
      <c r="S445" s="822"/>
      <c r="T445" s="822"/>
      <c r="U445" s="822"/>
      <c r="V445" s="822"/>
      <c r="W445" s="822"/>
      <c r="X445" s="822"/>
      <c r="Y445" s="822"/>
      <c r="Z445" s="822"/>
    </row>
    <row r="446" spans="9:26" x14ac:dyDescent="0.35">
      <c r="I446" s="822"/>
      <c r="J446" s="822"/>
      <c r="K446" s="822"/>
      <c r="L446" s="822"/>
      <c r="M446" s="822"/>
      <c r="N446" s="822"/>
      <c r="O446" s="822"/>
      <c r="P446" s="822"/>
      <c r="Q446" s="822"/>
      <c r="R446" s="822"/>
      <c r="S446" s="822"/>
      <c r="T446" s="822"/>
      <c r="U446" s="822"/>
      <c r="V446" s="822"/>
      <c r="W446" s="822"/>
      <c r="X446" s="822"/>
      <c r="Y446" s="822"/>
      <c r="Z446" s="822"/>
    </row>
    <row r="447" spans="9:26" x14ac:dyDescent="0.35">
      <c r="I447" s="822"/>
      <c r="J447" s="822"/>
      <c r="K447" s="822"/>
      <c r="L447" s="822"/>
      <c r="M447" s="822"/>
      <c r="N447" s="822"/>
      <c r="O447" s="822"/>
      <c r="P447" s="822"/>
      <c r="Q447" s="822"/>
      <c r="R447" s="822"/>
      <c r="S447" s="822"/>
      <c r="T447" s="822"/>
      <c r="U447" s="822"/>
      <c r="V447" s="822"/>
      <c r="W447" s="822"/>
      <c r="X447" s="822"/>
      <c r="Y447" s="822"/>
      <c r="Z447" s="822"/>
    </row>
    <row r="448" spans="9:26" x14ac:dyDescent="0.35">
      <c r="I448" s="822"/>
      <c r="J448" s="822"/>
      <c r="K448" s="822"/>
      <c r="L448" s="822"/>
      <c r="M448" s="822"/>
      <c r="N448" s="822"/>
      <c r="O448" s="822"/>
      <c r="P448" s="822"/>
      <c r="Q448" s="822"/>
      <c r="R448" s="822"/>
      <c r="S448" s="822"/>
      <c r="T448" s="822"/>
      <c r="U448" s="822"/>
      <c r="V448" s="822"/>
      <c r="W448" s="822"/>
      <c r="X448" s="822"/>
      <c r="Y448" s="822"/>
      <c r="Z448" s="822"/>
    </row>
    <row r="449" spans="9:26" x14ac:dyDescent="0.35">
      <c r="I449" s="822"/>
      <c r="J449" s="822"/>
      <c r="K449" s="822"/>
      <c r="L449" s="822"/>
      <c r="M449" s="822"/>
      <c r="N449" s="822"/>
      <c r="O449" s="822"/>
      <c r="P449" s="822"/>
      <c r="Q449" s="822"/>
      <c r="R449" s="822"/>
      <c r="S449" s="822"/>
      <c r="T449" s="822"/>
      <c r="U449" s="822"/>
      <c r="V449" s="822"/>
      <c r="W449" s="822"/>
      <c r="X449" s="822"/>
      <c r="Y449" s="822"/>
      <c r="Z449" s="822"/>
    </row>
    <row r="450" spans="9:26" x14ac:dyDescent="0.35">
      <c r="I450" s="822"/>
      <c r="J450" s="822"/>
      <c r="K450" s="822"/>
      <c r="L450" s="822"/>
      <c r="M450" s="822"/>
      <c r="N450" s="822"/>
      <c r="O450" s="822"/>
      <c r="P450" s="822"/>
      <c r="Q450" s="822"/>
      <c r="R450" s="822"/>
      <c r="S450" s="822"/>
      <c r="T450" s="822"/>
      <c r="U450" s="822"/>
      <c r="V450" s="822"/>
      <c r="W450" s="822"/>
      <c r="X450" s="822"/>
      <c r="Y450" s="822"/>
      <c r="Z450" s="822"/>
    </row>
    <row r="451" spans="9:26" x14ac:dyDescent="0.35">
      <c r="I451" s="822"/>
      <c r="J451" s="822"/>
      <c r="K451" s="822"/>
      <c r="L451" s="822"/>
      <c r="M451" s="822"/>
      <c r="N451" s="822"/>
      <c r="O451" s="822"/>
      <c r="P451" s="822"/>
      <c r="Q451" s="822"/>
      <c r="R451" s="822"/>
      <c r="S451" s="822"/>
      <c r="T451" s="822"/>
      <c r="U451" s="822"/>
      <c r="V451" s="822"/>
      <c r="W451" s="822"/>
      <c r="X451" s="822"/>
      <c r="Y451" s="822"/>
      <c r="Z451" s="822"/>
    </row>
    <row r="452" spans="9:26" x14ac:dyDescent="0.35">
      <c r="I452" s="822"/>
      <c r="J452" s="822"/>
      <c r="K452" s="822"/>
      <c r="L452" s="822"/>
      <c r="M452" s="822"/>
      <c r="N452" s="822"/>
      <c r="O452" s="822"/>
      <c r="P452" s="822"/>
      <c r="Q452" s="822"/>
      <c r="R452" s="822"/>
      <c r="S452" s="822"/>
      <c r="T452" s="822"/>
      <c r="U452" s="822"/>
      <c r="V452" s="822"/>
      <c r="W452" s="822"/>
      <c r="X452" s="822"/>
      <c r="Y452" s="822"/>
      <c r="Z452" s="822"/>
    </row>
    <row r="453" spans="9:26" x14ac:dyDescent="0.35">
      <c r="I453" s="822"/>
      <c r="J453" s="822"/>
      <c r="K453" s="822"/>
      <c r="L453" s="822"/>
      <c r="M453" s="822"/>
      <c r="N453" s="822"/>
      <c r="O453" s="822"/>
      <c r="P453" s="822"/>
      <c r="Q453" s="822"/>
      <c r="R453" s="822"/>
      <c r="S453" s="822"/>
      <c r="T453" s="822"/>
      <c r="U453" s="822"/>
      <c r="V453" s="822"/>
      <c r="W453" s="822"/>
      <c r="X453" s="822"/>
      <c r="Y453" s="822"/>
      <c r="Z453" s="822"/>
    </row>
    <row r="454" spans="9:26" x14ac:dyDescent="0.35">
      <c r="I454" s="822"/>
      <c r="J454" s="822"/>
      <c r="K454" s="822"/>
      <c r="L454" s="822"/>
      <c r="M454" s="822"/>
      <c r="N454" s="822"/>
      <c r="O454" s="822"/>
      <c r="P454" s="822"/>
      <c r="Q454" s="822"/>
      <c r="R454" s="822"/>
      <c r="S454" s="822"/>
      <c r="T454" s="822"/>
      <c r="U454" s="822"/>
      <c r="V454" s="822"/>
      <c r="W454" s="822"/>
      <c r="X454" s="822"/>
      <c r="Y454" s="822"/>
      <c r="Z454" s="822"/>
    </row>
    <row r="455" spans="9:26" x14ac:dyDescent="0.35">
      <c r="I455" s="822"/>
      <c r="J455" s="822"/>
      <c r="K455" s="822"/>
      <c r="L455" s="822"/>
      <c r="M455" s="822"/>
      <c r="N455" s="822"/>
      <c r="O455" s="822"/>
      <c r="P455" s="822"/>
      <c r="Q455" s="822"/>
      <c r="R455" s="822"/>
      <c r="S455" s="822"/>
      <c r="T455" s="822"/>
      <c r="U455" s="822"/>
      <c r="V455" s="822"/>
      <c r="W455" s="822"/>
      <c r="X455" s="822"/>
      <c r="Y455" s="822"/>
      <c r="Z455" s="822"/>
    </row>
    <row r="456" spans="9:26" x14ac:dyDescent="0.35">
      <c r="I456" s="822"/>
      <c r="J456" s="822"/>
      <c r="K456" s="822"/>
      <c r="L456" s="822"/>
      <c r="M456" s="822"/>
      <c r="N456" s="822"/>
      <c r="O456" s="822"/>
      <c r="P456" s="822"/>
      <c r="Q456" s="822"/>
      <c r="R456" s="822"/>
      <c r="S456" s="822"/>
      <c r="T456" s="822"/>
      <c r="U456" s="822"/>
      <c r="V456" s="822"/>
      <c r="W456" s="822"/>
      <c r="X456" s="822"/>
      <c r="Y456" s="822"/>
      <c r="Z456" s="822"/>
    </row>
    <row r="457" spans="9:26" x14ac:dyDescent="0.35">
      <c r="I457" s="822"/>
      <c r="J457" s="822"/>
      <c r="K457" s="822"/>
      <c r="L457" s="822"/>
      <c r="M457" s="822"/>
      <c r="N457" s="822"/>
      <c r="O457" s="822"/>
      <c r="P457" s="822"/>
      <c r="Q457" s="822"/>
      <c r="R457" s="822"/>
      <c r="S457" s="822"/>
      <c r="T457" s="822"/>
      <c r="U457" s="822"/>
      <c r="V457" s="822"/>
      <c r="W457" s="822"/>
      <c r="X457" s="822"/>
      <c r="Y457" s="822"/>
      <c r="Z457" s="822"/>
    </row>
    <row r="458" spans="9:26" x14ac:dyDescent="0.35">
      <c r="I458" s="822"/>
      <c r="J458" s="822"/>
      <c r="K458" s="822"/>
      <c r="L458" s="822"/>
      <c r="M458" s="822"/>
      <c r="N458" s="822"/>
      <c r="O458" s="822"/>
      <c r="P458" s="822"/>
      <c r="Q458" s="822"/>
      <c r="R458" s="822"/>
      <c r="S458" s="822"/>
      <c r="T458" s="822"/>
      <c r="U458" s="822"/>
      <c r="V458" s="822"/>
      <c r="W458" s="822"/>
      <c r="X458" s="822"/>
      <c r="Y458" s="822"/>
      <c r="Z458" s="822"/>
    </row>
    <row r="459" spans="9:26" x14ac:dyDescent="0.35">
      <c r="I459" s="822"/>
      <c r="J459" s="822"/>
      <c r="K459" s="822"/>
      <c r="L459" s="822"/>
      <c r="M459" s="822"/>
      <c r="N459" s="822"/>
      <c r="O459" s="822"/>
      <c r="P459" s="822"/>
      <c r="Q459" s="822"/>
      <c r="R459" s="822"/>
      <c r="S459" s="822"/>
      <c r="T459" s="822"/>
      <c r="U459" s="822"/>
      <c r="V459" s="822"/>
      <c r="W459" s="822"/>
      <c r="X459" s="822"/>
      <c r="Y459" s="822"/>
      <c r="Z459" s="822"/>
    </row>
    <row r="460" spans="9:26" x14ac:dyDescent="0.35">
      <c r="I460" s="822"/>
      <c r="J460" s="822"/>
      <c r="K460" s="822"/>
      <c r="L460" s="822"/>
      <c r="M460" s="822"/>
      <c r="N460" s="822"/>
      <c r="O460" s="822"/>
      <c r="P460" s="822"/>
      <c r="Q460" s="822"/>
      <c r="R460" s="822"/>
      <c r="S460" s="822"/>
      <c r="T460" s="822"/>
      <c r="U460" s="822"/>
      <c r="V460" s="822"/>
      <c r="W460" s="822"/>
      <c r="X460" s="822"/>
      <c r="Y460" s="822"/>
      <c r="Z460" s="822"/>
    </row>
    <row r="461" spans="9:26" x14ac:dyDescent="0.35">
      <c r="I461" s="822"/>
      <c r="J461" s="822"/>
      <c r="K461" s="822"/>
      <c r="L461" s="822"/>
      <c r="M461" s="822"/>
      <c r="N461" s="822"/>
      <c r="O461" s="822"/>
      <c r="P461" s="822"/>
      <c r="Q461" s="822"/>
      <c r="R461" s="822"/>
      <c r="S461" s="822"/>
      <c r="T461" s="822"/>
      <c r="U461" s="822"/>
      <c r="V461" s="822"/>
      <c r="W461" s="822"/>
      <c r="X461" s="822"/>
      <c r="Y461" s="822"/>
      <c r="Z461" s="822"/>
    </row>
    <row r="462" spans="9:26" x14ac:dyDescent="0.35">
      <c r="I462" s="822"/>
      <c r="J462" s="822"/>
      <c r="K462" s="822"/>
      <c r="L462" s="822"/>
      <c r="M462" s="822"/>
      <c r="N462" s="822"/>
      <c r="O462" s="822"/>
      <c r="P462" s="822"/>
      <c r="Q462" s="822"/>
      <c r="R462" s="822"/>
      <c r="S462" s="822"/>
      <c r="T462" s="822"/>
      <c r="U462" s="822"/>
      <c r="V462" s="822"/>
      <c r="W462" s="822"/>
      <c r="X462" s="822"/>
      <c r="Y462" s="822"/>
      <c r="Z462" s="822"/>
    </row>
    <row r="463" spans="9:26" x14ac:dyDescent="0.35">
      <c r="I463" s="822"/>
      <c r="J463" s="822"/>
      <c r="K463" s="822"/>
      <c r="L463" s="822"/>
      <c r="M463" s="822"/>
      <c r="N463" s="822"/>
      <c r="O463" s="822"/>
      <c r="P463" s="822"/>
      <c r="Q463" s="822"/>
      <c r="R463" s="822"/>
      <c r="S463" s="822"/>
      <c r="T463" s="822"/>
      <c r="U463" s="822"/>
      <c r="V463" s="822"/>
      <c r="W463" s="822"/>
      <c r="X463" s="822"/>
      <c r="Y463" s="822"/>
      <c r="Z463" s="822"/>
    </row>
    <row r="464" spans="9:26" x14ac:dyDescent="0.35">
      <c r="I464" s="822"/>
      <c r="J464" s="822"/>
      <c r="K464" s="822"/>
      <c r="L464" s="822"/>
      <c r="M464" s="822"/>
      <c r="N464" s="822"/>
      <c r="O464" s="822"/>
      <c r="P464" s="822"/>
      <c r="Q464" s="822"/>
      <c r="R464" s="822"/>
      <c r="S464" s="822"/>
      <c r="T464" s="822"/>
      <c r="U464" s="822"/>
      <c r="V464" s="822"/>
      <c r="W464" s="822"/>
      <c r="X464" s="822"/>
      <c r="Y464" s="822"/>
      <c r="Z464" s="822"/>
    </row>
    <row r="465" spans="9:26" x14ac:dyDescent="0.35">
      <c r="I465" s="822"/>
      <c r="J465" s="822"/>
      <c r="K465" s="822"/>
      <c r="L465" s="822"/>
      <c r="M465" s="822"/>
      <c r="N465" s="822"/>
      <c r="O465" s="822"/>
      <c r="P465" s="822"/>
      <c r="Q465" s="822"/>
      <c r="R465" s="822"/>
      <c r="S465" s="822"/>
      <c r="T465" s="822"/>
      <c r="U465" s="822"/>
      <c r="V465" s="822"/>
      <c r="W465" s="822"/>
      <c r="X465" s="822"/>
      <c r="Y465" s="822"/>
      <c r="Z465" s="822"/>
    </row>
    <row r="466" spans="9:26" x14ac:dyDescent="0.35">
      <c r="I466" s="822"/>
      <c r="J466" s="822"/>
      <c r="K466" s="822"/>
      <c r="L466" s="822"/>
      <c r="M466" s="822"/>
      <c r="N466" s="822"/>
      <c r="O466" s="822"/>
      <c r="P466" s="822"/>
      <c r="Q466" s="822"/>
      <c r="R466" s="822"/>
      <c r="S466" s="822"/>
      <c r="T466" s="822"/>
      <c r="U466" s="822"/>
      <c r="V466" s="822"/>
      <c r="W466" s="822"/>
      <c r="X466" s="822"/>
      <c r="Y466" s="822"/>
      <c r="Z466" s="822"/>
    </row>
    <row r="467" spans="9:26" x14ac:dyDescent="0.35">
      <c r="I467" s="822"/>
      <c r="J467" s="822"/>
      <c r="K467" s="822"/>
      <c r="L467" s="822"/>
      <c r="M467" s="822"/>
      <c r="N467" s="822"/>
      <c r="O467" s="822"/>
      <c r="P467" s="822"/>
      <c r="Q467" s="822"/>
      <c r="R467" s="822"/>
      <c r="S467" s="822"/>
      <c r="T467" s="822"/>
      <c r="U467" s="822"/>
      <c r="V467" s="822"/>
      <c r="W467" s="822"/>
      <c r="X467" s="822"/>
      <c r="Y467" s="822"/>
      <c r="Z467" s="822"/>
    </row>
    <row r="468" spans="9:26" x14ac:dyDescent="0.35">
      <c r="I468" s="822"/>
      <c r="J468" s="822"/>
      <c r="K468" s="822"/>
      <c r="L468" s="822"/>
      <c r="M468" s="822"/>
      <c r="N468" s="822"/>
      <c r="O468" s="822"/>
      <c r="P468" s="822"/>
      <c r="Q468" s="822"/>
      <c r="R468" s="822"/>
      <c r="S468" s="822"/>
      <c r="T468" s="822"/>
      <c r="U468" s="822"/>
      <c r="V468" s="822"/>
      <c r="W468" s="822"/>
      <c r="X468" s="822"/>
      <c r="Y468" s="822"/>
      <c r="Z468" s="822"/>
    </row>
    <row r="469" spans="9:26" x14ac:dyDescent="0.35">
      <c r="I469" s="822"/>
      <c r="J469" s="822"/>
      <c r="K469" s="822"/>
      <c r="L469" s="822"/>
      <c r="M469" s="822"/>
      <c r="N469" s="822"/>
      <c r="O469" s="822"/>
      <c r="P469" s="822"/>
      <c r="Q469" s="822"/>
      <c r="R469" s="822"/>
      <c r="S469" s="822"/>
      <c r="T469" s="822"/>
      <c r="U469" s="822"/>
      <c r="V469" s="822"/>
      <c r="W469" s="822"/>
      <c r="X469" s="822"/>
      <c r="Y469" s="822"/>
      <c r="Z469" s="822"/>
    </row>
    <row r="470" spans="9:26" x14ac:dyDescent="0.35">
      <c r="I470" s="822"/>
      <c r="J470" s="822"/>
      <c r="K470" s="822"/>
      <c r="L470" s="822"/>
      <c r="M470" s="822"/>
      <c r="N470" s="822"/>
      <c r="O470" s="822"/>
      <c r="P470" s="822"/>
      <c r="Q470" s="822"/>
      <c r="R470" s="822"/>
      <c r="S470" s="822"/>
      <c r="T470" s="822"/>
      <c r="U470" s="822"/>
      <c r="V470" s="822"/>
      <c r="W470" s="822"/>
      <c r="X470" s="822"/>
      <c r="Y470" s="822"/>
      <c r="Z470" s="822"/>
    </row>
    <row r="471" spans="9:26" x14ac:dyDescent="0.35">
      <c r="I471" s="822"/>
      <c r="J471" s="822"/>
      <c r="K471" s="822"/>
      <c r="L471" s="822"/>
      <c r="M471" s="822"/>
      <c r="N471" s="822"/>
      <c r="O471" s="822"/>
      <c r="P471" s="822"/>
      <c r="Q471" s="822"/>
      <c r="R471" s="822"/>
      <c r="S471" s="822"/>
      <c r="T471" s="822"/>
      <c r="U471" s="822"/>
      <c r="V471" s="822"/>
      <c r="W471" s="822"/>
      <c r="X471" s="822"/>
      <c r="Y471" s="822"/>
      <c r="Z471" s="822"/>
    </row>
    <row r="472" spans="9:26" x14ac:dyDescent="0.35">
      <c r="I472" s="822"/>
      <c r="J472" s="822"/>
      <c r="K472" s="822"/>
      <c r="L472" s="822"/>
      <c r="M472" s="822"/>
      <c r="N472" s="822"/>
      <c r="O472" s="822"/>
      <c r="P472" s="822"/>
      <c r="Q472" s="822"/>
      <c r="R472" s="822"/>
      <c r="S472" s="822"/>
      <c r="T472" s="822"/>
      <c r="U472" s="822"/>
      <c r="V472" s="822"/>
      <c r="W472" s="822"/>
      <c r="X472" s="822"/>
      <c r="Y472" s="822"/>
      <c r="Z472" s="822"/>
    </row>
    <row r="473" spans="9:26" x14ac:dyDescent="0.35">
      <c r="I473" s="822"/>
      <c r="J473" s="822"/>
      <c r="K473" s="822"/>
      <c r="L473" s="822"/>
      <c r="M473" s="822"/>
      <c r="N473" s="822"/>
      <c r="O473" s="822"/>
      <c r="P473" s="822"/>
      <c r="Q473" s="822"/>
      <c r="R473" s="822"/>
      <c r="S473" s="822"/>
      <c r="T473" s="822"/>
      <c r="U473" s="822"/>
      <c r="V473" s="822"/>
      <c r="W473" s="822"/>
      <c r="X473" s="822"/>
      <c r="Y473" s="822"/>
      <c r="Z473" s="822"/>
    </row>
    <row r="474" spans="9:26" x14ac:dyDescent="0.35">
      <c r="I474" s="822"/>
      <c r="J474" s="822"/>
      <c r="K474" s="822"/>
      <c r="L474" s="822"/>
      <c r="M474" s="822"/>
      <c r="N474" s="822"/>
      <c r="O474" s="822"/>
      <c r="P474" s="822"/>
      <c r="Q474" s="822"/>
      <c r="R474" s="822"/>
      <c r="S474" s="822"/>
      <c r="T474" s="822"/>
      <c r="U474" s="822"/>
      <c r="V474" s="822"/>
      <c r="W474" s="822"/>
      <c r="X474" s="822"/>
      <c r="Y474" s="822"/>
      <c r="Z474" s="822"/>
    </row>
    <row r="475" spans="9:26" x14ac:dyDescent="0.35">
      <c r="I475" s="822"/>
      <c r="J475" s="822"/>
      <c r="K475" s="822"/>
      <c r="L475" s="822"/>
      <c r="M475" s="822"/>
      <c r="N475" s="822"/>
      <c r="O475" s="822"/>
      <c r="P475" s="822"/>
      <c r="Q475" s="822"/>
      <c r="R475" s="822"/>
      <c r="S475" s="822"/>
      <c r="T475" s="822"/>
      <c r="U475" s="822"/>
      <c r="V475" s="822"/>
      <c r="W475" s="822"/>
      <c r="X475" s="822"/>
      <c r="Y475" s="822"/>
      <c r="Z475" s="822"/>
    </row>
    <row r="476" spans="9:26" x14ac:dyDescent="0.35">
      <c r="I476" s="822"/>
      <c r="J476" s="822"/>
      <c r="K476" s="822"/>
      <c r="L476" s="822"/>
      <c r="M476" s="822"/>
      <c r="N476" s="822"/>
      <c r="O476" s="822"/>
      <c r="P476" s="822"/>
      <c r="Q476" s="822"/>
      <c r="R476" s="822"/>
      <c r="S476" s="822"/>
      <c r="T476" s="822"/>
      <c r="U476" s="822"/>
      <c r="V476" s="822"/>
      <c r="W476" s="822"/>
      <c r="X476" s="822"/>
      <c r="Y476" s="822"/>
      <c r="Z476" s="822"/>
    </row>
    <row r="477" spans="9:26" x14ac:dyDescent="0.35">
      <c r="I477" s="822"/>
      <c r="J477" s="822"/>
      <c r="K477" s="822"/>
      <c r="L477" s="822"/>
      <c r="M477" s="822"/>
      <c r="N477" s="822"/>
      <c r="O477" s="822"/>
      <c r="P477" s="822"/>
      <c r="Q477" s="822"/>
      <c r="R477" s="822"/>
      <c r="S477" s="822"/>
      <c r="T477" s="822"/>
      <c r="U477" s="822"/>
      <c r="V477" s="822"/>
      <c r="W477" s="822"/>
      <c r="X477" s="822"/>
      <c r="Y477" s="822"/>
      <c r="Z477" s="822"/>
    </row>
    <row r="478" spans="9:26" x14ac:dyDescent="0.35">
      <c r="I478" s="822"/>
      <c r="J478" s="822"/>
      <c r="K478" s="822"/>
      <c r="L478" s="822"/>
      <c r="M478" s="822"/>
      <c r="N478" s="822"/>
      <c r="O478" s="822"/>
      <c r="P478" s="822"/>
      <c r="Q478" s="822"/>
      <c r="R478" s="822"/>
      <c r="S478" s="822"/>
      <c r="T478" s="822"/>
      <c r="U478" s="822"/>
      <c r="V478" s="822"/>
      <c r="W478" s="822"/>
      <c r="X478" s="822"/>
      <c r="Y478" s="822"/>
      <c r="Z478" s="822"/>
    </row>
    <row r="479" spans="9:26" x14ac:dyDescent="0.35">
      <c r="I479" s="822"/>
      <c r="J479" s="822"/>
      <c r="K479" s="822"/>
      <c r="L479" s="822"/>
      <c r="M479" s="822"/>
      <c r="N479" s="822"/>
      <c r="O479" s="822"/>
      <c r="P479" s="822"/>
      <c r="Q479" s="822"/>
      <c r="R479" s="822"/>
      <c r="S479" s="822"/>
      <c r="T479" s="822"/>
      <c r="U479" s="822"/>
      <c r="V479" s="822"/>
      <c r="W479" s="822"/>
      <c r="X479" s="822"/>
      <c r="Y479" s="822"/>
      <c r="Z479" s="822"/>
    </row>
    <row r="480" spans="9:26" x14ac:dyDescent="0.35">
      <c r="I480" s="822"/>
      <c r="J480" s="822"/>
      <c r="K480" s="822"/>
      <c r="L480" s="822"/>
      <c r="M480" s="822"/>
      <c r="N480" s="822"/>
      <c r="O480" s="822"/>
      <c r="P480" s="822"/>
      <c r="Q480" s="822"/>
      <c r="R480" s="822"/>
      <c r="S480" s="822"/>
      <c r="T480" s="822"/>
      <c r="U480" s="822"/>
      <c r="V480" s="822"/>
      <c r="W480" s="822"/>
      <c r="X480" s="822"/>
      <c r="Y480" s="822"/>
      <c r="Z480" s="822"/>
    </row>
    <row r="481" spans="9:26" x14ac:dyDescent="0.35">
      <c r="I481" s="822"/>
      <c r="J481" s="822"/>
      <c r="K481" s="822"/>
      <c r="L481" s="822"/>
      <c r="M481" s="822"/>
      <c r="N481" s="822"/>
      <c r="O481" s="822"/>
      <c r="P481" s="822"/>
      <c r="Q481" s="822"/>
      <c r="R481" s="822"/>
      <c r="S481" s="822"/>
      <c r="T481" s="822"/>
      <c r="U481" s="822"/>
      <c r="V481" s="822"/>
      <c r="W481" s="822"/>
      <c r="X481" s="822"/>
      <c r="Y481" s="822"/>
      <c r="Z481" s="822"/>
    </row>
    <row r="482" spans="9:26" x14ac:dyDescent="0.35">
      <c r="I482" s="822"/>
      <c r="J482" s="822"/>
      <c r="K482" s="822"/>
      <c r="L482" s="822"/>
      <c r="M482" s="822"/>
      <c r="N482" s="822"/>
      <c r="O482" s="822"/>
      <c r="P482" s="822"/>
      <c r="Q482" s="822"/>
      <c r="R482" s="822"/>
      <c r="S482" s="822"/>
      <c r="T482" s="822"/>
      <c r="U482" s="822"/>
      <c r="V482" s="822"/>
      <c r="W482" s="822"/>
      <c r="X482" s="822"/>
      <c r="Y482" s="822"/>
      <c r="Z482" s="822"/>
    </row>
    <row r="483" spans="9:26" x14ac:dyDescent="0.35">
      <c r="I483" s="822"/>
      <c r="J483" s="822"/>
      <c r="K483" s="822"/>
      <c r="L483" s="822"/>
      <c r="M483" s="822"/>
      <c r="N483" s="822"/>
      <c r="O483" s="822"/>
      <c r="P483" s="822"/>
      <c r="Q483" s="822"/>
      <c r="R483" s="822"/>
      <c r="S483" s="822"/>
      <c r="T483" s="822"/>
      <c r="U483" s="822"/>
      <c r="V483" s="822"/>
      <c r="W483" s="822"/>
      <c r="X483" s="822"/>
      <c r="Y483" s="822"/>
      <c r="Z483" s="822"/>
    </row>
    <row r="484" spans="9:26" x14ac:dyDescent="0.35">
      <c r="I484" s="822"/>
      <c r="J484" s="822"/>
      <c r="K484" s="822"/>
      <c r="L484" s="822"/>
      <c r="M484" s="822"/>
      <c r="N484" s="822"/>
      <c r="O484" s="822"/>
      <c r="P484" s="822"/>
      <c r="Q484" s="822"/>
      <c r="R484" s="822"/>
      <c r="S484" s="822"/>
      <c r="T484" s="822"/>
      <c r="U484" s="822"/>
      <c r="V484" s="822"/>
      <c r="W484" s="822"/>
      <c r="X484" s="822"/>
      <c r="Y484" s="822"/>
      <c r="Z484" s="822"/>
    </row>
    <row r="485" spans="9:26" x14ac:dyDescent="0.35">
      <c r="I485" s="822"/>
      <c r="J485" s="822"/>
      <c r="K485" s="822"/>
      <c r="L485" s="822"/>
      <c r="M485" s="822"/>
      <c r="N485" s="822"/>
      <c r="O485" s="822"/>
      <c r="P485" s="822"/>
      <c r="Q485" s="822"/>
      <c r="R485" s="822"/>
      <c r="S485" s="822"/>
      <c r="T485" s="822"/>
      <c r="U485" s="822"/>
      <c r="V485" s="822"/>
      <c r="W485" s="822"/>
      <c r="X485" s="822"/>
      <c r="Y485" s="822"/>
      <c r="Z485" s="822"/>
    </row>
    <row r="486" spans="9:26" x14ac:dyDescent="0.35">
      <c r="I486" s="822"/>
      <c r="J486" s="822"/>
      <c r="K486" s="822"/>
      <c r="L486" s="822"/>
      <c r="M486" s="822"/>
      <c r="N486" s="822"/>
      <c r="O486" s="822"/>
      <c r="P486" s="822"/>
      <c r="Q486" s="822"/>
      <c r="R486" s="822"/>
      <c r="S486" s="822"/>
      <c r="T486" s="822"/>
      <c r="U486" s="822"/>
      <c r="V486" s="822"/>
      <c r="W486" s="822"/>
      <c r="X486" s="822"/>
      <c r="Y486" s="822"/>
      <c r="Z486" s="822"/>
    </row>
    <row r="487" spans="9:26" x14ac:dyDescent="0.35">
      <c r="I487" s="822"/>
      <c r="J487" s="822"/>
      <c r="K487" s="822"/>
      <c r="L487" s="822"/>
      <c r="M487" s="822"/>
      <c r="N487" s="822"/>
      <c r="O487" s="822"/>
      <c r="P487" s="822"/>
      <c r="Q487" s="822"/>
      <c r="R487" s="822"/>
      <c r="S487" s="822"/>
      <c r="T487" s="822"/>
      <c r="U487" s="822"/>
      <c r="V487" s="822"/>
      <c r="W487" s="822"/>
      <c r="X487" s="822"/>
      <c r="Y487" s="822"/>
      <c r="Z487" s="822"/>
    </row>
    <row r="488" spans="9:26" x14ac:dyDescent="0.35">
      <c r="I488" s="822"/>
      <c r="J488" s="822"/>
      <c r="K488" s="822"/>
      <c r="L488" s="822"/>
      <c r="M488" s="822"/>
      <c r="N488" s="822"/>
      <c r="O488" s="822"/>
      <c r="P488" s="822"/>
      <c r="Q488" s="822"/>
      <c r="R488" s="822"/>
      <c r="S488" s="822"/>
      <c r="T488" s="822"/>
      <c r="U488" s="822"/>
      <c r="V488" s="822"/>
      <c r="W488" s="822"/>
      <c r="X488" s="822"/>
      <c r="Y488" s="822"/>
      <c r="Z488" s="822"/>
    </row>
    <row r="489" spans="9:26" x14ac:dyDescent="0.35">
      <c r="I489" s="822"/>
      <c r="J489" s="822"/>
      <c r="K489" s="822"/>
      <c r="L489" s="822"/>
      <c r="M489" s="822"/>
      <c r="N489" s="822"/>
      <c r="O489" s="822"/>
      <c r="P489" s="822"/>
      <c r="Q489" s="822"/>
      <c r="R489" s="822"/>
      <c r="S489" s="822"/>
      <c r="T489" s="822"/>
      <c r="U489" s="822"/>
      <c r="V489" s="822"/>
      <c r="W489" s="822"/>
      <c r="X489" s="822"/>
      <c r="Y489" s="822"/>
      <c r="Z489" s="822"/>
    </row>
    <row r="490" spans="9:26" x14ac:dyDescent="0.35">
      <c r="I490" s="822"/>
      <c r="J490" s="822"/>
      <c r="K490" s="822"/>
      <c r="L490" s="822"/>
      <c r="M490" s="822"/>
      <c r="N490" s="822"/>
      <c r="O490" s="822"/>
      <c r="P490" s="822"/>
      <c r="Q490" s="822"/>
      <c r="R490" s="822"/>
      <c r="S490" s="822"/>
      <c r="T490" s="822"/>
      <c r="U490" s="822"/>
      <c r="V490" s="822"/>
      <c r="W490" s="822"/>
      <c r="X490" s="822"/>
      <c r="Y490" s="822"/>
      <c r="Z490" s="822"/>
    </row>
    <row r="491" spans="9:26" x14ac:dyDescent="0.35">
      <c r="I491" s="822"/>
      <c r="J491" s="822"/>
      <c r="K491" s="822"/>
      <c r="L491" s="822"/>
      <c r="M491" s="822"/>
      <c r="N491" s="822"/>
      <c r="O491" s="822"/>
      <c r="P491" s="822"/>
      <c r="Q491" s="822"/>
      <c r="R491" s="822"/>
      <c r="S491" s="822"/>
      <c r="T491" s="822"/>
      <c r="U491" s="822"/>
      <c r="V491" s="822"/>
      <c r="W491" s="822"/>
      <c r="X491" s="822"/>
      <c r="Y491" s="822"/>
      <c r="Z491" s="822"/>
    </row>
    <row r="492" spans="9:26" x14ac:dyDescent="0.35">
      <c r="I492" s="822"/>
      <c r="J492" s="822"/>
      <c r="K492" s="822"/>
      <c r="L492" s="822"/>
      <c r="M492" s="822"/>
      <c r="N492" s="822"/>
      <c r="O492" s="822"/>
      <c r="P492" s="822"/>
      <c r="Q492" s="822"/>
      <c r="R492" s="822"/>
      <c r="S492" s="822"/>
      <c r="T492" s="822"/>
      <c r="U492" s="822"/>
      <c r="V492" s="822"/>
      <c r="W492" s="822"/>
      <c r="X492" s="822"/>
      <c r="Y492" s="822"/>
      <c r="Z492" s="822"/>
    </row>
    <row r="493" spans="9:26" x14ac:dyDescent="0.35">
      <c r="I493" s="822"/>
      <c r="J493" s="822"/>
      <c r="K493" s="822"/>
      <c r="L493" s="822"/>
      <c r="M493" s="822"/>
      <c r="N493" s="822"/>
      <c r="O493" s="822"/>
      <c r="P493" s="822"/>
      <c r="Q493" s="822"/>
      <c r="R493" s="822"/>
      <c r="S493" s="822"/>
      <c r="T493" s="822"/>
      <c r="U493" s="822"/>
      <c r="V493" s="822"/>
      <c r="W493" s="822"/>
      <c r="X493" s="822"/>
      <c r="Y493" s="822"/>
      <c r="Z493" s="822"/>
    </row>
    <row r="494" spans="9:26" x14ac:dyDescent="0.35">
      <c r="I494" s="822"/>
      <c r="J494" s="822"/>
      <c r="K494" s="822"/>
      <c r="L494" s="822"/>
      <c r="M494" s="822"/>
      <c r="N494" s="822"/>
      <c r="O494" s="822"/>
      <c r="P494" s="822"/>
      <c r="Q494" s="822"/>
      <c r="R494" s="822"/>
      <c r="S494" s="822"/>
      <c r="T494" s="822"/>
      <c r="U494" s="822"/>
      <c r="V494" s="822"/>
      <c r="W494" s="822"/>
      <c r="X494" s="822"/>
      <c r="Y494" s="822"/>
      <c r="Z494" s="822"/>
    </row>
    <row r="495" spans="9:26" x14ac:dyDescent="0.35">
      <c r="I495" s="822"/>
      <c r="J495" s="822"/>
      <c r="K495" s="822"/>
      <c r="L495" s="822"/>
      <c r="M495" s="822"/>
      <c r="N495" s="822"/>
      <c r="O495" s="822"/>
      <c r="P495" s="822"/>
      <c r="Q495" s="822"/>
      <c r="R495" s="822"/>
      <c r="S495" s="822"/>
      <c r="T495" s="822"/>
      <c r="U495" s="822"/>
      <c r="V495" s="822"/>
      <c r="W495" s="822"/>
      <c r="X495" s="822"/>
      <c r="Y495" s="822"/>
      <c r="Z495" s="822"/>
    </row>
    <row r="496" spans="9:26" x14ac:dyDescent="0.35">
      <c r="I496" s="822"/>
      <c r="J496" s="822"/>
      <c r="K496" s="822"/>
      <c r="L496" s="822"/>
      <c r="M496" s="822"/>
      <c r="N496" s="822"/>
      <c r="O496" s="822"/>
      <c r="P496" s="822"/>
      <c r="Q496" s="822"/>
      <c r="R496" s="822"/>
      <c r="S496" s="822"/>
      <c r="T496" s="822"/>
      <c r="U496" s="822"/>
      <c r="V496" s="822"/>
      <c r="W496" s="822"/>
      <c r="X496" s="822"/>
      <c r="Y496" s="822"/>
      <c r="Z496" s="822"/>
    </row>
    <row r="497" spans="9:26" x14ac:dyDescent="0.35">
      <c r="I497" s="822"/>
      <c r="J497" s="822"/>
      <c r="K497" s="822"/>
      <c r="L497" s="822"/>
      <c r="M497" s="822"/>
      <c r="N497" s="822"/>
      <c r="O497" s="822"/>
      <c r="P497" s="822"/>
      <c r="Q497" s="822"/>
      <c r="R497" s="822"/>
      <c r="S497" s="822"/>
      <c r="T497" s="822"/>
      <c r="U497" s="822"/>
      <c r="V497" s="822"/>
      <c r="W497" s="822"/>
      <c r="X497" s="822"/>
      <c r="Y497" s="822"/>
      <c r="Z497" s="822"/>
    </row>
    <row r="498" spans="9:26" x14ac:dyDescent="0.35">
      <c r="I498" s="822"/>
      <c r="J498" s="822"/>
      <c r="K498" s="822"/>
      <c r="L498" s="822"/>
      <c r="M498" s="822"/>
      <c r="N498" s="822"/>
      <c r="O498" s="822"/>
      <c r="P498" s="822"/>
      <c r="Q498" s="822"/>
      <c r="R498" s="822"/>
      <c r="S498" s="822"/>
      <c r="T498" s="822"/>
      <c r="U498" s="822"/>
      <c r="V498" s="822"/>
      <c r="W498" s="822"/>
      <c r="X498" s="822"/>
      <c r="Y498" s="822"/>
      <c r="Z498" s="822"/>
    </row>
    <row r="499" spans="9:26" x14ac:dyDescent="0.35">
      <c r="I499" s="822"/>
      <c r="J499" s="822"/>
      <c r="K499" s="822"/>
      <c r="L499" s="822"/>
      <c r="M499" s="822"/>
      <c r="N499" s="822"/>
      <c r="O499" s="822"/>
      <c r="P499" s="822"/>
      <c r="Q499" s="822"/>
      <c r="R499" s="822"/>
      <c r="S499" s="822"/>
      <c r="T499" s="822"/>
      <c r="U499" s="822"/>
      <c r="V499" s="822"/>
      <c r="W499" s="822"/>
      <c r="X499" s="822"/>
      <c r="Y499" s="822"/>
      <c r="Z499" s="822"/>
    </row>
    <row r="500" spans="9:26" x14ac:dyDescent="0.35">
      <c r="I500" s="822"/>
      <c r="J500" s="822"/>
      <c r="K500" s="822"/>
      <c r="L500" s="822"/>
      <c r="M500" s="822"/>
      <c r="N500" s="822"/>
      <c r="O500" s="822"/>
      <c r="P500" s="822"/>
      <c r="Q500" s="822"/>
      <c r="R500" s="822"/>
      <c r="S500" s="822"/>
      <c r="T500" s="822"/>
      <c r="U500" s="822"/>
      <c r="V500" s="822"/>
      <c r="W500" s="822"/>
      <c r="X500" s="822"/>
      <c r="Y500" s="822"/>
      <c r="Z500" s="822"/>
    </row>
    <row r="501" spans="9:26" x14ac:dyDescent="0.35">
      <c r="I501" s="822"/>
      <c r="J501" s="822"/>
      <c r="K501" s="822"/>
      <c r="L501" s="822"/>
      <c r="M501" s="822"/>
      <c r="N501" s="822"/>
      <c r="O501" s="822"/>
      <c r="P501" s="822"/>
      <c r="Q501" s="822"/>
      <c r="R501" s="822"/>
      <c r="S501" s="822"/>
      <c r="T501" s="822"/>
      <c r="U501" s="822"/>
      <c r="V501" s="822"/>
      <c r="W501" s="822"/>
      <c r="X501" s="822"/>
      <c r="Y501" s="822"/>
      <c r="Z501" s="822"/>
    </row>
    <row r="502" spans="9:26" x14ac:dyDescent="0.35">
      <c r="I502" s="822"/>
      <c r="J502" s="822"/>
      <c r="K502" s="822"/>
      <c r="L502" s="822"/>
      <c r="M502" s="822"/>
      <c r="N502" s="822"/>
      <c r="O502" s="822"/>
      <c r="P502" s="822"/>
      <c r="Q502" s="822"/>
      <c r="R502" s="822"/>
      <c r="S502" s="822"/>
      <c r="T502" s="822"/>
      <c r="U502" s="822"/>
      <c r="V502" s="822"/>
      <c r="W502" s="822"/>
      <c r="X502" s="822"/>
      <c r="Y502" s="822"/>
      <c r="Z502" s="822"/>
    </row>
    <row r="503" spans="9:26" x14ac:dyDescent="0.35">
      <c r="I503" s="822"/>
      <c r="J503" s="822"/>
      <c r="K503" s="822"/>
      <c r="L503" s="822"/>
      <c r="M503" s="822"/>
      <c r="N503" s="822"/>
      <c r="O503" s="822"/>
      <c r="P503" s="822"/>
      <c r="Q503" s="822"/>
      <c r="R503" s="822"/>
      <c r="S503" s="822"/>
      <c r="T503" s="822"/>
      <c r="U503" s="822"/>
      <c r="V503" s="822"/>
      <c r="W503" s="822"/>
      <c r="X503" s="822"/>
      <c r="Y503" s="822"/>
      <c r="Z503" s="822"/>
    </row>
    <row r="504" spans="9:26" x14ac:dyDescent="0.35">
      <c r="I504" s="822"/>
      <c r="J504" s="822"/>
      <c r="K504" s="822"/>
      <c r="L504" s="822"/>
      <c r="M504" s="822"/>
      <c r="N504" s="822"/>
      <c r="O504" s="822"/>
      <c r="P504" s="822"/>
      <c r="Q504" s="822"/>
      <c r="R504" s="822"/>
      <c r="S504" s="822"/>
      <c r="T504" s="822"/>
      <c r="U504" s="822"/>
      <c r="V504" s="822"/>
      <c r="W504" s="822"/>
      <c r="X504" s="822"/>
      <c r="Y504" s="822"/>
      <c r="Z504" s="822"/>
    </row>
    <row r="505" spans="9:26" x14ac:dyDescent="0.35">
      <c r="I505" s="822"/>
      <c r="J505" s="822"/>
      <c r="K505" s="822"/>
      <c r="L505" s="822"/>
      <c r="M505" s="822"/>
      <c r="N505" s="822"/>
      <c r="O505" s="822"/>
      <c r="P505" s="822"/>
      <c r="Q505" s="822"/>
      <c r="R505" s="822"/>
      <c r="S505" s="822"/>
      <c r="T505" s="822"/>
      <c r="U505" s="822"/>
      <c r="V505" s="822"/>
      <c r="W505" s="822"/>
      <c r="X505" s="822"/>
      <c r="Y505" s="822"/>
      <c r="Z505" s="822"/>
    </row>
    <row r="506" spans="9:26" x14ac:dyDescent="0.35">
      <c r="I506" s="822"/>
      <c r="J506" s="822"/>
      <c r="K506" s="822"/>
      <c r="L506" s="822"/>
      <c r="M506" s="822"/>
      <c r="N506" s="822"/>
      <c r="O506" s="822"/>
      <c r="P506" s="822"/>
      <c r="Q506" s="822"/>
      <c r="R506" s="822"/>
      <c r="S506" s="822"/>
      <c r="T506" s="822"/>
      <c r="U506" s="822"/>
      <c r="V506" s="822"/>
      <c r="W506" s="822"/>
      <c r="X506" s="822"/>
      <c r="Y506" s="822"/>
      <c r="Z506" s="822"/>
    </row>
    <row r="507" spans="9:26" x14ac:dyDescent="0.35">
      <c r="I507" s="822"/>
      <c r="J507" s="822"/>
      <c r="K507" s="822"/>
      <c r="L507" s="822"/>
      <c r="M507" s="822"/>
      <c r="N507" s="822"/>
      <c r="O507" s="822"/>
      <c r="P507" s="822"/>
      <c r="Q507" s="822"/>
      <c r="R507" s="822"/>
      <c r="S507" s="822"/>
      <c r="T507" s="822"/>
      <c r="U507" s="822"/>
      <c r="V507" s="822"/>
      <c r="W507" s="822"/>
      <c r="X507" s="822"/>
      <c r="Y507" s="822"/>
      <c r="Z507" s="822"/>
    </row>
    <row r="508" spans="9:26" x14ac:dyDescent="0.35">
      <c r="I508" s="822"/>
      <c r="J508" s="822"/>
      <c r="K508" s="822"/>
      <c r="L508" s="822"/>
      <c r="M508" s="822"/>
      <c r="N508" s="822"/>
      <c r="O508" s="822"/>
      <c r="P508" s="822"/>
      <c r="Q508" s="822"/>
      <c r="R508" s="822"/>
      <c r="S508" s="822"/>
      <c r="T508" s="822"/>
      <c r="U508" s="822"/>
      <c r="V508" s="822"/>
      <c r="W508" s="822"/>
      <c r="X508" s="822"/>
      <c r="Y508" s="822"/>
      <c r="Z508" s="822"/>
    </row>
    <row r="509" spans="9:26" x14ac:dyDescent="0.35">
      <c r="I509" s="822"/>
      <c r="J509" s="822"/>
      <c r="K509" s="822"/>
      <c r="L509" s="822"/>
      <c r="M509" s="822"/>
      <c r="N509" s="822"/>
      <c r="O509" s="822"/>
      <c r="P509" s="822"/>
      <c r="Q509" s="822"/>
      <c r="R509" s="822"/>
      <c r="S509" s="822"/>
      <c r="T509" s="822"/>
      <c r="U509" s="822"/>
      <c r="V509" s="822"/>
      <c r="W509" s="822"/>
      <c r="X509" s="822"/>
      <c r="Y509" s="822"/>
      <c r="Z509" s="822"/>
    </row>
    <row r="510" spans="9:26" x14ac:dyDescent="0.35">
      <c r="I510" s="822"/>
      <c r="J510" s="822"/>
      <c r="K510" s="822"/>
      <c r="L510" s="822"/>
      <c r="M510" s="822"/>
      <c r="N510" s="822"/>
      <c r="O510" s="822"/>
      <c r="P510" s="822"/>
      <c r="Q510" s="822"/>
      <c r="R510" s="822"/>
      <c r="S510" s="822"/>
      <c r="T510" s="822"/>
      <c r="U510" s="822"/>
      <c r="V510" s="822"/>
      <c r="W510" s="822"/>
      <c r="X510" s="822"/>
      <c r="Y510" s="822"/>
      <c r="Z510" s="822"/>
    </row>
    <row r="511" spans="9:26" x14ac:dyDescent="0.35">
      <c r="I511" s="822"/>
      <c r="J511" s="822"/>
      <c r="K511" s="822"/>
      <c r="L511" s="822"/>
      <c r="M511" s="822"/>
      <c r="N511" s="822"/>
      <c r="O511" s="822"/>
      <c r="P511" s="822"/>
      <c r="Q511" s="822"/>
      <c r="R511" s="822"/>
      <c r="S511" s="822"/>
      <c r="T511" s="822"/>
      <c r="U511" s="822"/>
      <c r="V511" s="822"/>
      <c r="W511" s="822"/>
      <c r="X511" s="822"/>
      <c r="Y511" s="822"/>
      <c r="Z511" s="822"/>
    </row>
    <row r="512" spans="9:26" x14ac:dyDescent="0.35">
      <c r="I512" s="822"/>
      <c r="J512" s="822"/>
      <c r="K512" s="822"/>
      <c r="L512" s="822"/>
      <c r="M512" s="822"/>
      <c r="N512" s="822"/>
      <c r="O512" s="822"/>
      <c r="P512" s="822"/>
      <c r="Q512" s="822"/>
      <c r="R512" s="822"/>
      <c r="S512" s="822"/>
      <c r="T512" s="822"/>
      <c r="U512" s="822"/>
      <c r="V512" s="822"/>
      <c r="W512" s="822"/>
      <c r="X512" s="822"/>
      <c r="Y512" s="822"/>
      <c r="Z512" s="822"/>
    </row>
    <row r="513" spans="9:26" x14ac:dyDescent="0.35">
      <c r="I513" s="822"/>
      <c r="J513" s="822"/>
      <c r="K513" s="822"/>
      <c r="L513" s="822"/>
      <c r="M513" s="822"/>
      <c r="N513" s="822"/>
      <c r="O513" s="822"/>
      <c r="P513" s="822"/>
      <c r="Q513" s="822"/>
      <c r="R513" s="822"/>
      <c r="S513" s="822"/>
      <c r="T513" s="822"/>
      <c r="U513" s="822"/>
      <c r="V513" s="822"/>
      <c r="W513" s="822"/>
      <c r="X513" s="822"/>
      <c r="Y513" s="822"/>
      <c r="Z513" s="822"/>
    </row>
    <row r="514" spans="9:26" x14ac:dyDescent="0.35">
      <c r="I514" s="822"/>
      <c r="J514" s="822"/>
      <c r="K514" s="822"/>
      <c r="L514" s="822"/>
      <c r="M514" s="822"/>
      <c r="N514" s="822"/>
      <c r="O514" s="822"/>
      <c r="P514" s="822"/>
      <c r="Q514" s="822"/>
      <c r="R514" s="822"/>
      <c r="S514" s="822"/>
      <c r="T514" s="822"/>
      <c r="U514" s="822"/>
      <c r="V514" s="822"/>
      <c r="W514" s="822"/>
      <c r="X514" s="822"/>
      <c r="Y514" s="822"/>
      <c r="Z514" s="822"/>
    </row>
    <row r="515" spans="9:26" x14ac:dyDescent="0.35">
      <c r="I515" s="822"/>
      <c r="J515" s="822"/>
      <c r="K515" s="822"/>
      <c r="L515" s="822"/>
      <c r="M515" s="822"/>
      <c r="N515" s="822"/>
      <c r="O515" s="822"/>
      <c r="P515" s="822"/>
      <c r="Q515" s="822"/>
      <c r="R515" s="822"/>
      <c r="S515" s="822"/>
      <c r="T515" s="822"/>
      <c r="U515" s="822"/>
      <c r="V515" s="822"/>
      <c r="W515" s="822"/>
      <c r="X515" s="822"/>
      <c r="Y515" s="822"/>
      <c r="Z515" s="822"/>
    </row>
    <row r="516" spans="9:26" x14ac:dyDescent="0.35">
      <c r="I516" s="822"/>
      <c r="J516" s="822"/>
      <c r="K516" s="822"/>
      <c r="L516" s="822"/>
      <c r="M516" s="822"/>
      <c r="N516" s="822"/>
      <c r="O516" s="822"/>
      <c r="P516" s="822"/>
      <c r="Q516" s="822"/>
      <c r="R516" s="822"/>
      <c r="S516" s="822"/>
      <c r="T516" s="822"/>
      <c r="U516" s="822"/>
      <c r="V516" s="822"/>
      <c r="W516" s="822"/>
      <c r="X516" s="822"/>
      <c r="Y516" s="822"/>
      <c r="Z516" s="822"/>
    </row>
    <row r="517" spans="9:26" x14ac:dyDescent="0.35">
      <c r="I517" s="822"/>
      <c r="J517" s="822"/>
      <c r="K517" s="822"/>
      <c r="L517" s="822"/>
      <c r="M517" s="822"/>
      <c r="N517" s="822"/>
      <c r="O517" s="822"/>
      <c r="P517" s="822"/>
      <c r="Q517" s="822"/>
      <c r="R517" s="822"/>
      <c r="S517" s="822"/>
      <c r="T517" s="822"/>
      <c r="U517" s="822"/>
      <c r="V517" s="822"/>
      <c r="W517" s="822"/>
      <c r="X517" s="822"/>
      <c r="Y517" s="822"/>
      <c r="Z517" s="822"/>
    </row>
    <row r="518" spans="9:26" x14ac:dyDescent="0.35">
      <c r="I518" s="822"/>
      <c r="J518" s="822"/>
      <c r="K518" s="822"/>
      <c r="L518" s="822"/>
      <c r="M518" s="822"/>
      <c r="N518" s="822"/>
      <c r="O518" s="822"/>
      <c r="P518" s="822"/>
      <c r="Q518" s="822"/>
      <c r="R518" s="822"/>
      <c r="S518" s="822"/>
      <c r="T518" s="822"/>
      <c r="U518" s="822"/>
      <c r="V518" s="822"/>
      <c r="W518" s="822"/>
      <c r="X518" s="822"/>
      <c r="Y518" s="822"/>
      <c r="Z518" s="822"/>
    </row>
    <row r="519" spans="9:26" x14ac:dyDescent="0.35">
      <c r="I519" s="822"/>
      <c r="J519" s="822"/>
      <c r="K519" s="822"/>
      <c r="L519" s="822"/>
      <c r="M519" s="822"/>
      <c r="N519" s="822"/>
      <c r="O519" s="822"/>
      <c r="P519" s="822"/>
      <c r="Q519" s="822"/>
      <c r="R519" s="822"/>
      <c r="S519" s="822"/>
      <c r="T519" s="822"/>
      <c r="U519" s="822"/>
      <c r="V519" s="822"/>
      <c r="W519" s="822"/>
      <c r="X519" s="822"/>
      <c r="Y519" s="822"/>
      <c r="Z519" s="822"/>
    </row>
    <row r="520" spans="9:26" x14ac:dyDescent="0.35">
      <c r="I520" s="822"/>
      <c r="J520" s="822"/>
      <c r="K520" s="822"/>
      <c r="L520" s="822"/>
      <c r="M520" s="822"/>
      <c r="N520" s="822"/>
      <c r="O520" s="822"/>
      <c r="P520" s="822"/>
      <c r="Q520" s="822"/>
      <c r="R520" s="822"/>
      <c r="S520" s="822"/>
      <c r="T520" s="822"/>
      <c r="U520" s="822"/>
      <c r="V520" s="822"/>
      <c r="W520" s="822"/>
      <c r="X520" s="822"/>
      <c r="Y520" s="822"/>
      <c r="Z520" s="822"/>
    </row>
    <row r="521" spans="9:26" x14ac:dyDescent="0.35">
      <c r="I521" s="822"/>
      <c r="J521" s="822"/>
      <c r="K521" s="822"/>
      <c r="L521" s="822"/>
      <c r="M521" s="822"/>
      <c r="N521" s="822"/>
      <c r="O521" s="822"/>
      <c r="P521" s="822"/>
      <c r="Q521" s="822"/>
      <c r="R521" s="822"/>
      <c r="S521" s="822"/>
      <c r="T521" s="822"/>
      <c r="U521" s="822"/>
      <c r="V521" s="822"/>
      <c r="W521" s="822"/>
      <c r="X521" s="822"/>
      <c r="Y521" s="822"/>
      <c r="Z521" s="822"/>
    </row>
    <row r="522" spans="9:26" x14ac:dyDescent="0.35">
      <c r="I522" s="822"/>
      <c r="J522" s="822"/>
      <c r="K522" s="822"/>
      <c r="L522" s="822"/>
      <c r="M522" s="822"/>
      <c r="N522" s="822"/>
      <c r="O522" s="822"/>
      <c r="P522" s="822"/>
      <c r="Q522" s="822"/>
      <c r="R522" s="822"/>
      <c r="S522" s="822"/>
      <c r="T522" s="822"/>
      <c r="U522" s="822"/>
      <c r="V522" s="822"/>
      <c r="W522" s="822"/>
      <c r="X522" s="822"/>
      <c r="Y522" s="822"/>
      <c r="Z522" s="822"/>
    </row>
    <row r="523" spans="9:26" x14ac:dyDescent="0.35">
      <c r="I523" s="822"/>
      <c r="J523" s="822"/>
      <c r="K523" s="822"/>
      <c r="L523" s="822"/>
      <c r="M523" s="822"/>
      <c r="N523" s="822"/>
      <c r="O523" s="822"/>
      <c r="P523" s="822"/>
      <c r="Q523" s="822"/>
      <c r="R523" s="822"/>
      <c r="S523" s="822"/>
      <c r="T523" s="822"/>
      <c r="U523" s="822"/>
      <c r="V523" s="822"/>
      <c r="W523" s="822"/>
      <c r="X523" s="822"/>
      <c r="Y523" s="822"/>
      <c r="Z523" s="822"/>
    </row>
    <row r="524" spans="9:26" x14ac:dyDescent="0.35">
      <c r="I524" s="822"/>
      <c r="J524" s="822"/>
      <c r="K524" s="822"/>
      <c r="L524" s="822"/>
      <c r="M524" s="822"/>
      <c r="N524" s="822"/>
      <c r="O524" s="822"/>
      <c r="P524" s="822"/>
      <c r="Q524" s="822"/>
      <c r="R524" s="822"/>
      <c r="S524" s="822"/>
      <c r="T524" s="822"/>
      <c r="U524" s="822"/>
      <c r="V524" s="822"/>
      <c r="W524" s="822"/>
      <c r="X524" s="822"/>
      <c r="Y524" s="822"/>
      <c r="Z524" s="822"/>
    </row>
    <row r="525" spans="9:26" x14ac:dyDescent="0.35">
      <c r="I525" s="822"/>
      <c r="J525" s="822"/>
      <c r="K525" s="822"/>
      <c r="L525" s="822"/>
      <c r="M525" s="822"/>
      <c r="N525" s="822"/>
      <c r="O525" s="822"/>
      <c r="P525" s="822"/>
      <c r="Q525" s="822"/>
      <c r="R525" s="822"/>
      <c r="S525" s="822"/>
      <c r="T525" s="822"/>
      <c r="U525" s="822"/>
      <c r="V525" s="822"/>
      <c r="W525" s="822"/>
      <c r="X525" s="822"/>
      <c r="Y525" s="822"/>
      <c r="Z525" s="822"/>
    </row>
    <row r="526" spans="9:26" x14ac:dyDescent="0.35">
      <c r="I526" s="822"/>
      <c r="J526" s="822"/>
      <c r="K526" s="822"/>
      <c r="L526" s="822"/>
      <c r="M526" s="822"/>
      <c r="N526" s="822"/>
      <c r="O526" s="822"/>
      <c r="P526" s="822"/>
      <c r="Q526" s="822"/>
      <c r="R526" s="822"/>
      <c r="S526" s="822"/>
      <c r="T526" s="822"/>
      <c r="U526" s="822"/>
      <c r="V526" s="822"/>
      <c r="W526" s="822"/>
      <c r="X526" s="822"/>
      <c r="Y526" s="822"/>
      <c r="Z526" s="822"/>
    </row>
    <row r="527" spans="9:26" x14ac:dyDescent="0.35">
      <c r="I527" s="822"/>
      <c r="J527" s="822"/>
      <c r="K527" s="822"/>
      <c r="L527" s="822"/>
      <c r="M527" s="822"/>
      <c r="N527" s="822"/>
      <c r="O527" s="822"/>
      <c r="P527" s="822"/>
      <c r="Q527" s="822"/>
      <c r="R527" s="822"/>
      <c r="S527" s="822"/>
      <c r="T527" s="822"/>
      <c r="U527" s="822"/>
      <c r="V527" s="822"/>
      <c r="W527" s="822"/>
      <c r="X527" s="822"/>
      <c r="Y527" s="822"/>
      <c r="Z527" s="822"/>
    </row>
    <row r="528" spans="9:26" x14ac:dyDescent="0.35">
      <c r="I528" s="822"/>
      <c r="J528" s="822"/>
      <c r="K528" s="822"/>
      <c r="L528" s="822"/>
      <c r="M528" s="822"/>
      <c r="N528" s="822"/>
      <c r="O528" s="822"/>
      <c r="P528" s="822"/>
      <c r="Q528" s="822"/>
      <c r="R528" s="822"/>
      <c r="S528" s="822"/>
      <c r="T528" s="822"/>
      <c r="U528" s="822"/>
      <c r="V528" s="822"/>
      <c r="W528" s="822"/>
      <c r="X528" s="822"/>
      <c r="Y528" s="822"/>
      <c r="Z528" s="822"/>
    </row>
    <row r="529" spans="9:26" x14ac:dyDescent="0.35">
      <c r="I529" s="822"/>
      <c r="J529" s="822"/>
      <c r="K529" s="822"/>
      <c r="L529" s="822"/>
      <c r="M529" s="822"/>
      <c r="N529" s="822"/>
      <c r="O529" s="822"/>
      <c r="P529" s="822"/>
      <c r="Q529" s="822"/>
      <c r="R529" s="822"/>
      <c r="S529" s="822"/>
      <c r="T529" s="822"/>
      <c r="U529" s="822"/>
      <c r="V529" s="822"/>
      <c r="W529" s="822"/>
      <c r="X529" s="822"/>
      <c r="Y529" s="822"/>
      <c r="Z529" s="822"/>
    </row>
    <row r="530" spans="9:26" x14ac:dyDescent="0.35">
      <c r="I530" s="822"/>
      <c r="J530" s="822"/>
      <c r="K530" s="822"/>
      <c r="L530" s="822"/>
      <c r="M530" s="822"/>
      <c r="N530" s="822"/>
      <c r="O530" s="822"/>
      <c r="P530" s="822"/>
      <c r="Q530" s="822"/>
      <c r="R530" s="822"/>
      <c r="S530" s="822"/>
      <c r="T530" s="822"/>
      <c r="U530" s="822"/>
      <c r="V530" s="822"/>
      <c r="W530" s="822"/>
      <c r="X530" s="822"/>
      <c r="Y530" s="822"/>
      <c r="Z530" s="822"/>
    </row>
    <row r="531" spans="9:26" x14ac:dyDescent="0.35">
      <c r="I531" s="822"/>
      <c r="J531" s="822"/>
      <c r="K531" s="822"/>
      <c r="L531" s="822"/>
      <c r="M531" s="822"/>
      <c r="N531" s="822"/>
      <c r="O531" s="822"/>
      <c r="P531" s="822"/>
      <c r="Q531" s="822"/>
      <c r="R531" s="822"/>
      <c r="S531" s="822"/>
      <c r="T531" s="822"/>
      <c r="U531" s="822"/>
      <c r="V531" s="822"/>
      <c r="W531" s="822"/>
      <c r="X531" s="822"/>
      <c r="Y531" s="822"/>
      <c r="Z531" s="822"/>
    </row>
    <row r="532" spans="9:26" x14ac:dyDescent="0.35">
      <c r="I532" s="822"/>
      <c r="J532" s="822"/>
      <c r="K532" s="822"/>
      <c r="L532" s="822"/>
      <c r="M532" s="822"/>
      <c r="N532" s="822"/>
      <c r="O532" s="822"/>
      <c r="P532" s="822"/>
      <c r="Q532" s="822"/>
      <c r="R532" s="822"/>
      <c r="S532" s="822"/>
      <c r="T532" s="822"/>
      <c r="U532" s="822"/>
      <c r="V532" s="822"/>
      <c r="W532" s="822"/>
      <c r="X532" s="822"/>
      <c r="Y532" s="822"/>
      <c r="Z532" s="822"/>
    </row>
    <row r="533" spans="9:26" x14ac:dyDescent="0.35">
      <c r="I533" s="822"/>
      <c r="J533" s="822"/>
      <c r="K533" s="822"/>
      <c r="L533" s="822"/>
      <c r="M533" s="822"/>
      <c r="N533" s="822"/>
      <c r="O533" s="822"/>
      <c r="P533" s="822"/>
      <c r="Q533" s="822"/>
      <c r="R533" s="822"/>
      <c r="S533" s="822"/>
      <c r="T533" s="822"/>
      <c r="U533" s="822"/>
      <c r="V533" s="822"/>
      <c r="W533" s="822"/>
      <c r="X533" s="822"/>
      <c r="Y533" s="822"/>
      <c r="Z533" s="822"/>
    </row>
    <row r="534" spans="9:26" x14ac:dyDescent="0.35">
      <c r="I534" s="822"/>
      <c r="J534" s="822"/>
      <c r="K534" s="822"/>
      <c r="L534" s="822"/>
      <c r="M534" s="822"/>
      <c r="N534" s="822"/>
      <c r="O534" s="822"/>
      <c r="P534" s="822"/>
      <c r="Q534" s="822"/>
      <c r="R534" s="822"/>
      <c r="S534" s="822"/>
      <c r="T534" s="822"/>
      <c r="U534" s="822"/>
      <c r="V534" s="822"/>
      <c r="W534" s="822"/>
      <c r="X534" s="822"/>
      <c r="Y534" s="822"/>
      <c r="Z534" s="822"/>
    </row>
    <row r="535" spans="9:26" x14ac:dyDescent="0.35">
      <c r="I535" s="822"/>
      <c r="J535" s="822"/>
      <c r="K535" s="822"/>
      <c r="L535" s="822"/>
      <c r="M535" s="822"/>
      <c r="N535" s="822"/>
      <c r="O535" s="822"/>
      <c r="P535" s="822"/>
      <c r="Q535" s="822"/>
      <c r="R535" s="822"/>
      <c r="S535" s="822"/>
      <c r="T535" s="822"/>
      <c r="U535" s="822"/>
      <c r="V535" s="822"/>
      <c r="W535" s="822"/>
      <c r="X535" s="822"/>
      <c r="Y535" s="822"/>
      <c r="Z535" s="822"/>
    </row>
    <row r="536" spans="9:26" x14ac:dyDescent="0.35">
      <c r="I536" s="822"/>
      <c r="J536" s="822"/>
      <c r="K536" s="822"/>
      <c r="L536" s="822"/>
      <c r="M536" s="822"/>
      <c r="N536" s="822"/>
      <c r="O536" s="822"/>
      <c r="P536" s="822"/>
      <c r="Q536" s="822"/>
      <c r="R536" s="822"/>
      <c r="S536" s="822"/>
      <c r="T536" s="822"/>
      <c r="U536" s="822"/>
      <c r="V536" s="822"/>
      <c r="W536" s="822"/>
      <c r="X536" s="822"/>
      <c r="Y536" s="822"/>
      <c r="Z536" s="822"/>
    </row>
    <row r="537" spans="9:26" x14ac:dyDescent="0.35">
      <c r="I537" s="822"/>
      <c r="J537" s="822"/>
      <c r="K537" s="822"/>
      <c r="L537" s="822"/>
      <c r="M537" s="822"/>
      <c r="N537" s="822"/>
      <c r="O537" s="822"/>
      <c r="P537" s="822"/>
      <c r="Q537" s="822"/>
      <c r="R537" s="822"/>
      <c r="S537" s="822"/>
      <c r="T537" s="822"/>
      <c r="U537" s="822"/>
      <c r="V537" s="822"/>
      <c r="W537" s="822"/>
      <c r="X537" s="822"/>
      <c r="Y537" s="822"/>
      <c r="Z537" s="822"/>
    </row>
    <row r="538" spans="9:26" x14ac:dyDescent="0.35">
      <c r="I538" s="822"/>
      <c r="J538" s="822"/>
      <c r="K538" s="822"/>
      <c r="L538" s="822"/>
      <c r="M538" s="822"/>
      <c r="N538" s="822"/>
      <c r="O538" s="822"/>
      <c r="P538" s="822"/>
      <c r="Q538" s="822"/>
      <c r="R538" s="822"/>
      <c r="S538" s="822"/>
      <c r="T538" s="822"/>
      <c r="U538" s="822"/>
      <c r="V538" s="822"/>
      <c r="W538" s="822"/>
      <c r="X538" s="822"/>
      <c r="Y538" s="822"/>
      <c r="Z538" s="822"/>
    </row>
    <row r="539" spans="9:26" x14ac:dyDescent="0.35">
      <c r="I539" s="822"/>
      <c r="J539" s="822"/>
      <c r="K539" s="822"/>
      <c r="L539" s="822"/>
      <c r="M539" s="822"/>
      <c r="N539" s="822"/>
      <c r="O539" s="822"/>
      <c r="P539" s="822"/>
      <c r="Q539" s="822"/>
      <c r="R539" s="822"/>
      <c r="S539" s="822"/>
      <c r="T539" s="822"/>
      <c r="U539" s="822"/>
      <c r="V539" s="822"/>
      <c r="W539" s="822"/>
      <c r="X539" s="822"/>
      <c r="Y539" s="822"/>
      <c r="Z539" s="822"/>
    </row>
    <row r="540" spans="9:26" x14ac:dyDescent="0.35">
      <c r="I540" s="822"/>
      <c r="J540" s="822"/>
      <c r="K540" s="822"/>
      <c r="L540" s="822"/>
      <c r="M540" s="822"/>
      <c r="N540" s="822"/>
      <c r="O540" s="822"/>
      <c r="P540" s="822"/>
      <c r="Q540" s="822"/>
      <c r="R540" s="822"/>
      <c r="S540" s="822"/>
      <c r="T540" s="822"/>
      <c r="U540" s="822"/>
      <c r="V540" s="822"/>
      <c r="W540" s="822"/>
      <c r="X540" s="822"/>
      <c r="Y540" s="822"/>
      <c r="Z540" s="822"/>
    </row>
    <row r="541" spans="9:26" x14ac:dyDescent="0.35">
      <c r="I541" s="822"/>
      <c r="J541" s="822"/>
      <c r="K541" s="822"/>
      <c r="L541" s="822"/>
      <c r="M541" s="822"/>
      <c r="N541" s="822"/>
      <c r="O541" s="822"/>
      <c r="P541" s="822"/>
      <c r="Q541" s="822"/>
      <c r="R541" s="822"/>
      <c r="S541" s="822"/>
      <c r="T541" s="822"/>
      <c r="U541" s="822"/>
      <c r="V541" s="822"/>
      <c r="W541" s="822"/>
      <c r="X541" s="822"/>
      <c r="Y541" s="822"/>
      <c r="Z541" s="822"/>
    </row>
    <row r="542" spans="9:26" x14ac:dyDescent="0.35">
      <c r="I542" s="822"/>
      <c r="J542" s="822"/>
      <c r="K542" s="822"/>
      <c r="L542" s="822"/>
      <c r="M542" s="822"/>
      <c r="N542" s="822"/>
      <c r="O542" s="822"/>
      <c r="P542" s="822"/>
      <c r="Q542" s="822"/>
      <c r="R542" s="822"/>
      <c r="S542" s="822"/>
      <c r="T542" s="822"/>
      <c r="U542" s="822"/>
      <c r="V542" s="822"/>
      <c r="W542" s="822"/>
      <c r="X542" s="822"/>
      <c r="Y542" s="822"/>
      <c r="Z542" s="822"/>
    </row>
    <row r="543" spans="9:26" x14ac:dyDescent="0.35">
      <c r="I543" s="822"/>
      <c r="J543" s="822"/>
      <c r="K543" s="822"/>
      <c r="L543" s="822"/>
      <c r="M543" s="822"/>
      <c r="N543" s="822"/>
      <c r="O543" s="822"/>
      <c r="P543" s="822"/>
      <c r="Q543" s="822"/>
      <c r="R543" s="822"/>
      <c r="S543" s="822"/>
      <c r="T543" s="822"/>
      <c r="U543" s="822"/>
      <c r="V543" s="822"/>
      <c r="W543" s="822"/>
      <c r="X543" s="822"/>
      <c r="Y543" s="822"/>
      <c r="Z543" s="822"/>
    </row>
    <row r="544" spans="9:26" x14ac:dyDescent="0.35">
      <c r="I544" s="822"/>
      <c r="J544" s="822"/>
      <c r="K544" s="822"/>
      <c r="L544" s="822"/>
      <c r="M544" s="822"/>
      <c r="N544" s="822"/>
      <c r="O544" s="822"/>
      <c r="P544" s="822"/>
      <c r="Q544" s="822"/>
      <c r="R544" s="822"/>
      <c r="S544" s="822"/>
      <c r="T544" s="822"/>
      <c r="U544" s="822"/>
      <c r="V544" s="822"/>
      <c r="W544" s="822"/>
      <c r="X544" s="822"/>
      <c r="Y544" s="822"/>
      <c r="Z544" s="822"/>
    </row>
    <row r="545" spans="9:26" x14ac:dyDescent="0.35">
      <c r="I545" s="822"/>
      <c r="J545" s="822"/>
      <c r="K545" s="822"/>
      <c r="L545" s="822"/>
      <c r="M545" s="822"/>
      <c r="N545" s="822"/>
      <c r="O545" s="822"/>
      <c r="P545" s="822"/>
      <c r="Q545" s="822"/>
      <c r="R545" s="822"/>
      <c r="S545" s="822"/>
      <c r="T545" s="822"/>
      <c r="U545" s="822"/>
      <c r="V545" s="822"/>
      <c r="W545" s="822"/>
      <c r="X545" s="822"/>
      <c r="Y545" s="822"/>
      <c r="Z545" s="822"/>
    </row>
  </sheetData>
  <mergeCells count="5">
    <mergeCell ref="R35:S35"/>
    <mergeCell ref="H2:I2"/>
    <mergeCell ref="P35:Q35"/>
    <mergeCell ref="H17:I17"/>
    <mergeCell ref="I20:J2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1:I22"/>
  <sheetViews>
    <sheetView showGridLines="0" zoomScale="115" zoomScaleNormal="115" zoomScalePageLayoutView="140" workbookViewId="0"/>
  </sheetViews>
  <sheetFormatPr baseColWidth="10" defaultColWidth="10.81640625" defaultRowHeight="15.65" customHeight="1" x14ac:dyDescent="0.35"/>
  <cols>
    <col min="1" max="1" width="2.08984375" style="112" customWidth="1"/>
    <col min="2" max="2" width="15.453125" style="112" customWidth="1"/>
    <col min="3" max="3" width="9.26953125" style="112" customWidth="1"/>
    <col min="4" max="4" width="9.1796875" style="112" customWidth="1"/>
    <col min="5" max="5" width="10.81640625" style="112"/>
    <col min="6" max="6" width="9.453125" style="112" customWidth="1"/>
    <col min="7" max="7" width="7.1796875" style="112" hidden="1" customWidth="1"/>
    <col min="8" max="8" width="12.7265625" style="112" customWidth="1"/>
    <col min="9" max="9" width="8.81640625" style="112" customWidth="1"/>
    <col min="10" max="16384" width="10.81640625" style="112"/>
  </cols>
  <sheetData>
    <row r="1" spans="2:9" ht="6.5" customHeight="1" x14ac:dyDescent="0.35"/>
    <row r="2" spans="2:9" ht="15.65" customHeight="1" x14ac:dyDescent="0.35">
      <c r="B2" s="792" t="s">
        <v>297</v>
      </c>
      <c r="C2" s="810" t="s">
        <v>431</v>
      </c>
      <c r="D2" s="810"/>
      <c r="E2" s="810"/>
      <c r="F2" s="810"/>
      <c r="G2" s="810"/>
      <c r="H2" s="643"/>
      <c r="I2" s="643"/>
    </row>
    <row r="3" spans="2:9" ht="45.65" customHeight="1" thickBot="1" x14ac:dyDescent="0.4">
      <c r="B3" s="811"/>
      <c r="C3" s="644" t="s">
        <v>475</v>
      </c>
      <c r="D3" s="644" t="s">
        <v>430</v>
      </c>
      <c r="E3" s="644" t="s">
        <v>432</v>
      </c>
      <c r="F3" s="644" t="s">
        <v>433</v>
      </c>
      <c r="G3" s="644" t="s">
        <v>434</v>
      </c>
      <c r="H3" s="644" t="s">
        <v>467</v>
      </c>
      <c r="I3" s="516" t="s">
        <v>476</v>
      </c>
    </row>
    <row r="4" spans="2:9" ht="15.65" customHeight="1" thickTop="1" x14ac:dyDescent="0.35">
      <c r="B4" s="191"/>
      <c r="C4" s="191"/>
      <c r="D4" s="191"/>
      <c r="E4" s="45"/>
      <c r="F4" s="45"/>
      <c r="G4" s="45"/>
      <c r="H4" s="191"/>
      <c r="I4" s="45"/>
    </row>
    <row r="5" spans="2:9" ht="15.65" hidden="1" customHeight="1" x14ac:dyDescent="0.35">
      <c r="B5" s="342" t="s">
        <v>46</v>
      </c>
      <c r="C5" s="645">
        <v>0</v>
      </c>
      <c r="D5" s="645">
        <v>0</v>
      </c>
      <c r="E5" s="645">
        <v>0</v>
      </c>
      <c r="F5" s="645">
        <v>0</v>
      </c>
      <c r="G5" s="645">
        <v>0</v>
      </c>
      <c r="H5" s="645">
        <v>0</v>
      </c>
      <c r="I5" s="645">
        <v>0</v>
      </c>
    </row>
    <row r="6" spans="2:9" ht="15.65" hidden="1" customHeight="1" x14ac:dyDescent="0.35">
      <c r="B6" s="342" t="s">
        <v>435</v>
      </c>
      <c r="C6" s="645">
        <v>0</v>
      </c>
      <c r="D6" s="645">
        <v>0</v>
      </c>
      <c r="E6" s="645">
        <v>0</v>
      </c>
      <c r="F6" s="645">
        <v>0</v>
      </c>
      <c r="G6" s="645">
        <v>0</v>
      </c>
      <c r="H6" s="645">
        <v>0</v>
      </c>
      <c r="I6" s="645">
        <v>0</v>
      </c>
    </row>
    <row r="7" spans="2:9" ht="15.65" customHeight="1" x14ac:dyDescent="0.35">
      <c r="B7" s="342" t="s">
        <v>436</v>
      </c>
      <c r="C7" s="645">
        <v>35084.906999999999</v>
      </c>
      <c r="D7" s="645">
        <v>11041.682000000001</v>
      </c>
      <c r="E7" s="645">
        <v>6103.1</v>
      </c>
      <c r="F7" s="645">
        <v>3074.357</v>
      </c>
      <c r="G7" s="645">
        <v>0</v>
      </c>
      <c r="H7" s="645">
        <v>-17680.034</v>
      </c>
      <c r="I7" s="645">
        <v>37624.012000000002</v>
      </c>
    </row>
    <row r="8" spans="2:9" ht="15.65" customHeight="1" x14ac:dyDescent="0.35">
      <c r="B8" s="342" t="s">
        <v>437</v>
      </c>
      <c r="C8" s="645">
        <v>14.31</v>
      </c>
      <c r="D8" s="645">
        <v>15.114000000000001</v>
      </c>
      <c r="E8" s="645">
        <v>0</v>
      </c>
      <c r="F8" s="645">
        <v>0</v>
      </c>
      <c r="G8" s="645">
        <v>0</v>
      </c>
      <c r="H8" s="645">
        <v>-7.2110000000000003</v>
      </c>
      <c r="I8" s="645">
        <v>22.213000000000001</v>
      </c>
    </row>
    <row r="9" spans="2:9" ht="15.65" customHeight="1" x14ac:dyDescent="0.35">
      <c r="B9" s="342" t="s">
        <v>438</v>
      </c>
      <c r="C9" s="645">
        <v>35070.597000000002</v>
      </c>
      <c r="D9" s="645">
        <v>11026.567999999999</v>
      </c>
      <c r="E9" s="645">
        <v>6103.1</v>
      </c>
      <c r="F9" s="645">
        <v>3074.357</v>
      </c>
      <c r="G9" s="645">
        <v>0</v>
      </c>
      <c r="H9" s="645">
        <v>-17672.823</v>
      </c>
      <c r="I9" s="645">
        <v>37601.798999999999</v>
      </c>
    </row>
    <row r="10" spans="2:9" ht="15.65" customHeight="1" x14ac:dyDescent="0.35">
      <c r="B10" s="342" t="s">
        <v>212</v>
      </c>
      <c r="C10" s="645">
        <v>2284.5169999999998</v>
      </c>
      <c r="D10" s="645">
        <v>423.31599999999997</v>
      </c>
      <c r="E10" s="645">
        <v>-60.503</v>
      </c>
      <c r="F10" s="645">
        <v>387.13400000000001</v>
      </c>
      <c r="G10" s="645">
        <v>0</v>
      </c>
      <c r="H10" s="645">
        <v>-1151.2170000000001</v>
      </c>
      <c r="I10" s="645">
        <v>1883.2469999999994</v>
      </c>
    </row>
    <row r="11" spans="2:9" ht="15.65" customHeight="1" x14ac:dyDescent="0.35">
      <c r="B11" s="342" t="s">
        <v>439</v>
      </c>
      <c r="C11" s="645">
        <v>1494.0640000000001</v>
      </c>
      <c r="D11" s="645">
        <v>351.00400000000002</v>
      </c>
      <c r="E11" s="645">
        <v>224.142</v>
      </c>
      <c r="F11" s="645">
        <v>-122.354</v>
      </c>
      <c r="G11" s="645">
        <v>0</v>
      </c>
      <c r="H11" s="645">
        <v>-752.89099999999996</v>
      </c>
      <c r="I11" s="645">
        <v>1193.9650000000001</v>
      </c>
    </row>
    <row r="12" spans="2:9" ht="15.65" customHeight="1" x14ac:dyDescent="0.35">
      <c r="B12" s="342" t="s">
        <v>440</v>
      </c>
      <c r="C12" s="645">
        <v>1569.711</v>
      </c>
      <c r="D12" s="645">
        <v>53.771999999999998</v>
      </c>
      <c r="E12" s="645">
        <v>44.598999999999997</v>
      </c>
      <c r="F12" s="645">
        <v>-539.97799999999995</v>
      </c>
      <c r="G12" s="645">
        <v>0</v>
      </c>
      <c r="H12" s="645">
        <v>-791.01099999999997</v>
      </c>
      <c r="I12" s="645">
        <v>337.09299999999985</v>
      </c>
    </row>
    <row r="13" spans="2:9" ht="15.65" customHeight="1" x14ac:dyDescent="0.35">
      <c r="B13" s="342" t="s">
        <v>270</v>
      </c>
      <c r="C13" s="645">
        <v>354.51600000000002</v>
      </c>
      <c r="D13" s="645">
        <v>1013.697</v>
      </c>
      <c r="E13" s="645">
        <v>746.67</v>
      </c>
      <c r="F13" s="645">
        <v>1173.123</v>
      </c>
      <c r="G13" s="645">
        <v>0</v>
      </c>
      <c r="H13" s="645">
        <v>-178.648</v>
      </c>
      <c r="I13" s="645">
        <v>3109.3579999999997</v>
      </c>
    </row>
    <row r="14" spans="2:9" ht="15.65" customHeight="1" x14ac:dyDescent="0.35">
      <c r="B14" s="342" t="s">
        <v>209</v>
      </c>
      <c r="C14" s="645">
        <v>14212.299000000001</v>
      </c>
      <c r="D14" s="645">
        <v>5991.625</v>
      </c>
      <c r="E14" s="645">
        <v>2577.0149999999999</v>
      </c>
      <c r="F14" s="645">
        <v>3044.098</v>
      </c>
      <c r="G14" s="645">
        <v>0</v>
      </c>
      <c r="H14" s="645">
        <v>-7161.8810000000003</v>
      </c>
      <c r="I14" s="645">
        <v>18663.155999999995</v>
      </c>
    </row>
    <row r="15" spans="2:9" ht="15.65" customHeight="1" x14ac:dyDescent="0.35">
      <c r="B15" s="342" t="s">
        <v>211</v>
      </c>
      <c r="C15" s="645">
        <v>8419.4570000000003</v>
      </c>
      <c r="D15" s="645">
        <v>3031.904</v>
      </c>
      <c r="E15" s="645">
        <v>217.03800000000001</v>
      </c>
      <c r="F15" s="645">
        <v>1444.9829999999999</v>
      </c>
      <c r="G15" s="645">
        <v>0</v>
      </c>
      <c r="H15" s="645">
        <v>-4242.7439999999997</v>
      </c>
      <c r="I15" s="645">
        <v>8870.6380000000026</v>
      </c>
    </row>
    <row r="16" spans="2:9" ht="15.65" customHeight="1" x14ac:dyDescent="0.35">
      <c r="B16" s="342" t="s">
        <v>298</v>
      </c>
      <c r="C16" s="645">
        <v>875.077</v>
      </c>
      <c r="D16" s="645">
        <v>49.456000000000003</v>
      </c>
      <c r="E16" s="645">
        <v>23.931999999999999</v>
      </c>
      <c r="F16" s="645">
        <v>12.621</v>
      </c>
      <c r="G16" s="645">
        <v>0</v>
      </c>
      <c r="H16" s="645">
        <v>-440.97</v>
      </c>
      <c r="I16" s="645">
        <v>520.11599999999999</v>
      </c>
    </row>
    <row r="17" spans="2:9" ht="15.65" customHeight="1" x14ac:dyDescent="0.35">
      <c r="B17" s="342" t="s">
        <v>230</v>
      </c>
      <c r="C17" s="645">
        <v>5860.9560000000001</v>
      </c>
      <c r="D17" s="645">
        <v>111.794</v>
      </c>
      <c r="E17" s="645">
        <v>2330.2069999999999</v>
      </c>
      <c r="F17" s="645">
        <v>-2325.27</v>
      </c>
      <c r="G17" s="645">
        <v>0</v>
      </c>
      <c r="H17" s="645">
        <v>-2953.4609999999998</v>
      </c>
      <c r="I17" s="645">
        <v>3024.2260000000001</v>
      </c>
    </row>
    <row r="18" spans="2:9" ht="15.65" customHeight="1" x14ac:dyDescent="0.35">
      <c r="B18" s="342" t="s">
        <v>441</v>
      </c>
      <c r="C18" s="645">
        <v>143.96700000000001</v>
      </c>
      <c r="D18" s="645">
        <v>98.528999999999996</v>
      </c>
      <c r="E18" s="645">
        <v>0</v>
      </c>
      <c r="F18" s="645">
        <v>2.5999999999999999E-2</v>
      </c>
      <c r="G18" s="645">
        <v>0</v>
      </c>
      <c r="H18" s="645">
        <v>-72.549000000000007</v>
      </c>
      <c r="I18" s="645">
        <v>169.97300000000001</v>
      </c>
    </row>
    <row r="19" spans="2:9" ht="15.65" customHeight="1" x14ac:dyDescent="0.35">
      <c r="B19" s="342" t="s">
        <v>552</v>
      </c>
      <c r="C19" s="645">
        <v>829.83299999999997</v>
      </c>
      <c r="D19" s="645">
        <v>-19.773</v>
      </c>
      <c r="E19" s="645">
        <v>-39.649000000000001</v>
      </c>
      <c r="F19" s="645">
        <v>121.89</v>
      </c>
      <c r="G19" s="645">
        <v>0</v>
      </c>
      <c r="H19" s="645">
        <v>-418.17099999999999</v>
      </c>
      <c r="I19" s="645">
        <v>474.12999999999994</v>
      </c>
    </row>
    <row r="20" spans="2:9" ht="15.65" customHeight="1" x14ac:dyDescent="0.35">
      <c r="B20" s="342" t="s">
        <v>652</v>
      </c>
      <c r="C20" s="645">
        <v>2936.99</v>
      </c>
      <c r="D20" s="645">
        <v>2857.5259999999998</v>
      </c>
      <c r="E20" s="645">
        <v>177.286</v>
      </c>
      <c r="F20" s="645">
        <v>0</v>
      </c>
      <c r="G20" s="645">
        <v>0</v>
      </c>
      <c r="H20" s="645">
        <v>-1480.0119999999999</v>
      </c>
      <c r="I20" s="645">
        <v>4491.79</v>
      </c>
    </row>
    <row r="21" spans="2:9" ht="15.65" customHeight="1" x14ac:dyDescent="0.35">
      <c r="B21" s="342" t="s">
        <v>653</v>
      </c>
      <c r="C21" s="645">
        <v>28.314</v>
      </c>
      <c r="D21" s="645">
        <v>66.459999999999994</v>
      </c>
      <c r="E21" s="645">
        <v>184.18600000000001</v>
      </c>
      <c r="F21" s="645">
        <v>0</v>
      </c>
      <c r="G21" s="645">
        <v>0</v>
      </c>
      <c r="H21" s="645">
        <v>-14.268000000000001</v>
      </c>
      <c r="I21" s="645">
        <v>264.69200000000001</v>
      </c>
    </row>
    <row r="22" spans="2:9" ht="15.65" customHeight="1" x14ac:dyDescent="0.35">
      <c r="B22" s="419" t="s">
        <v>349</v>
      </c>
      <c r="C22" s="646">
        <v>39024.010999999991</v>
      </c>
      <c r="D22" s="646">
        <v>14044.424000000001</v>
      </c>
      <c r="E22" s="646">
        <v>6424.9229999999998</v>
      </c>
      <c r="F22" s="646">
        <v>3196.2729999999997</v>
      </c>
      <c r="G22" s="646">
        <v>0</v>
      </c>
      <c r="H22" s="646">
        <v>-19665.033999999996</v>
      </c>
      <c r="I22" s="646">
        <v>43024.597000000002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8"/>
  <sheetViews>
    <sheetView showGridLines="0" zoomScale="124" zoomScaleNormal="124" zoomScalePageLayoutView="125" workbookViewId="0">
      <selection activeCell="C5" sqref="C5"/>
    </sheetView>
  </sheetViews>
  <sheetFormatPr baseColWidth="10" defaultColWidth="10.81640625" defaultRowHeight="7.5" x14ac:dyDescent="0.35"/>
  <cols>
    <col min="1" max="1" width="2.453125" style="254" customWidth="1"/>
    <col min="2" max="2" width="16.26953125" style="254" customWidth="1"/>
    <col min="3" max="3" width="10" style="254" bestFit="1" customWidth="1"/>
    <col min="4" max="4" width="9.54296875" style="254" bestFit="1" customWidth="1"/>
    <col min="5" max="7" width="9.7265625" style="254" bestFit="1" customWidth="1"/>
    <col min="8" max="8" width="7.81640625" style="254" customWidth="1"/>
    <col min="9" max="9" width="7.26953125" style="254" customWidth="1"/>
    <col min="10" max="16384" width="10.81640625" style="254"/>
  </cols>
  <sheetData>
    <row r="2" spans="2:9" ht="8" thickBot="1" x14ac:dyDescent="0.4">
      <c r="B2" s="232" t="s">
        <v>280</v>
      </c>
      <c r="C2" s="233"/>
      <c r="D2" s="233"/>
      <c r="E2" s="233"/>
      <c r="F2" s="233"/>
      <c r="G2" s="233"/>
      <c r="H2" s="791" t="s">
        <v>18</v>
      </c>
      <c r="I2" s="791"/>
    </row>
    <row r="3" spans="2:9" ht="31" thickTop="1" thickBot="1" x14ac:dyDescent="0.4">
      <c r="B3" s="234" t="s">
        <v>398</v>
      </c>
      <c r="C3" s="459" t="s">
        <v>718</v>
      </c>
      <c r="D3" s="460" t="s">
        <v>705</v>
      </c>
      <c r="E3" s="461" t="s">
        <v>690</v>
      </c>
      <c r="F3" s="461" t="s">
        <v>658</v>
      </c>
      <c r="G3" s="461" t="s">
        <v>657</v>
      </c>
      <c r="H3" s="235" t="s">
        <v>19</v>
      </c>
      <c r="I3" s="236" t="s">
        <v>20</v>
      </c>
    </row>
    <row r="4" spans="2:9" ht="8" thickTop="1" x14ac:dyDescent="0.35">
      <c r="B4" s="237" t="s">
        <v>89</v>
      </c>
      <c r="C4" s="238"/>
      <c r="D4" s="238"/>
      <c r="E4" s="238"/>
      <c r="F4" s="238"/>
      <c r="G4" s="238"/>
      <c r="H4" s="239"/>
      <c r="I4" s="240"/>
    </row>
    <row r="5" spans="2:9" ht="15" x14ac:dyDescent="0.35">
      <c r="B5" s="228" t="s">
        <v>281</v>
      </c>
      <c r="C5" s="310">
        <v>131791.86300000001</v>
      </c>
      <c r="D5" s="310">
        <v>131902.24224253962</v>
      </c>
      <c r="E5" s="310">
        <v>120755.43692957262</v>
      </c>
      <c r="F5" s="310">
        <v>203088.42420450354</v>
      </c>
      <c r="G5" s="310">
        <v>357272.62985900551</v>
      </c>
      <c r="H5" s="298">
        <v>-8.3682612716051707E-4</v>
      </c>
      <c r="I5" s="299">
        <v>-0.63111682232134458</v>
      </c>
    </row>
    <row r="6" spans="2:9" x14ac:dyDescent="0.35">
      <c r="B6" s="228" t="s">
        <v>282</v>
      </c>
      <c r="C6" s="310">
        <v>113.02800000000001</v>
      </c>
      <c r="D6" s="310">
        <v>365.83192996054845</v>
      </c>
      <c r="E6" s="310">
        <v>220.97047644490169</v>
      </c>
      <c r="F6" s="310">
        <v>960.6118025766898</v>
      </c>
      <c r="G6" s="310">
        <v>383.3251866726464</v>
      </c>
      <c r="H6" s="298"/>
      <c r="I6" s="299"/>
    </row>
    <row r="7" spans="2:9" ht="22.5" x14ac:dyDescent="0.35">
      <c r="B7" s="228" t="s">
        <v>283</v>
      </c>
      <c r="C7" s="241"/>
      <c r="D7" s="241"/>
      <c r="E7" s="241"/>
      <c r="F7" s="241"/>
      <c r="G7" s="241"/>
      <c r="H7" s="298"/>
      <c r="I7" s="299"/>
    </row>
    <row r="8" spans="2:9" x14ac:dyDescent="0.35">
      <c r="B8" s="242" t="s">
        <v>284</v>
      </c>
      <c r="C8" s="243">
        <v>285482.46100000001</v>
      </c>
      <c r="D8" s="243">
        <v>256256.53080978777</v>
      </c>
      <c r="E8" s="243">
        <v>187827.36853720076</v>
      </c>
      <c r="F8" s="243">
        <v>279370.03497740289</v>
      </c>
      <c r="G8" s="243">
        <v>249765.1657486911</v>
      </c>
      <c r="H8" s="300">
        <v>0.11404950382281509</v>
      </c>
      <c r="I8" s="301">
        <v>0.14300350949358154</v>
      </c>
    </row>
    <row r="9" spans="2:9" x14ac:dyDescent="0.35">
      <c r="B9" s="242" t="s">
        <v>285</v>
      </c>
      <c r="C9" s="243">
        <v>650867.22900000005</v>
      </c>
      <c r="D9" s="243">
        <v>443818.60974116059</v>
      </c>
      <c r="E9" s="243">
        <v>354464.49054464517</v>
      </c>
      <c r="F9" s="243">
        <v>510162.65322190907</v>
      </c>
      <c r="G9" s="243">
        <v>417860.99903824768</v>
      </c>
      <c r="H9" s="300">
        <v>0.46651630804664146</v>
      </c>
      <c r="I9" s="301">
        <v>0.55761660097027832</v>
      </c>
    </row>
    <row r="10" spans="2:9" ht="15" x14ac:dyDescent="0.35">
      <c r="B10" s="216" t="s">
        <v>634</v>
      </c>
      <c r="C10" s="243">
        <v>287645.70090311999</v>
      </c>
      <c r="D10" s="243">
        <v>182940.65011115602</v>
      </c>
      <c r="E10" s="243">
        <v>245665.84163993754</v>
      </c>
      <c r="F10" s="243">
        <v>277270.41174988967</v>
      </c>
      <c r="G10" s="243">
        <v>538719.59530280496</v>
      </c>
      <c r="H10" s="300">
        <v>0.57234436812345657</v>
      </c>
      <c r="I10" s="301">
        <v>-0.46605673264689895</v>
      </c>
    </row>
    <row r="11" spans="2:9" x14ac:dyDescent="0.35">
      <c r="B11" s="216" t="s">
        <v>520</v>
      </c>
      <c r="C11" s="243">
        <v>1395627.4120968799</v>
      </c>
      <c r="D11" s="243">
        <v>1335419.1005510145</v>
      </c>
      <c r="E11" s="243">
        <v>1450711.696318293</v>
      </c>
      <c r="F11" s="243">
        <v>1851491.6217125931</v>
      </c>
      <c r="G11" s="243">
        <v>1430353.651912394</v>
      </c>
      <c r="H11" s="300">
        <v>4.5085704945378113E-2</v>
      </c>
      <c r="I11" s="301">
        <v>-2.427807959876549E-2</v>
      </c>
    </row>
    <row r="12" spans="2:9" x14ac:dyDescent="0.35">
      <c r="B12" s="333" t="s">
        <v>286</v>
      </c>
      <c r="C12" s="334">
        <v>1026322.821</v>
      </c>
      <c r="D12" s="334">
        <v>906922.7800804266</v>
      </c>
      <c r="E12" s="334">
        <v>830430.58258728369</v>
      </c>
      <c r="F12" s="334">
        <v>1452796.4776776603</v>
      </c>
      <c r="G12" s="334">
        <v>1159554.610869681</v>
      </c>
      <c r="H12" s="335">
        <v>0.13165403223081995</v>
      </c>
      <c r="I12" s="336">
        <v>-0.11489910748555032</v>
      </c>
    </row>
    <row r="13" spans="2:9" x14ac:dyDescent="0.35">
      <c r="B13" s="333" t="s">
        <v>635</v>
      </c>
      <c r="C13" s="334">
        <v>236948.77609687997</v>
      </c>
      <c r="D13" s="334">
        <v>209520.49925800515</v>
      </c>
      <c r="E13" s="334">
        <v>258021.4969626572</v>
      </c>
      <c r="F13" s="334">
        <v>79915.422197981796</v>
      </c>
      <c r="G13" s="334">
        <v>74327.827554949443</v>
      </c>
      <c r="H13" s="335">
        <v>0.13090975315546305</v>
      </c>
      <c r="I13" s="336">
        <v>2.1878878192922739</v>
      </c>
    </row>
    <row r="14" spans="2:9" x14ac:dyDescent="0.35">
      <c r="B14" s="333" t="s">
        <v>700</v>
      </c>
      <c r="C14" s="334">
        <v>132355.815</v>
      </c>
      <c r="D14" s="334">
        <v>218975.82121258287</v>
      </c>
      <c r="E14" s="334">
        <v>362259.61676835216</v>
      </c>
      <c r="F14" s="334">
        <v>318779.7218369511</v>
      </c>
      <c r="G14" s="334">
        <v>196471.21348776339</v>
      </c>
      <c r="H14" s="335">
        <v>-0.39556881546520939</v>
      </c>
      <c r="I14" s="336">
        <v>-0.32633482203109931</v>
      </c>
    </row>
    <row r="15" spans="2:9" x14ac:dyDescent="0.35">
      <c r="B15" s="246" t="s">
        <v>287</v>
      </c>
      <c r="C15" s="247">
        <v>2751527.6940000001</v>
      </c>
      <c r="D15" s="247">
        <v>2350702.9653856191</v>
      </c>
      <c r="E15" s="247">
        <v>2359645.8044460937</v>
      </c>
      <c r="F15" s="247">
        <v>3122343.7576688752</v>
      </c>
      <c r="G15" s="247">
        <v>2994355.367047816</v>
      </c>
      <c r="H15" s="302">
        <v>0.17051270812032526</v>
      </c>
      <c r="I15" s="303">
        <v>-8.1095141785800684E-2</v>
      </c>
    </row>
    <row r="16" spans="2:9" s="255" customFormat="1" x14ac:dyDescent="0.35">
      <c r="B16" s="248" t="s">
        <v>289</v>
      </c>
      <c r="C16" s="249"/>
      <c r="D16" s="249"/>
      <c r="E16" s="249"/>
      <c r="F16" s="249"/>
      <c r="G16" s="249"/>
      <c r="H16" s="304"/>
      <c r="I16" s="305"/>
    </row>
    <row r="17" spans="2:9" ht="15" x14ac:dyDescent="0.35">
      <c r="B17" s="216" t="s">
        <v>63</v>
      </c>
      <c r="C17" s="250">
        <v>364.99200000000002</v>
      </c>
      <c r="D17" s="250">
        <v>258.44741839430912</v>
      </c>
      <c r="E17" s="250">
        <v>3384.6775085657378</v>
      </c>
      <c r="F17" s="250">
        <v>1225.4165905031434</v>
      </c>
      <c r="G17" s="250">
        <v>3.6740235782591029</v>
      </c>
      <c r="H17" s="300" t="s">
        <v>449</v>
      </c>
      <c r="I17" s="301" t="s">
        <v>449</v>
      </c>
    </row>
    <row r="18" spans="2:9" x14ac:dyDescent="0.35">
      <c r="B18" s="216" t="s">
        <v>46</v>
      </c>
      <c r="C18" s="250">
        <v>115440.93399999999</v>
      </c>
      <c r="D18" s="250">
        <v>0</v>
      </c>
      <c r="E18" s="250">
        <v>0</v>
      </c>
      <c r="F18" s="250">
        <v>1895.5300983561551</v>
      </c>
      <c r="G18" s="250">
        <v>2264.7713400203356</v>
      </c>
      <c r="H18" s="300" t="s">
        <v>449</v>
      </c>
      <c r="I18" s="301" t="s">
        <v>449</v>
      </c>
    </row>
    <row r="19" spans="2:9" ht="10.5" customHeight="1" x14ac:dyDescent="0.35">
      <c r="B19" s="216" t="s">
        <v>64</v>
      </c>
      <c r="C19" s="250">
        <v>137405.046</v>
      </c>
      <c r="D19" s="250">
        <v>453053.40637879475</v>
      </c>
      <c r="E19" s="250">
        <v>105457.19400333019</v>
      </c>
      <c r="F19" s="250">
        <v>146627.81586307951</v>
      </c>
      <c r="G19" s="250">
        <v>148342.00519441918</v>
      </c>
      <c r="H19" s="300">
        <v>-0.69671335858996586</v>
      </c>
      <c r="I19" s="301">
        <v>-7.3727998890705582E-2</v>
      </c>
    </row>
    <row r="20" spans="2:9" ht="15" x14ac:dyDescent="0.35">
      <c r="B20" s="216" t="s">
        <v>65</v>
      </c>
      <c r="C20" s="250">
        <v>26621.132000000001</v>
      </c>
      <c r="D20" s="250">
        <v>14656.63408937524</v>
      </c>
      <c r="E20" s="250">
        <v>13776.828370623778</v>
      </c>
      <c r="F20" s="250">
        <v>5426.4964537436999</v>
      </c>
      <c r="G20" s="250">
        <v>17914.319576780577</v>
      </c>
      <c r="H20" s="300">
        <v>0.81631961592723123</v>
      </c>
      <c r="I20" s="301">
        <v>0.48602529311270359</v>
      </c>
    </row>
    <row r="21" spans="2:9" x14ac:dyDescent="0.35">
      <c r="B21" s="216" t="s">
        <v>66</v>
      </c>
      <c r="C21" s="250">
        <v>22359.025000000001</v>
      </c>
      <c r="D21" s="250">
        <v>0</v>
      </c>
      <c r="E21" s="250">
        <v>0</v>
      </c>
      <c r="F21" s="250">
        <v>0</v>
      </c>
      <c r="G21" s="250">
        <v>0</v>
      </c>
      <c r="H21" s="300" t="s">
        <v>443</v>
      </c>
      <c r="I21" s="301" t="s">
        <v>449</v>
      </c>
    </row>
    <row r="22" spans="2:9" ht="15" x14ac:dyDescent="0.35">
      <c r="B22" s="216" t="s">
        <v>67</v>
      </c>
      <c r="C22" s="250">
        <v>1816.771</v>
      </c>
      <c r="D22" s="250">
        <v>0</v>
      </c>
      <c r="E22" s="250">
        <v>7974.4023262317714</v>
      </c>
      <c r="F22" s="250">
        <v>1486.0163999909489</v>
      </c>
      <c r="G22" s="250">
        <v>0</v>
      </c>
      <c r="H22" s="300"/>
      <c r="I22" s="301"/>
    </row>
    <row r="23" spans="2:9" ht="15" hidden="1" x14ac:dyDescent="0.35">
      <c r="B23" s="216" t="s">
        <v>68</v>
      </c>
      <c r="C23" s="250">
        <v>0</v>
      </c>
      <c r="D23" s="250">
        <v>0</v>
      </c>
      <c r="E23" s="250">
        <v>0</v>
      </c>
      <c r="F23" s="250">
        <v>0</v>
      </c>
      <c r="G23" s="250">
        <v>0</v>
      </c>
      <c r="H23" s="300" t="s">
        <v>443</v>
      </c>
      <c r="I23" s="301" t="s">
        <v>443</v>
      </c>
    </row>
    <row r="24" spans="2:9" x14ac:dyDescent="0.35">
      <c r="B24" s="216" t="s">
        <v>69</v>
      </c>
      <c r="C24" s="250">
        <v>50017.004999999997</v>
      </c>
      <c r="D24" s="250">
        <v>51665.97092579415</v>
      </c>
      <c r="E24" s="250">
        <v>51947.859513164716</v>
      </c>
      <c r="F24" s="250">
        <v>30030.857392694546</v>
      </c>
      <c r="G24" s="250">
        <v>12150.280254353484</v>
      </c>
      <c r="H24" s="300">
        <v>-3.1915899309479689E-2</v>
      </c>
      <c r="I24" s="301">
        <v>3.1165309731912352</v>
      </c>
    </row>
    <row r="25" spans="2:9" x14ac:dyDescent="0.35">
      <c r="B25" s="216" t="s">
        <v>70</v>
      </c>
      <c r="C25" s="250">
        <v>16194.065000000001</v>
      </c>
      <c r="D25" s="250">
        <v>19192.82936791117</v>
      </c>
      <c r="E25" s="250">
        <v>6195.6355926176493</v>
      </c>
      <c r="F25" s="250">
        <v>3271.3583241316737</v>
      </c>
      <c r="G25" s="250">
        <v>3445.2947529353896</v>
      </c>
      <c r="H25" s="300">
        <v>-0.15624399667330224</v>
      </c>
      <c r="I25" s="301">
        <v>3.7003423977593393</v>
      </c>
    </row>
    <row r="26" spans="2:9" ht="15" x14ac:dyDescent="0.35">
      <c r="B26" s="216" t="s">
        <v>71</v>
      </c>
      <c r="C26" s="250">
        <v>138068.43</v>
      </c>
      <c r="D26" s="250">
        <v>127595.69689447372</v>
      </c>
      <c r="E26" s="250">
        <v>125655.7948706513</v>
      </c>
      <c r="F26" s="250">
        <v>154996.43856833159</v>
      </c>
      <c r="G26" s="250">
        <v>173699.86255062706</v>
      </c>
      <c r="H26" s="300">
        <v>8.2077478789802871E-2</v>
      </c>
      <c r="I26" s="301">
        <v>-0.20513218621714124</v>
      </c>
    </row>
    <row r="27" spans="2:9" ht="15" x14ac:dyDescent="0.35">
      <c r="B27" s="228" t="s">
        <v>291</v>
      </c>
      <c r="C27" s="251">
        <v>508287.4</v>
      </c>
      <c r="D27" s="251">
        <v>666422.9850747434</v>
      </c>
      <c r="E27" s="251">
        <v>314392.39218518516</v>
      </c>
      <c r="F27" s="251">
        <v>344959.92969083122</v>
      </c>
      <c r="G27" s="251">
        <v>357820.20769271429</v>
      </c>
      <c r="H27" s="298">
        <v>-0.23729011246064313</v>
      </c>
      <c r="I27" s="299">
        <v>0.4205106058082182</v>
      </c>
    </row>
    <row r="28" spans="2:9" ht="15" x14ac:dyDescent="0.35">
      <c r="B28" s="228" t="s">
        <v>292</v>
      </c>
      <c r="C28" s="251">
        <v>736887.25800000003</v>
      </c>
      <c r="D28" s="251">
        <v>727382.86138275696</v>
      </c>
      <c r="E28" s="251">
        <v>744816.49907917506</v>
      </c>
      <c r="F28" s="251">
        <v>690992.37279645691</v>
      </c>
      <c r="G28" s="251">
        <v>638648.13039147493</v>
      </c>
      <c r="H28" s="298">
        <v>1.3066566621016129E-2</v>
      </c>
      <c r="I28" s="299">
        <v>0.15382355781470314</v>
      </c>
    </row>
    <row r="29" spans="2:9" ht="8" thickBot="1" x14ac:dyDescent="0.4">
      <c r="B29" s="246" t="s">
        <v>293</v>
      </c>
      <c r="C29" s="268">
        <v>3996702.352</v>
      </c>
      <c r="D29" s="268">
        <v>3744508.8118431191</v>
      </c>
      <c r="E29" s="268">
        <v>3418854.6957104541</v>
      </c>
      <c r="F29" s="268">
        <v>4158296.0601561633</v>
      </c>
      <c r="G29" s="268">
        <v>3990823.7051320053</v>
      </c>
      <c r="H29" s="306">
        <v>6.7350232788675468E-2</v>
      </c>
      <c r="I29" s="307">
        <v>1.4730409815986167E-3</v>
      </c>
    </row>
    <row r="30" spans="2:9" ht="8" thickTop="1" x14ac:dyDescent="0.35">
      <c r="B30" s="237"/>
      <c r="C30" s="257"/>
      <c r="D30" s="257"/>
      <c r="E30" s="257"/>
      <c r="F30" s="257"/>
      <c r="G30" s="257"/>
      <c r="H30" s="308"/>
      <c r="I30" s="309"/>
    </row>
    <row r="31" spans="2:9" ht="8" thickBot="1" x14ac:dyDescent="0.4">
      <c r="B31" s="812" t="s">
        <v>398</v>
      </c>
      <c r="C31" s="812"/>
      <c r="D31" s="812"/>
      <c r="E31" s="812"/>
      <c r="F31" s="812"/>
      <c r="H31" s="791" t="s">
        <v>18</v>
      </c>
      <c r="I31" s="791"/>
    </row>
    <row r="32" spans="2:9" ht="8.5" thickTop="1" thickBot="1" x14ac:dyDescent="0.4">
      <c r="B32" s="316" t="s">
        <v>507</v>
      </c>
      <c r="C32" s="459" t="s">
        <v>718</v>
      </c>
      <c r="D32" s="460" t="s">
        <v>705</v>
      </c>
      <c r="E32" s="461" t="s">
        <v>690</v>
      </c>
      <c r="F32" s="461" t="s">
        <v>658</v>
      </c>
      <c r="G32" s="461" t="s">
        <v>657</v>
      </c>
      <c r="H32" s="235" t="s">
        <v>19</v>
      </c>
      <c r="I32" s="236" t="s">
        <v>20</v>
      </c>
    </row>
    <row r="33" spans="2:9" ht="15.5" thickTop="1" x14ac:dyDescent="0.35">
      <c r="B33" s="228" t="s">
        <v>281</v>
      </c>
      <c r="C33" s="556">
        <v>123178.501</v>
      </c>
      <c r="D33" s="556">
        <v>122982.54609860101</v>
      </c>
      <c r="E33" s="556">
        <v>110755.37086077908</v>
      </c>
      <c r="F33" s="556">
        <v>188722.16777990671</v>
      </c>
      <c r="G33" s="556">
        <v>347593.77781842375</v>
      </c>
      <c r="H33" s="239">
        <v>1.5933553794038602E-3</v>
      </c>
      <c r="I33" s="240">
        <v>-0.64562512662598337</v>
      </c>
    </row>
    <row r="34" spans="2:9" x14ac:dyDescent="0.35">
      <c r="B34" s="228" t="s">
        <v>282</v>
      </c>
      <c r="C34" s="557">
        <v>113.02200000000001</v>
      </c>
      <c r="D34" s="557">
        <v>365.83192996054845</v>
      </c>
      <c r="E34" s="557">
        <v>220.86278714011104</v>
      </c>
      <c r="F34" s="557">
        <v>956.79385954562576</v>
      </c>
      <c r="G34" s="557">
        <v>374.4383138290188</v>
      </c>
      <c r="H34" s="239">
        <v>-0.69105485130237709</v>
      </c>
      <c r="I34" s="240">
        <v>-0.69815588889867275</v>
      </c>
    </row>
    <row r="35" spans="2:9" ht="22.5" x14ac:dyDescent="0.35">
      <c r="B35" s="228" t="s">
        <v>283</v>
      </c>
      <c r="C35" s="556">
        <v>1850482.0719999999</v>
      </c>
      <c r="D35" s="556">
        <v>1843331.6827883802</v>
      </c>
      <c r="E35" s="556">
        <v>1900376.6958131888</v>
      </c>
      <c r="F35" s="556">
        <v>2448625.2367332526</v>
      </c>
      <c r="G35" s="556">
        <v>2359084.5349263009</v>
      </c>
      <c r="H35" s="239">
        <v>3.8790572952140945E-3</v>
      </c>
      <c r="I35" s="240">
        <v>-0.21559314869663626</v>
      </c>
    </row>
    <row r="36" spans="2:9" x14ac:dyDescent="0.35">
      <c r="B36" s="242" t="s">
        <v>284</v>
      </c>
      <c r="C36" s="558">
        <v>285482.462</v>
      </c>
      <c r="D36" s="558">
        <v>256256.5296884776</v>
      </c>
      <c r="E36" s="558">
        <v>187827.36853720076</v>
      </c>
      <c r="F36" s="558">
        <v>279370.03296159348</v>
      </c>
      <c r="G36" s="558">
        <v>249765.16883870252</v>
      </c>
      <c r="H36" s="244">
        <v>0.1140495125999379</v>
      </c>
      <c r="I36" s="245">
        <v>0.14300349935648393</v>
      </c>
    </row>
    <row r="37" spans="2:9" x14ac:dyDescent="0.35">
      <c r="B37" s="242" t="s">
        <v>285</v>
      </c>
      <c r="C37" s="558">
        <v>232641.215</v>
      </c>
      <c r="D37" s="558">
        <v>291596.49918163725</v>
      </c>
      <c r="E37" s="558">
        <v>203426.89821879804</v>
      </c>
      <c r="F37" s="558">
        <v>291522.52547137631</v>
      </c>
      <c r="G37" s="558">
        <v>291962.56563957629</v>
      </c>
      <c r="H37" s="244">
        <v>-0.20218104245796742</v>
      </c>
      <c r="I37" s="245">
        <v>-0.20318135823209493</v>
      </c>
    </row>
    <row r="38" spans="2:9" ht="15" x14ac:dyDescent="0.35">
      <c r="B38" s="216" t="s">
        <v>634</v>
      </c>
      <c r="C38" s="558">
        <v>192464.58090312005</v>
      </c>
      <c r="D38" s="558">
        <v>157322.80202178404</v>
      </c>
      <c r="E38" s="558">
        <v>219956.54771389754</v>
      </c>
      <c r="F38" s="558">
        <v>249113.95877288724</v>
      </c>
      <c r="G38" s="558">
        <v>513697.84157875075</v>
      </c>
      <c r="H38" s="244">
        <v>0.22337371588684274</v>
      </c>
      <c r="I38" s="245">
        <v>-0.62533504070872192</v>
      </c>
    </row>
    <row r="39" spans="2:9" x14ac:dyDescent="0.35">
      <c r="B39" s="216" t="s">
        <v>523</v>
      </c>
      <c r="C39" s="558">
        <v>1139893.8140968799</v>
      </c>
      <c r="D39" s="558">
        <v>1138155.8518964814</v>
      </c>
      <c r="E39" s="558">
        <v>1289165.8813432925</v>
      </c>
      <c r="F39" s="558">
        <v>1628618.7195273957</v>
      </c>
      <c r="G39" s="558">
        <v>1303658.9588692714</v>
      </c>
      <c r="H39" s="244">
        <v>1.5269984312804574E-3</v>
      </c>
      <c r="I39" s="245">
        <v>-0.12561962134209792</v>
      </c>
    </row>
    <row r="40" spans="2:9" x14ac:dyDescent="0.35">
      <c r="B40" s="333" t="s">
        <v>521</v>
      </c>
      <c r="C40" s="614">
        <v>776527.22100000002</v>
      </c>
      <c r="D40" s="614">
        <v>715123.12310463528</v>
      </c>
      <c r="E40" s="614">
        <v>675110.09620407596</v>
      </c>
      <c r="F40" s="614">
        <v>1238476.7697393254</v>
      </c>
      <c r="G40" s="614">
        <v>1038721.0576678447</v>
      </c>
      <c r="H40" s="606">
        <v>8.5865071218484745E-2</v>
      </c>
      <c r="I40" s="607">
        <v>-0.25241987223839191</v>
      </c>
    </row>
    <row r="41" spans="2:9" x14ac:dyDescent="0.35">
      <c r="B41" s="333" t="s">
        <v>635</v>
      </c>
      <c r="C41" s="615">
        <v>236948.77609687997</v>
      </c>
      <c r="D41" s="615">
        <v>209520.49925800515</v>
      </c>
      <c r="E41" s="615">
        <v>258021.4969626572</v>
      </c>
      <c r="F41" s="615">
        <v>79915.422197981796</v>
      </c>
      <c r="G41" s="615">
        <v>74327.827554949443</v>
      </c>
      <c r="H41" s="606">
        <v>0.13090975315546305</v>
      </c>
      <c r="I41" s="607">
        <v>2.1878878192922739</v>
      </c>
    </row>
    <row r="42" spans="2:9" x14ac:dyDescent="0.35">
      <c r="B42" s="333" t="s">
        <v>522</v>
      </c>
      <c r="C42" s="614">
        <v>126417.817</v>
      </c>
      <c r="D42" s="614">
        <v>213512.2295338409</v>
      </c>
      <c r="E42" s="614">
        <v>356034.28817655926</v>
      </c>
      <c r="F42" s="614">
        <v>310226.52759008855</v>
      </c>
      <c r="G42" s="614">
        <v>190610.07364647742</v>
      </c>
      <c r="H42" s="606">
        <v>-0.40791299273111081</v>
      </c>
      <c r="I42" s="607">
        <v>-0.33677263440721483</v>
      </c>
    </row>
    <row r="43" spans="2:9" ht="8" thickBot="1" x14ac:dyDescent="0.4">
      <c r="B43" s="246" t="s">
        <v>294</v>
      </c>
      <c r="C43" s="404">
        <v>1973773.595</v>
      </c>
      <c r="D43" s="404">
        <v>1966680.0608169418</v>
      </c>
      <c r="E43" s="404">
        <v>2011352.9294611081</v>
      </c>
      <c r="F43" s="404">
        <v>2638304.1983727049</v>
      </c>
      <c r="G43" s="404">
        <v>2707052.7510585538</v>
      </c>
      <c r="H43" s="252">
        <v>3.606857223188431E-3</v>
      </c>
      <c r="I43" s="253">
        <v>-0.27087730587141889</v>
      </c>
    </row>
    <row r="44" spans="2:9" ht="8.15" customHeight="1" thickTop="1" x14ac:dyDescent="0.35">
      <c r="B44" s="256"/>
      <c r="C44" s="257"/>
      <c r="D44" s="257"/>
      <c r="E44" s="257"/>
      <c r="F44" s="257"/>
      <c r="G44" s="257"/>
      <c r="H44" s="606"/>
      <c r="I44" s="607"/>
    </row>
    <row r="45" spans="2:9" ht="8" thickBot="1" x14ac:dyDescent="0.4">
      <c r="B45" s="232" t="s">
        <v>288</v>
      </c>
      <c r="C45" s="586"/>
      <c r="D45" s="586"/>
      <c r="E45" s="586"/>
      <c r="F45" s="586"/>
      <c r="G45" s="586"/>
      <c r="H45" s="791" t="s">
        <v>18</v>
      </c>
      <c r="I45" s="791"/>
    </row>
    <row r="46" spans="2:9" ht="8.5" thickTop="1" thickBot="1" x14ac:dyDescent="0.4">
      <c r="B46" s="258" t="s">
        <v>295</v>
      </c>
      <c r="C46" s="459" t="s">
        <v>718</v>
      </c>
      <c r="D46" s="460" t="s">
        <v>705</v>
      </c>
      <c r="E46" s="461" t="s">
        <v>690</v>
      </c>
      <c r="F46" s="461" t="s">
        <v>658</v>
      </c>
      <c r="G46" s="461" t="s">
        <v>657</v>
      </c>
      <c r="H46" s="235" t="s">
        <v>19</v>
      </c>
      <c r="I46" s="236" t="s">
        <v>20</v>
      </c>
    </row>
    <row r="47" spans="2:9" ht="8.5" thickTop="1" thickBot="1" x14ac:dyDescent="0.4">
      <c r="B47" s="228" t="s">
        <v>296</v>
      </c>
      <c r="C47" s="559">
        <v>801.05131573079336</v>
      </c>
      <c r="D47" s="559">
        <v>421.19320367136527</v>
      </c>
      <c r="E47" s="559">
        <v>305.53790589803066</v>
      </c>
      <c r="F47" s="559">
        <v>297.00265546610552</v>
      </c>
      <c r="G47" s="559">
        <v>265.64469733992877</v>
      </c>
      <c r="H47" s="259">
        <v>0.90186192167481227</v>
      </c>
      <c r="I47" s="260">
        <v>2.0154989870011919</v>
      </c>
    </row>
    <row r="48" spans="2:9" ht="8" thickTop="1" x14ac:dyDescent="0.35">
      <c r="C48" s="269"/>
      <c r="D48" s="269"/>
      <c r="E48" s="269"/>
      <c r="F48" s="269"/>
    </row>
  </sheetData>
  <mergeCells count="4">
    <mergeCell ref="H2:I2"/>
    <mergeCell ref="H31:I31"/>
    <mergeCell ref="H45:I45"/>
    <mergeCell ref="B31:F3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="130" zoomScaleNormal="130" zoomScalePageLayoutView="87" workbookViewId="0">
      <selection activeCell="B8" sqref="B8"/>
    </sheetView>
  </sheetViews>
  <sheetFormatPr baseColWidth="10" defaultColWidth="10.81640625" defaultRowHeight="9" x14ac:dyDescent="0.35"/>
  <cols>
    <col min="1" max="1" width="3.36328125" style="112" customWidth="1"/>
    <col min="2" max="2" width="29.7265625" style="112" bestFit="1" customWidth="1"/>
    <col min="3" max="5" width="8.81640625" style="112" bestFit="1" customWidth="1"/>
    <col min="6" max="7" width="9.7265625" style="112" bestFit="1" customWidth="1"/>
    <col min="8" max="8" width="9.81640625" style="112" bestFit="1" customWidth="1"/>
    <col min="9" max="9" width="10" style="112" bestFit="1" customWidth="1"/>
    <col min="10" max="10" width="11.26953125" style="112" customWidth="1"/>
    <col min="11" max="16384" width="10.81640625" style="112"/>
  </cols>
  <sheetData>
    <row r="1" spans="2:18" s="45" customFormat="1" x14ac:dyDescent="0.35"/>
    <row r="2" spans="2:18" s="132" customFormat="1" x14ac:dyDescent="0.35">
      <c r="B2" s="191" t="s">
        <v>41</v>
      </c>
      <c r="C2" s="560" t="s">
        <v>718</v>
      </c>
      <c r="D2" s="561" t="s">
        <v>706</v>
      </c>
      <c r="E2" s="561" t="s">
        <v>691</v>
      </c>
      <c r="F2" s="561" t="s">
        <v>658</v>
      </c>
      <c r="G2" s="561" t="s">
        <v>657</v>
      </c>
      <c r="J2" s="141"/>
    </row>
    <row r="3" spans="2:18" s="132" customFormat="1" ht="9.5" thickBot="1" x14ac:dyDescent="0.4">
      <c r="B3" s="468" t="s">
        <v>255</v>
      </c>
      <c r="C3" s="469"/>
      <c r="D3" s="469"/>
      <c r="E3" s="469"/>
      <c r="F3" s="468"/>
      <c r="G3" s="468"/>
      <c r="J3" s="115"/>
    </row>
    <row r="4" spans="2:18" ht="9.5" thickTop="1" x14ac:dyDescent="0.35">
      <c r="B4" s="4" t="s">
        <v>42</v>
      </c>
      <c r="C4" s="87"/>
      <c r="D4" s="87"/>
      <c r="E4" s="87"/>
      <c r="F4" s="87"/>
      <c r="G4" s="4"/>
      <c r="J4" s="4"/>
    </row>
    <row r="5" spans="2:18" x14ac:dyDescent="0.35">
      <c r="B5" s="73" t="s">
        <v>43</v>
      </c>
      <c r="C5" s="87">
        <v>638236.44577639853</v>
      </c>
      <c r="D5" s="87">
        <v>215569.44411611176</v>
      </c>
      <c r="E5" s="87">
        <v>224644.00478809781</v>
      </c>
      <c r="F5" s="87">
        <v>248363.69670659304</v>
      </c>
      <c r="G5" s="87">
        <v>202183.39234015177</v>
      </c>
      <c r="N5" s="313"/>
      <c r="O5" s="313"/>
      <c r="P5" s="313"/>
      <c r="Q5" s="313"/>
      <c r="R5" s="313"/>
    </row>
    <row r="6" spans="2:18" x14ac:dyDescent="0.35">
      <c r="B6" s="73" t="s">
        <v>44</v>
      </c>
      <c r="C6" s="87">
        <v>61618.895202376967</v>
      </c>
      <c r="D6" s="87">
        <v>68771.845899113221</v>
      </c>
      <c r="E6" s="87">
        <v>58555.235902361674</v>
      </c>
      <c r="F6" s="87">
        <v>47662.870517254254</v>
      </c>
      <c r="G6" s="87">
        <v>59555.338618288268</v>
      </c>
      <c r="N6" s="313"/>
      <c r="O6" s="313"/>
      <c r="P6" s="313"/>
      <c r="Q6" s="313"/>
      <c r="R6" s="313"/>
    </row>
    <row r="7" spans="2:18" x14ac:dyDescent="0.35">
      <c r="B7" s="73" t="s">
        <v>92</v>
      </c>
      <c r="C7" s="87">
        <v>183980.51858187219</v>
      </c>
      <c r="D7" s="87">
        <v>158891.42058974502</v>
      </c>
      <c r="E7" s="87">
        <v>83802.527080601518</v>
      </c>
      <c r="F7" s="87">
        <v>47818.517609219634</v>
      </c>
      <c r="G7" s="87">
        <v>63160.442832384251</v>
      </c>
      <c r="N7" s="313"/>
      <c r="O7" s="313"/>
      <c r="P7" s="313"/>
      <c r="Q7" s="313"/>
      <c r="R7" s="313"/>
    </row>
    <row r="8" spans="2:18" ht="18" x14ac:dyDescent="0.35">
      <c r="B8" s="73" t="s">
        <v>256</v>
      </c>
      <c r="C8" s="87">
        <v>6688.1040312109162</v>
      </c>
      <c r="D8" s="87">
        <v>6266.7322156841237</v>
      </c>
      <c r="E8" s="87">
        <v>6596.4493134668355</v>
      </c>
      <c r="F8" s="87">
        <v>6137.0575001239995</v>
      </c>
      <c r="G8" s="87">
        <v>8785.39411951088</v>
      </c>
      <c r="N8" s="313"/>
      <c r="O8" s="313"/>
      <c r="P8" s="313"/>
      <c r="Q8" s="313"/>
      <c r="R8" s="313"/>
    </row>
    <row r="9" spans="2:18" x14ac:dyDescent="0.35">
      <c r="B9" s="73" t="s">
        <v>257</v>
      </c>
      <c r="C9" s="87">
        <v>1577.894987015879</v>
      </c>
      <c r="D9" s="87">
        <v>2157.0942630874692</v>
      </c>
      <c r="E9" s="87">
        <v>2510.4408971856974</v>
      </c>
      <c r="F9" s="87">
        <v>3328.5148408012878</v>
      </c>
      <c r="G9" s="87">
        <v>3634.4231996498374</v>
      </c>
      <c r="N9" s="313"/>
      <c r="O9" s="313"/>
      <c r="P9" s="313"/>
      <c r="Q9" s="313"/>
      <c r="R9" s="313"/>
    </row>
    <row r="10" spans="2:18" x14ac:dyDescent="0.35">
      <c r="B10" s="73" t="s">
        <v>258</v>
      </c>
      <c r="C10" s="87">
        <v>0</v>
      </c>
      <c r="D10" s="87">
        <v>0</v>
      </c>
      <c r="E10" s="87">
        <v>0</v>
      </c>
      <c r="F10" s="87">
        <v>0</v>
      </c>
      <c r="G10" s="87">
        <v>0</v>
      </c>
      <c r="N10" s="313"/>
      <c r="O10" s="313"/>
      <c r="P10" s="313"/>
      <c r="Q10" s="313"/>
      <c r="R10" s="313"/>
    </row>
    <row r="11" spans="2:18" x14ac:dyDescent="0.35">
      <c r="B11" s="73" t="s">
        <v>56</v>
      </c>
      <c r="C11" s="87">
        <v>5514.116939341975</v>
      </c>
      <c r="D11" s="87">
        <v>4904.2992800109596</v>
      </c>
      <c r="E11" s="87">
        <v>14542.580064629017</v>
      </c>
      <c r="F11" s="87">
        <v>11183.333480691563</v>
      </c>
      <c r="G11" s="87">
        <v>10589.045134615377</v>
      </c>
      <c r="N11" s="313"/>
      <c r="O11" s="313"/>
      <c r="P11" s="313"/>
      <c r="Q11" s="313"/>
      <c r="R11" s="313"/>
    </row>
    <row r="12" spans="2:18" x14ac:dyDescent="0.35">
      <c r="B12" s="28" t="s">
        <v>57</v>
      </c>
      <c r="C12" s="142">
        <v>897615.9755182165</v>
      </c>
      <c r="D12" s="142">
        <v>456560.83636375261</v>
      </c>
      <c r="E12" s="142">
        <v>390651.23804634262</v>
      </c>
      <c r="F12" s="142">
        <v>364493.99065468373</v>
      </c>
      <c r="G12" s="142">
        <v>347908.03624460043</v>
      </c>
      <c r="N12" s="313"/>
      <c r="O12" s="313"/>
      <c r="P12" s="313"/>
      <c r="Q12" s="313"/>
      <c r="R12" s="313"/>
    </row>
    <row r="13" spans="2:18" x14ac:dyDescent="0.35">
      <c r="B13" s="4" t="s">
        <v>58</v>
      </c>
      <c r="C13" s="4"/>
      <c r="D13" s="4"/>
      <c r="E13" s="4"/>
      <c r="F13" s="4"/>
      <c r="G13" s="4"/>
      <c r="N13" s="313"/>
      <c r="O13" s="313"/>
      <c r="P13" s="313"/>
      <c r="Q13" s="313"/>
      <c r="R13" s="313"/>
    </row>
    <row r="14" spans="2:18" x14ac:dyDescent="0.35">
      <c r="B14" s="73" t="s">
        <v>89</v>
      </c>
      <c r="C14" s="87">
        <v>801026.40903615102</v>
      </c>
      <c r="D14" s="87">
        <v>375600.88870779279</v>
      </c>
      <c r="E14" s="87">
        <v>306876.71449084207</v>
      </c>
      <c r="F14" s="87">
        <v>296995.16002937726</v>
      </c>
      <c r="G14" s="87">
        <v>265643.28091928392</v>
      </c>
      <c r="N14" s="313"/>
      <c r="O14" s="313"/>
      <c r="P14" s="313"/>
      <c r="Q14" s="313"/>
      <c r="R14" s="313"/>
    </row>
    <row r="15" spans="2:18" x14ac:dyDescent="0.35">
      <c r="B15" s="84" t="s">
        <v>64</v>
      </c>
      <c r="C15" s="87">
        <v>55548.014533446687</v>
      </c>
      <c r="D15" s="87">
        <v>35588.602947672043</v>
      </c>
      <c r="E15" s="87">
        <v>32535.540405417873</v>
      </c>
      <c r="F15" s="87">
        <v>20179.746003404765</v>
      </c>
      <c r="G15" s="87">
        <v>26683.809326207396</v>
      </c>
      <c r="N15" s="313"/>
      <c r="O15" s="313"/>
      <c r="P15" s="313"/>
      <c r="Q15" s="313"/>
      <c r="R15" s="313"/>
    </row>
    <row r="16" spans="2:18" x14ac:dyDescent="0.35">
      <c r="B16" s="84" t="s">
        <v>259</v>
      </c>
      <c r="C16" s="87">
        <v>4215.0399461251409</v>
      </c>
      <c r="D16" s="87">
        <v>3865.9803681601315</v>
      </c>
      <c r="E16" s="87">
        <v>4039.8302739146548</v>
      </c>
      <c r="F16" s="87">
        <v>3730.4671415352673</v>
      </c>
      <c r="G16" s="87">
        <v>4295.3280727914162</v>
      </c>
      <c r="N16" s="313"/>
      <c r="O16" s="313"/>
      <c r="P16" s="313"/>
      <c r="Q16" s="313"/>
      <c r="R16" s="313"/>
    </row>
    <row r="17" spans="2:18" x14ac:dyDescent="0.35">
      <c r="B17" s="84" t="s">
        <v>260</v>
      </c>
      <c r="C17" s="87">
        <v>56.461197320017241</v>
      </c>
      <c r="D17" s="87">
        <v>2.0881323718124492</v>
      </c>
      <c r="E17" s="87">
        <v>47.637370499081726</v>
      </c>
      <c r="F17" s="87">
        <v>6.0450610297083394</v>
      </c>
      <c r="G17" s="87">
        <v>4505.5523149593873</v>
      </c>
      <c r="N17" s="313"/>
      <c r="O17" s="313"/>
      <c r="P17" s="313"/>
      <c r="Q17" s="313"/>
      <c r="R17" s="313"/>
    </row>
    <row r="18" spans="2:18" x14ac:dyDescent="0.35">
      <c r="B18" s="4" t="s">
        <v>72</v>
      </c>
      <c r="C18" s="143">
        <v>860845.9247130428</v>
      </c>
      <c r="D18" s="143">
        <v>415057.56015599682</v>
      </c>
      <c r="E18" s="143">
        <v>343499.72254067368</v>
      </c>
      <c r="F18" s="143">
        <v>320911.41823534702</v>
      </c>
      <c r="G18" s="143">
        <v>301127.9706332421</v>
      </c>
      <c r="N18" s="313"/>
      <c r="O18" s="313"/>
      <c r="P18" s="313"/>
      <c r="Q18" s="313"/>
      <c r="R18" s="313"/>
    </row>
    <row r="19" spans="2:18" x14ac:dyDescent="0.35">
      <c r="B19" s="4" t="s">
        <v>261</v>
      </c>
      <c r="C19" s="143">
        <v>36770.050805173698</v>
      </c>
      <c r="D19" s="143">
        <v>41503.276207755727</v>
      </c>
      <c r="E19" s="143">
        <v>47157.742193299346</v>
      </c>
      <c r="F19" s="143">
        <v>43601.238609300053</v>
      </c>
      <c r="G19" s="143">
        <v>46780.065611358325</v>
      </c>
      <c r="N19" s="313"/>
      <c r="O19" s="313"/>
      <c r="P19" s="313"/>
      <c r="Q19" s="313"/>
      <c r="R19" s="313"/>
    </row>
    <row r="20" spans="2:18" x14ac:dyDescent="0.35">
      <c r="B20" s="4" t="s">
        <v>262</v>
      </c>
      <c r="C20" s="143">
        <v>-5952.377999999997</v>
      </c>
      <c r="D20" s="143">
        <v>-18777.661399999997</v>
      </c>
      <c r="E20" s="143">
        <v>-27310.609</v>
      </c>
      <c r="F20" s="143">
        <v>5009.9459999999999</v>
      </c>
      <c r="G20" s="143">
        <v>-7628.2769999999982</v>
      </c>
      <c r="N20" s="313"/>
      <c r="O20" s="313"/>
      <c r="P20" s="313"/>
      <c r="Q20" s="313"/>
      <c r="R20" s="313"/>
    </row>
    <row r="21" spans="2:18" x14ac:dyDescent="0.35">
      <c r="B21" s="28" t="s">
        <v>263</v>
      </c>
      <c r="C21" s="142">
        <v>30817.672805173701</v>
      </c>
      <c r="D21" s="142">
        <v>22725.61480775573</v>
      </c>
      <c r="E21" s="142">
        <v>19847.133193299345</v>
      </c>
      <c r="F21" s="142">
        <v>48611.184609300049</v>
      </c>
      <c r="G21" s="142">
        <v>39151.788611358323</v>
      </c>
      <c r="N21" s="313"/>
      <c r="O21" s="313"/>
      <c r="P21" s="313"/>
      <c r="Q21" s="313"/>
      <c r="R21" s="313"/>
    </row>
  </sheetData>
  <phoneticPr fontId="56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9"/>
  <sheetViews>
    <sheetView showGridLines="0" zoomScaleNormal="100" zoomScalePageLayoutView="150" workbookViewId="0"/>
  </sheetViews>
  <sheetFormatPr baseColWidth="10" defaultColWidth="10.81640625" defaultRowHeight="9" x14ac:dyDescent="0.35"/>
  <cols>
    <col min="1" max="1" width="3.26953125" style="112" customWidth="1"/>
    <col min="2" max="2" width="40.36328125" style="112" customWidth="1"/>
    <col min="3" max="3" width="9.453125" style="112" bestFit="1" customWidth="1"/>
    <col min="4" max="4" width="8.7265625" style="112" bestFit="1" customWidth="1"/>
    <col min="5" max="5" width="9.453125" style="112" bestFit="1" customWidth="1"/>
    <col min="6" max="6" width="8.7265625" style="112" bestFit="1" customWidth="1"/>
    <col min="7" max="7" width="9.453125" style="112" bestFit="1" customWidth="1"/>
    <col min="8" max="9" width="6.54296875" style="112" bestFit="1" customWidth="1"/>
    <col min="10" max="16384" width="10.81640625" style="112"/>
  </cols>
  <sheetData>
    <row r="1" spans="2:12" ht="7" customHeight="1" x14ac:dyDescent="0.35">
      <c r="B1" s="813"/>
      <c r="C1" s="813"/>
      <c r="D1" s="813"/>
      <c r="E1" s="813"/>
      <c r="F1" s="813"/>
      <c r="G1" s="813"/>
    </row>
    <row r="2" spans="2:12" ht="9.5" thickBot="1" x14ac:dyDescent="0.4">
      <c r="B2" s="322" t="s">
        <v>636</v>
      </c>
      <c r="C2" s="192"/>
      <c r="D2" s="192"/>
      <c r="E2" s="192"/>
      <c r="F2" s="192"/>
      <c r="G2" s="192"/>
      <c r="H2" s="793" t="s">
        <v>18</v>
      </c>
      <c r="I2" s="793"/>
    </row>
    <row r="3" spans="2:12" ht="10" thickTop="1" thickBot="1" x14ac:dyDescent="0.4">
      <c r="B3" s="193"/>
      <c r="C3" s="489" t="s">
        <v>718</v>
      </c>
      <c r="D3" s="337" t="s">
        <v>706</v>
      </c>
      <c r="E3" s="337" t="s">
        <v>691</v>
      </c>
      <c r="F3" s="463" t="s">
        <v>658</v>
      </c>
      <c r="G3" s="463" t="s">
        <v>657</v>
      </c>
      <c r="H3" s="470" t="s">
        <v>19</v>
      </c>
      <c r="I3" s="471" t="s">
        <v>20</v>
      </c>
    </row>
    <row r="4" spans="2:12" ht="9.5" thickTop="1" x14ac:dyDescent="0.35">
      <c r="B4" s="112" t="s">
        <v>292</v>
      </c>
      <c r="C4" s="159">
        <v>736887.25800000003</v>
      </c>
      <c r="D4" s="159">
        <v>727382.86138275696</v>
      </c>
      <c r="E4" s="159">
        <v>744816.49907917506</v>
      </c>
      <c r="F4" s="159">
        <v>690992.37279645691</v>
      </c>
      <c r="G4" s="159">
        <v>638648.13039147493</v>
      </c>
      <c r="H4" s="92">
        <v>1.3066566621016129E-2</v>
      </c>
      <c r="I4" s="93">
        <v>0.15382355781470314</v>
      </c>
    </row>
    <row r="5" spans="2:12" x14ac:dyDescent="0.35">
      <c r="B5" s="112" t="s">
        <v>299</v>
      </c>
      <c r="C5" s="159">
        <v>735933.59165349451</v>
      </c>
      <c r="D5" s="159">
        <v>733456.78452104109</v>
      </c>
      <c r="E5" s="159">
        <v>730039.56558904634</v>
      </c>
      <c r="F5" s="159">
        <v>672766.56297575356</v>
      </c>
      <c r="G5" s="159">
        <v>633954.5367778209</v>
      </c>
      <c r="H5" s="92">
        <v>3.3768957963498103E-3</v>
      </c>
      <c r="I5" s="93">
        <v>0.16086177944872682</v>
      </c>
    </row>
    <row r="6" spans="2:12" x14ac:dyDescent="0.35">
      <c r="B6" s="114" t="s">
        <v>300</v>
      </c>
      <c r="C6" s="66">
        <v>0.18433210929501548</v>
      </c>
      <c r="D6" s="66">
        <v>0.19422119118242048</v>
      </c>
      <c r="E6" s="66">
        <v>0.21781674651426319</v>
      </c>
      <c r="F6" s="66">
        <v>0.16614987505490247</v>
      </c>
      <c r="G6" s="66">
        <v>0.16000881510032114</v>
      </c>
      <c r="H6" s="108"/>
      <c r="I6" s="93"/>
    </row>
    <row r="7" spans="2:12" x14ac:dyDescent="0.35">
      <c r="B7" s="114" t="s">
        <v>301</v>
      </c>
      <c r="C7" s="66">
        <v>0.19954726934548322</v>
      </c>
      <c r="D7" s="66">
        <v>0.22140223867521924</v>
      </c>
      <c r="E7" s="66">
        <v>0.21719120435842354</v>
      </c>
      <c r="F7" s="66">
        <v>0.19757274648725576</v>
      </c>
      <c r="G7" s="66">
        <v>0.15731528105829679</v>
      </c>
      <c r="H7" s="92"/>
      <c r="I7" s="93"/>
    </row>
    <row r="8" spans="2:12" ht="9.5" thickBot="1" x14ac:dyDescent="0.4">
      <c r="B8" s="328" t="s">
        <v>302</v>
      </c>
      <c r="C8" s="418">
        <v>0.15407448407045743</v>
      </c>
      <c r="D8" s="418">
        <v>0.16369113134343177</v>
      </c>
      <c r="E8" s="418">
        <v>0.18592587263465346</v>
      </c>
      <c r="F8" s="418">
        <v>0.13788770537190179</v>
      </c>
      <c r="G8" s="418">
        <v>0.12962673375093989</v>
      </c>
      <c r="H8" s="591"/>
      <c r="I8" s="592"/>
    </row>
    <row r="9" spans="2:12" ht="9.5" thickTop="1" x14ac:dyDescent="0.35">
      <c r="B9" s="84"/>
      <c r="C9" s="19"/>
      <c r="D9" s="19"/>
      <c r="E9" s="19"/>
      <c r="F9" s="19"/>
      <c r="G9" s="19"/>
      <c r="H9" s="19"/>
      <c r="I9" s="19"/>
    </row>
    <row r="10" spans="2:12" x14ac:dyDescent="0.35">
      <c r="B10" s="88" t="s">
        <v>303</v>
      </c>
    </row>
    <row r="11" spans="2:12" ht="9.5" thickBot="1" x14ac:dyDescent="0.4">
      <c r="B11" s="35"/>
      <c r="C11" s="489" t="s">
        <v>718</v>
      </c>
      <c r="D11" s="337" t="s">
        <v>706</v>
      </c>
      <c r="E11" s="337" t="s">
        <v>691</v>
      </c>
      <c r="F11" s="463" t="s">
        <v>658</v>
      </c>
      <c r="G11" s="463" t="s">
        <v>657</v>
      </c>
    </row>
    <row r="12" spans="2:12" ht="9.5" thickTop="1" x14ac:dyDescent="0.35">
      <c r="B12" s="84" t="s">
        <v>304</v>
      </c>
      <c r="C12" s="406">
        <v>143643.875</v>
      </c>
      <c r="D12" s="406">
        <v>115667.144</v>
      </c>
      <c r="E12" s="406">
        <v>73050.422000000006</v>
      </c>
      <c r="F12" s="406">
        <v>51149.307999999997</v>
      </c>
      <c r="G12" s="406">
        <v>35360.661</v>
      </c>
      <c r="I12" s="263"/>
      <c r="J12" s="324"/>
      <c r="K12" s="41"/>
      <c r="L12" s="41"/>
    </row>
    <row r="13" spans="2:12" ht="18" x14ac:dyDescent="0.35">
      <c r="B13" s="84" t="s">
        <v>305</v>
      </c>
      <c r="C13" s="406">
        <v>21985.758999999998</v>
      </c>
      <c r="D13" s="406">
        <v>18557.82</v>
      </c>
      <c r="E13" s="406">
        <v>15292.486000000001</v>
      </c>
      <c r="F13" s="406">
        <v>10474.161</v>
      </c>
      <c r="G13" s="406">
        <v>7351.2550000000001</v>
      </c>
      <c r="I13" s="263"/>
      <c r="J13" s="324"/>
      <c r="K13" s="41"/>
      <c r="L13" s="41"/>
    </row>
    <row r="14" spans="2:12" x14ac:dyDescent="0.35">
      <c r="B14" s="84" t="s">
        <v>306</v>
      </c>
      <c r="C14" s="406">
        <v>11162.621999999999</v>
      </c>
      <c r="D14" s="406">
        <v>7387.9229999999998</v>
      </c>
      <c r="E14" s="406">
        <v>4926.1660000000002</v>
      </c>
      <c r="F14" s="406">
        <v>2658.8440000000001</v>
      </c>
      <c r="G14" s="406">
        <v>1685.777</v>
      </c>
      <c r="I14" s="263"/>
      <c r="J14" s="324"/>
      <c r="K14" s="41"/>
      <c r="L14" s="41"/>
    </row>
    <row r="15" spans="2:12" x14ac:dyDescent="0.35">
      <c r="B15" s="84" t="s">
        <v>307</v>
      </c>
      <c r="C15" s="406">
        <v>340.32600000000002</v>
      </c>
      <c r="D15" s="406">
        <v>375.49299999999999</v>
      </c>
      <c r="E15" s="406">
        <v>289.35399999999998</v>
      </c>
      <c r="F15" s="406">
        <v>272.202</v>
      </c>
      <c r="G15" s="406">
        <v>125.73399999999999</v>
      </c>
      <c r="H15" s="75"/>
      <c r="I15" s="263"/>
      <c r="J15" s="324"/>
      <c r="K15" s="41"/>
      <c r="L15" s="41"/>
    </row>
    <row r="16" spans="2:12" x14ac:dyDescent="0.35">
      <c r="B16" s="84" t="s">
        <v>308</v>
      </c>
      <c r="C16" s="406">
        <v>62655.796999999999</v>
      </c>
      <c r="D16" s="406">
        <v>51763.067000000003</v>
      </c>
      <c r="E16" s="406">
        <v>34586.036</v>
      </c>
      <c r="F16" s="406">
        <v>21891.498</v>
      </c>
      <c r="G16" s="406">
        <v>15176.695</v>
      </c>
      <c r="H16" s="19"/>
      <c r="I16" s="263"/>
      <c r="J16" s="324"/>
      <c r="K16" s="41"/>
      <c r="L16" s="41"/>
    </row>
    <row r="17" spans="2:12" ht="18" x14ac:dyDescent="0.35">
      <c r="B17" s="118" t="s">
        <v>309</v>
      </c>
      <c r="C17" s="407">
        <v>239788.37899999999</v>
      </c>
      <c r="D17" s="407">
        <v>193751.44700000001</v>
      </c>
      <c r="E17" s="407">
        <v>128144.46400000001</v>
      </c>
      <c r="F17" s="407">
        <v>86446.012999999992</v>
      </c>
      <c r="G17" s="407">
        <v>59700.121999999996</v>
      </c>
      <c r="H17" s="19"/>
      <c r="I17" s="263"/>
      <c r="J17" s="324"/>
      <c r="K17" s="41"/>
      <c r="L17" s="41"/>
    </row>
    <row r="18" spans="2:12" x14ac:dyDescent="0.35">
      <c r="B18" s="84" t="s">
        <v>310</v>
      </c>
      <c r="C18" s="406">
        <v>747507.96799999999</v>
      </c>
      <c r="D18" s="406">
        <v>651611.34</v>
      </c>
      <c r="E18" s="406">
        <v>437903.54399999999</v>
      </c>
      <c r="F18" s="406">
        <v>264420.32400000002</v>
      </c>
      <c r="G18" s="406">
        <v>160764.08100000001</v>
      </c>
      <c r="H18" s="19"/>
      <c r="I18" s="263"/>
      <c r="J18" s="324"/>
      <c r="K18" s="41"/>
      <c r="L18" s="41"/>
    </row>
    <row r="19" spans="2:12" x14ac:dyDescent="0.35">
      <c r="B19" s="84" t="s">
        <v>311</v>
      </c>
      <c r="C19" s="406">
        <v>0</v>
      </c>
      <c r="D19" s="406">
        <v>0</v>
      </c>
      <c r="E19" s="406">
        <v>0</v>
      </c>
      <c r="F19" s="406">
        <v>0</v>
      </c>
      <c r="G19" s="406">
        <v>1.847</v>
      </c>
      <c r="H19" s="19"/>
      <c r="I19" s="263"/>
      <c r="J19" s="324"/>
      <c r="K19" s="41"/>
      <c r="L19" s="41"/>
    </row>
    <row r="20" spans="2:12" x14ac:dyDescent="0.35">
      <c r="B20" s="84" t="s">
        <v>312</v>
      </c>
      <c r="C20" s="406">
        <v>-182466.47899999999</v>
      </c>
      <c r="D20" s="406">
        <v>-145602.86499999999</v>
      </c>
      <c r="E20" s="406">
        <v>-72291.392999999996</v>
      </c>
      <c r="F20" s="406">
        <v>-55583.241999999998</v>
      </c>
      <c r="G20" s="406">
        <v>-44568.273000000001</v>
      </c>
      <c r="H20" s="19"/>
      <c r="I20" s="263"/>
      <c r="J20" s="324"/>
      <c r="K20" s="41"/>
      <c r="L20" s="41"/>
    </row>
    <row r="21" spans="2:12" x14ac:dyDescent="0.35">
      <c r="B21" s="118" t="s">
        <v>313</v>
      </c>
      <c r="C21" s="407">
        <v>565041.48900000006</v>
      </c>
      <c r="D21" s="407">
        <v>506008.47499999998</v>
      </c>
      <c r="E21" s="407">
        <v>365612.15100000001</v>
      </c>
      <c r="F21" s="407">
        <v>208837.08200000002</v>
      </c>
      <c r="G21" s="407">
        <v>116197.65500000001</v>
      </c>
      <c r="H21" s="119"/>
      <c r="I21" s="263"/>
      <c r="J21" s="324"/>
      <c r="K21" s="41"/>
      <c r="L21" s="41"/>
    </row>
    <row r="22" spans="2:12" x14ac:dyDescent="0.35">
      <c r="B22" s="118" t="s">
        <v>314</v>
      </c>
      <c r="C22" s="407">
        <v>325253.1100000001</v>
      </c>
      <c r="D22" s="407">
        <v>312257.02799999993</v>
      </c>
      <c r="E22" s="407">
        <v>237467.68700000001</v>
      </c>
      <c r="F22" s="407">
        <v>122391.06900000003</v>
      </c>
      <c r="G22" s="407">
        <v>56497.533000000018</v>
      </c>
      <c r="H22" s="19"/>
      <c r="I22" s="263"/>
      <c r="J22" s="324"/>
      <c r="K22" s="41"/>
      <c r="L22" s="41"/>
    </row>
    <row r="23" spans="2:12" x14ac:dyDescent="0.35">
      <c r="B23" s="84"/>
      <c r="C23" s="399"/>
      <c r="D23" s="399"/>
      <c r="E23" s="399"/>
      <c r="F23" s="399"/>
      <c r="G23" s="399"/>
      <c r="H23" s="19"/>
      <c r="I23" s="19"/>
      <c r="J23" s="324"/>
    </row>
    <row r="24" spans="2:12" x14ac:dyDescent="0.35">
      <c r="B24" s="88" t="s">
        <v>315</v>
      </c>
      <c r="H24" s="19"/>
      <c r="I24" s="19"/>
    </row>
    <row r="25" spans="2:12" ht="9.5" thickBot="1" x14ac:dyDescent="0.4">
      <c r="B25" s="35"/>
      <c r="C25" s="489" t="s">
        <v>718</v>
      </c>
      <c r="D25" s="337" t="s">
        <v>706</v>
      </c>
      <c r="E25" s="337" t="s">
        <v>691</v>
      </c>
      <c r="F25" s="463" t="s">
        <v>658</v>
      </c>
      <c r="G25" s="463" t="s">
        <v>657</v>
      </c>
    </row>
    <row r="26" spans="2:12" ht="9.5" thickTop="1" x14ac:dyDescent="0.35">
      <c r="B26" s="116" t="s">
        <v>316</v>
      </c>
      <c r="C26" s="87"/>
      <c r="D26" s="87"/>
      <c r="E26" s="87"/>
      <c r="F26" s="87"/>
      <c r="G26" s="87"/>
      <c r="H26" s="19"/>
      <c r="I26" s="19"/>
    </row>
    <row r="27" spans="2:12" x14ac:dyDescent="0.35">
      <c r="B27" s="84" t="s">
        <v>317</v>
      </c>
      <c r="C27" s="408">
        <v>437.73099999999999</v>
      </c>
      <c r="D27" s="408">
        <v>438.11900000000003</v>
      </c>
      <c r="E27" s="408">
        <v>834.34799999999996</v>
      </c>
      <c r="F27" s="408">
        <v>834.34799999999996</v>
      </c>
      <c r="G27" s="408">
        <v>829.56399999999996</v>
      </c>
      <c r="H27" s="19"/>
      <c r="I27" s="19"/>
    </row>
    <row r="28" spans="2:12" x14ac:dyDescent="0.35">
      <c r="B28" s="84" t="s">
        <v>318</v>
      </c>
      <c r="C28" s="408">
        <v>0</v>
      </c>
      <c r="D28" s="408">
        <v>0</v>
      </c>
      <c r="E28" s="408">
        <v>0</v>
      </c>
      <c r="F28" s="408">
        <v>0</v>
      </c>
      <c r="G28" s="408">
        <v>0</v>
      </c>
      <c r="H28" s="19"/>
      <c r="I28" s="19"/>
    </row>
    <row r="29" spans="2:12" x14ac:dyDescent="0.35">
      <c r="B29" s="84" t="s">
        <v>319</v>
      </c>
      <c r="C29" s="408">
        <v>513101.13500000001</v>
      </c>
      <c r="D29" s="408">
        <v>457590.72399999999</v>
      </c>
      <c r="E29" s="408">
        <v>7308.6729999999998</v>
      </c>
      <c r="F29" s="408">
        <v>7308.6729999999998</v>
      </c>
      <c r="G29" s="408">
        <v>6898.6350000000002</v>
      </c>
      <c r="H29" s="19"/>
      <c r="I29" s="19"/>
    </row>
    <row r="30" spans="2:12" x14ac:dyDescent="0.35">
      <c r="B30" s="84" t="s">
        <v>713</v>
      </c>
      <c r="C30" s="408">
        <v>-11532.210999999999</v>
      </c>
      <c r="D30" s="408">
        <v>-9775.7009999999991</v>
      </c>
      <c r="E30" s="408">
        <v>0</v>
      </c>
      <c r="F30" s="408">
        <v>0</v>
      </c>
      <c r="G30" s="408">
        <v>0</v>
      </c>
      <c r="H30" s="19"/>
      <c r="I30" s="19"/>
    </row>
    <row r="31" spans="2:12" x14ac:dyDescent="0.35">
      <c r="B31" s="84" t="s">
        <v>320</v>
      </c>
      <c r="C31" s="408">
        <v>86239.428</v>
      </c>
      <c r="D31" s="408">
        <v>76909.52</v>
      </c>
      <c r="E31" s="408">
        <v>60879.824000000001</v>
      </c>
      <c r="F31" s="408">
        <v>-48.460999999999999</v>
      </c>
      <c r="G31" s="408">
        <v>0</v>
      </c>
      <c r="H31" s="19"/>
      <c r="I31" s="19"/>
    </row>
    <row r="32" spans="2:12" x14ac:dyDescent="0.35">
      <c r="B32" s="84" t="s">
        <v>321</v>
      </c>
      <c r="C32" s="408">
        <v>553.5</v>
      </c>
      <c r="D32" s="408">
        <v>493.34399999999999</v>
      </c>
      <c r="E32" s="408">
        <v>0</v>
      </c>
      <c r="F32" s="408">
        <v>0</v>
      </c>
      <c r="G32" s="408">
        <v>69.766999999999996</v>
      </c>
      <c r="H32" s="19"/>
      <c r="I32" s="19"/>
    </row>
    <row r="33" spans="2:9" x14ac:dyDescent="0.35">
      <c r="B33" s="151" t="s">
        <v>428</v>
      </c>
      <c r="C33" s="408">
        <v>54721.05</v>
      </c>
      <c r="D33" s="408">
        <v>48900.188000000002</v>
      </c>
      <c r="E33" s="408">
        <v>330267.41600000003</v>
      </c>
      <c r="F33" s="408">
        <v>215050.62899999999</v>
      </c>
      <c r="G33" s="408">
        <v>137032.38800000001</v>
      </c>
      <c r="H33" s="19"/>
      <c r="I33" s="19"/>
    </row>
    <row r="34" spans="2:9" x14ac:dyDescent="0.35">
      <c r="B34" s="84" t="s">
        <v>322</v>
      </c>
      <c r="C34" s="408">
        <v>3908.8240000000001</v>
      </c>
      <c r="D34" s="408">
        <v>2454.0189999999998</v>
      </c>
      <c r="E34" s="408">
        <v>2467.7139999999999</v>
      </c>
      <c r="F34" s="408">
        <v>4017.8589999999999</v>
      </c>
      <c r="G34" s="408">
        <v>954.95699999999999</v>
      </c>
      <c r="H34" s="19"/>
      <c r="I34" s="19"/>
    </row>
    <row r="35" spans="2:9" x14ac:dyDescent="0.35">
      <c r="B35" s="151" t="s">
        <v>429</v>
      </c>
      <c r="C35" s="408">
        <v>18729.387999999999</v>
      </c>
      <c r="D35" s="408">
        <v>15266.772000000001</v>
      </c>
      <c r="E35" s="408">
        <v>11918.821</v>
      </c>
      <c r="F35" s="408">
        <v>9877.2839999999997</v>
      </c>
      <c r="G35" s="408">
        <v>5341.9179999999997</v>
      </c>
      <c r="H35" s="19"/>
      <c r="I35" s="19"/>
    </row>
    <row r="36" spans="2:9" x14ac:dyDescent="0.35">
      <c r="B36" s="84" t="s">
        <v>323</v>
      </c>
      <c r="C36" s="408">
        <v>72173.218999999997</v>
      </c>
      <c r="D36" s="408">
        <v>46495.49</v>
      </c>
      <c r="E36" s="408">
        <v>0</v>
      </c>
      <c r="F36" s="408">
        <v>14559.130999999999</v>
      </c>
      <c r="G36" s="408">
        <v>4714.5730000000003</v>
      </c>
      <c r="H36" s="19"/>
      <c r="I36" s="19"/>
    </row>
    <row r="37" spans="2:9" x14ac:dyDescent="0.35">
      <c r="B37" s="84" t="s">
        <v>574</v>
      </c>
      <c r="C37" s="408">
        <v>9175.9040000000005</v>
      </c>
      <c r="D37" s="408">
        <v>12838.865</v>
      </c>
      <c r="E37" s="408">
        <v>24226.748</v>
      </c>
      <c r="F37" s="408">
        <v>12820.861000000001</v>
      </c>
      <c r="G37" s="408">
        <v>4922.2790000000005</v>
      </c>
      <c r="H37" s="19"/>
      <c r="I37" s="19"/>
    </row>
    <row r="38" spans="2:9" x14ac:dyDescent="0.35">
      <c r="B38" s="116" t="s">
        <v>324</v>
      </c>
      <c r="C38" s="409">
        <v>747507.96800000011</v>
      </c>
      <c r="D38" s="409">
        <v>651611.34</v>
      </c>
      <c r="E38" s="409">
        <v>437903.54400000005</v>
      </c>
      <c r="F38" s="409">
        <v>264420.32399999996</v>
      </c>
      <c r="G38" s="409">
        <v>160764.08100000001</v>
      </c>
      <c r="H38" s="19"/>
      <c r="I38" s="19"/>
    </row>
    <row r="39" spans="2:9" x14ac:dyDescent="0.35">
      <c r="B39" s="84" t="s">
        <v>325</v>
      </c>
      <c r="C39" s="408"/>
      <c r="D39" s="408"/>
      <c r="E39" s="408"/>
      <c r="F39" s="408"/>
      <c r="G39" s="408"/>
      <c r="H39" s="19"/>
      <c r="I39" s="19"/>
    </row>
    <row r="40" spans="2:9" x14ac:dyDescent="0.35">
      <c r="B40" s="84" t="s">
        <v>326</v>
      </c>
      <c r="C40" s="408">
        <v>141525.79199999999</v>
      </c>
      <c r="D40" s="408">
        <v>120695.12197348151</v>
      </c>
      <c r="E40" s="408">
        <v>50687.536</v>
      </c>
      <c r="F40" s="408">
        <v>34555.75</v>
      </c>
      <c r="G40" s="408">
        <v>20839.089</v>
      </c>
      <c r="H40" s="19"/>
      <c r="I40" s="19"/>
    </row>
    <row r="41" spans="2:9" x14ac:dyDescent="0.35">
      <c r="B41" s="84" t="s">
        <v>327</v>
      </c>
      <c r="C41" s="408">
        <v>331.702</v>
      </c>
      <c r="D41" s="408">
        <v>434.52300000000002</v>
      </c>
      <c r="E41" s="408">
        <v>195.505</v>
      </c>
      <c r="F41" s="408">
        <v>73.081999999999994</v>
      </c>
      <c r="G41" s="408">
        <v>280.21600000000001</v>
      </c>
      <c r="H41" s="19"/>
      <c r="I41" s="19"/>
    </row>
    <row r="42" spans="2:9" x14ac:dyDescent="0.35">
      <c r="B42" s="84" t="s">
        <v>328</v>
      </c>
      <c r="C42" s="408">
        <v>40608.985000000001</v>
      </c>
      <c r="D42" s="408">
        <v>24473.22</v>
      </c>
      <c r="E42" s="408">
        <v>21408.351999999999</v>
      </c>
      <c r="F42" s="408">
        <v>20954.41</v>
      </c>
      <c r="G42" s="408">
        <v>23448.968000000001</v>
      </c>
      <c r="H42" s="19"/>
      <c r="I42" s="19"/>
    </row>
    <row r="43" spans="2:9" x14ac:dyDescent="0.35">
      <c r="B43" s="116" t="s">
        <v>329</v>
      </c>
      <c r="C43" s="409">
        <v>182466.47899999999</v>
      </c>
      <c r="D43" s="409">
        <v>145602.86497348151</v>
      </c>
      <c r="E43" s="409">
        <v>72291.392999999996</v>
      </c>
      <c r="F43" s="409">
        <v>55583.241999999998</v>
      </c>
      <c r="G43" s="409">
        <v>44568.273000000001</v>
      </c>
      <c r="H43" s="19"/>
      <c r="I43" s="19"/>
    </row>
    <row r="44" spans="2:9" x14ac:dyDescent="0.35">
      <c r="B44" s="116" t="s">
        <v>330</v>
      </c>
      <c r="C44" s="409">
        <v>565041.48900000006</v>
      </c>
      <c r="D44" s="409">
        <v>506008.47502651846</v>
      </c>
      <c r="E44" s="409">
        <v>365612.15100000007</v>
      </c>
      <c r="F44" s="409">
        <v>208837.08199999997</v>
      </c>
      <c r="G44" s="409">
        <v>116195.808</v>
      </c>
      <c r="H44" s="19"/>
      <c r="I44" s="19"/>
    </row>
    <row r="45" spans="2:9" x14ac:dyDescent="0.35">
      <c r="B45" s="84" t="s">
        <v>331</v>
      </c>
      <c r="C45" s="408"/>
      <c r="D45" s="408"/>
      <c r="E45" s="408"/>
      <c r="F45" s="408"/>
      <c r="G45" s="408"/>
      <c r="H45" s="19"/>
      <c r="I45" s="19"/>
    </row>
    <row r="46" spans="2:9" x14ac:dyDescent="0.35">
      <c r="B46" s="84" t="s">
        <v>332</v>
      </c>
      <c r="C46" s="408">
        <v>0</v>
      </c>
      <c r="D46" s="408">
        <v>0</v>
      </c>
      <c r="E46" s="408">
        <v>0</v>
      </c>
      <c r="F46" s="408">
        <v>0</v>
      </c>
      <c r="G46" s="408">
        <v>0</v>
      </c>
      <c r="H46" s="19"/>
      <c r="I46" s="19"/>
    </row>
    <row r="47" spans="2:9" x14ac:dyDescent="0.35">
      <c r="B47" s="84" t="s">
        <v>333</v>
      </c>
      <c r="C47" s="408">
        <v>0</v>
      </c>
      <c r="D47" s="408">
        <v>0</v>
      </c>
      <c r="E47" s="408">
        <v>0</v>
      </c>
      <c r="F47" s="408">
        <v>0</v>
      </c>
      <c r="G47" s="408">
        <v>0</v>
      </c>
      <c r="H47" s="120"/>
      <c r="I47" s="19"/>
    </row>
    <row r="48" spans="2:9" x14ac:dyDescent="0.35">
      <c r="B48" s="84" t="s">
        <v>576</v>
      </c>
      <c r="C48" s="408">
        <v>0</v>
      </c>
      <c r="D48" s="408">
        <v>0</v>
      </c>
      <c r="E48" s="408">
        <v>0</v>
      </c>
      <c r="F48" s="408">
        <v>0</v>
      </c>
      <c r="G48" s="408">
        <v>1.847</v>
      </c>
      <c r="H48" s="120"/>
      <c r="I48" s="19"/>
    </row>
    <row r="49" spans="2:11" x14ac:dyDescent="0.35">
      <c r="B49" s="116" t="s">
        <v>334</v>
      </c>
      <c r="C49" s="409">
        <v>0</v>
      </c>
      <c r="D49" s="409">
        <v>0</v>
      </c>
      <c r="E49" s="409">
        <v>0</v>
      </c>
      <c r="F49" s="409">
        <v>0</v>
      </c>
      <c r="G49" s="409">
        <v>1.847</v>
      </c>
      <c r="H49" s="120"/>
      <c r="I49" s="19"/>
    </row>
    <row r="50" spans="2:11" x14ac:dyDescent="0.35">
      <c r="B50" s="84" t="s">
        <v>315</v>
      </c>
      <c r="C50" s="408">
        <v>565041.48900000006</v>
      </c>
      <c r="D50" s="408">
        <v>506008.47502651846</v>
      </c>
      <c r="E50" s="408">
        <v>365612.15100000007</v>
      </c>
      <c r="F50" s="408">
        <v>208837.08199999997</v>
      </c>
      <c r="G50" s="408">
        <v>116197.655</v>
      </c>
      <c r="H50" s="19"/>
      <c r="I50" s="19"/>
    </row>
    <row r="51" spans="2:11" x14ac:dyDescent="0.35">
      <c r="B51" s="84" t="s">
        <v>335</v>
      </c>
      <c r="C51" s="408">
        <v>2044141.3449839368</v>
      </c>
      <c r="D51" s="408">
        <v>1637573.1253499999</v>
      </c>
      <c r="E51" s="408">
        <v>1085752.8133</v>
      </c>
      <c r="F51" s="408">
        <v>756569.59190000012</v>
      </c>
      <c r="G51" s="408">
        <v>525188.58964999998</v>
      </c>
      <c r="H51" s="19"/>
      <c r="I51" s="19"/>
      <c r="J51" s="588"/>
      <c r="K51" s="588"/>
    </row>
    <row r="52" spans="2:11" x14ac:dyDescent="0.35">
      <c r="B52" s="84" t="s">
        <v>336</v>
      </c>
      <c r="C52" s="408">
        <v>2936928.7811893206</v>
      </c>
      <c r="D52" s="408">
        <v>2372888.0667475727</v>
      </c>
      <c r="E52" s="408">
        <v>1569536.7604368932</v>
      </c>
      <c r="F52" s="408">
        <v>1058040.3298252427</v>
      </c>
      <c r="G52" s="408">
        <v>730847.22281553398</v>
      </c>
      <c r="H52" s="19"/>
      <c r="I52" s="19"/>
      <c r="J52" s="588"/>
      <c r="K52" s="588"/>
    </row>
    <row r="53" spans="2:11" x14ac:dyDescent="0.35">
      <c r="B53" s="118" t="s">
        <v>447</v>
      </c>
      <c r="C53" s="410">
        <v>0.19239196150040258</v>
      </c>
      <c r="D53" s="410">
        <v>0.21324582567440065</v>
      </c>
      <c r="E53" s="410">
        <v>0.23294271291755467</v>
      </c>
      <c r="F53" s="410">
        <v>0.19738102236092811</v>
      </c>
      <c r="G53" s="410">
        <v>0.15898782176713264</v>
      </c>
      <c r="H53" s="19"/>
      <c r="I53" s="19"/>
    </row>
    <row r="54" spans="2:11" x14ac:dyDescent="0.35">
      <c r="B54" s="118" t="s">
        <v>446</v>
      </c>
      <c r="C54" s="651">
        <v>0.19239196150040258</v>
      </c>
      <c r="D54" s="410">
        <v>0.21324582567440065</v>
      </c>
      <c r="E54" s="410">
        <v>0.23294271291755467</v>
      </c>
      <c r="F54" s="410">
        <v>0.19738102236092811</v>
      </c>
      <c r="G54" s="410">
        <v>0.15899034897109859</v>
      </c>
      <c r="H54" s="19"/>
      <c r="I54" s="19"/>
    </row>
    <row r="55" spans="2:11" s="45" customFormat="1" x14ac:dyDescent="0.35">
      <c r="B55" s="419"/>
      <c r="C55" s="420"/>
      <c r="D55" s="420"/>
      <c r="E55" s="420"/>
      <c r="F55" s="420"/>
      <c r="G55" s="420"/>
      <c r="H55" s="421"/>
      <c r="I55" s="421"/>
    </row>
    <row r="56" spans="2:11" x14ac:dyDescent="0.35">
      <c r="B56" s="118" t="s">
        <v>540</v>
      </c>
      <c r="C56" s="652" t="s">
        <v>449</v>
      </c>
      <c r="D56" s="652" t="s">
        <v>449</v>
      </c>
      <c r="E56" s="652">
        <v>22470.122498599998</v>
      </c>
      <c r="F56" s="652">
        <v>13771.272747380001</v>
      </c>
      <c r="G56" s="652">
        <v>7069.7188565299994</v>
      </c>
      <c r="H56" s="19"/>
      <c r="I56" s="19"/>
    </row>
    <row r="57" spans="2:11" x14ac:dyDescent="0.35">
      <c r="B57" s="118" t="s">
        <v>550</v>
      </c>
      <c r="C57" s="651">
        <v>0.19239196150040258</v>
      </c>
      <c r="D57" s="651">
        <v>0.21324582567440065</v>
      </c>
      <c r="E57" s="651">
        <v>0.24725911700887732</v>
      </c>
      <c r="F57" s="651">
        <v>0.21039685205964537</v>
      </c>
      <c r="G57" s="651">
        <v>0.16866366869624502</v>
      </c>
      <c r="J57" s="267"/>
      <c r="K57" s="267"/>
    </row>
    <row r="59" spans="2:11" x14ac:dyDescent="0.35">
      <c r="C59" s="590"/>
      <c r="D59" s="590"/>
      <c r="E59" s="590"/>
      <c r="F59" s="590"/>
      <c r="G59" s="590"/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B2:G22"/>
  <sheetViews>
    <sheetView showGridLines="0" zoomScaleNormal="100" zoomScalePageLayoutView="197" workbookViewId="0">
      <selection activeCell="B9" sqref="B9"/>
    </sheetView>
  </sheetViews>
  <sheetFormatPr baseColWidth="10" defaultColWidth="10.81640625" defaultRowHeight="9" x14ac:dyDescent="0.35"/>
  <cols>
    <col min="1" max="1" width="3.90625" style="112" customWidth="1"/>
    <col min="2" max="2" width="30.1796875" style="112" customWidth="1"/>
    <col min="3" max="3" width="10.81640625" style="112" bestFit="1" customWidth="1"/>
    <col min="4" max="7" width="10.36328125" style="112" bestFit="1" customWidth="1"/>
    <col min="8" max="16384" width="10.81640625" style="112"/>
  </cols>
  <sheetData>
    <row r="2" spans="2:7" x14ac:dyDescent="0.35">
      <c r="B2" s="88" t="s">
        <v>337</v>
      </c>
      <c r="C2" s="816" t="s">
        <v>718</v>
      </c>
      <c r="D2" s="818" t="s">
        <v>706</v>
      </c>
      <c r="E2" s="814" t="s">
        <v>691</v>
      </c>
      <c r="F2" s="814" t="s">
        <v>658</v>
      </c>
      <c r="G2" s="814" t="s">
        <v>657</v>
      </c>
    </row>
    <row r="3" spans="2:7" ht="15" customHeight="1" thickBot="1" x14ac:dyDescent="0.4">
      <c r="B3" s="35" t="s">
        <v>444</v>
      </c>
      <c r="C3" s="817"/>
      <c r="D3" s="819"/>
      <c r="E3" s="815"/>
      <c r="F3" s="815"/>
      <c r="G3" s="815"/>
    </row>
    <row r="4" spans="2:7" ht="9.5" thickTop="1" x14ac:dyDescent="0.35">
      <c r="B4" s="84" t="s">
        <v>338</v>
      </c>
      <c r="C4" s="732">
        <v>638.56249459917626</v>
      </c>
      <c r="D4" s="732">
        <v>215.7109887578832</v>
      </c>
      <c r="E4" s="732">
        <v>224.80803223624363</v>
      </c>
      <c r="F4" s="732">
        <v>248.91429345446636</v>
      </c>
      <c r="G4" s="732">
        <v>203.24029110580693</v>
      </c>
    </row>
    <row r="5" spans="2:7" x14ac:dyDescent="0.35">
      <c r="B5" s="84" t="s">
        <v>728</v>
      </c>
      <c r="C5" s="26">
        <v>1.7262521019980559</v>
      </c>
      <c r="D5" s="26">
        <v>4.6303070359199356</v>
      </c>
      <c r="E5" s="26">
        <v>23.611273515080125</v>
      </c>
      <c r="F5" s="26">
        <v>3.6682218484068865</v>
      </c>
      <c r="G5" s="26">
        <v>25.41227084940418</v>
      </c>
    </row>
    <row r="6" spans="2:7" x14ac:dyDescent="0.35">
      <c r="B6" s="116" t="s">
        <v>339</v>
      </c>
      <c r="C6" s="24">
        <v>640.28874670117432</v>
      </c>
      <c r="D6" s="24">
        <v>215.7109887578832</v>
      </c>
      <c r="E6" s="24">
        <v>224.80803223624363</v>
      </c>
      <c r="F6" s="24">
        <v>248.91429345446636</v>
      </c>
      <c r="G6" s="24">
        <v>203.24029110580693</v>
      </c>
    </row>
    <row r="7" spans="2:7" x14ac:dyDescent="0.35">
      <c r="B7" s="116" t="s">
        <v>296</v>
      </c>
      <c r="C7" s="24">
        <v>801.05131573079336</v>
      </c>
      <c r="D7" s="24">
        <v>375.62595338634497</v>
      </c>
      <c r="E7" s="24">
        <v>305.53790589803066</v>
      </c>
      <c r="F7" s="24">
        <v>297.00265546610552</v>
      </c>
      <c r="G7" s="24">
        <v>265.64469733992877</v>
      </c>
    </row>
    <row r="8" spans="2:7" x14ac:dyDescent="0.35">
      <c r="B8" s="113" t="s">
        <v>340</v>
      </c>
      <c r="C8" s="29">
        <v>0.79931052371725209</v>
      </c>
      <c r="D8" s="29">
        <v>0.5742707254735846</v>
      </c>
      <c r="E8" s="29">
        <v>0.73577787860885069</v>
      </c>
      <c r="F8" s="29">
        <v>0.83808777084443575</v>
      </c>
      <c r="G8" s="29">
        <v>0.76508318494960637</v>
      </c>
    </row>
    <row r="9" spans="2:7" x14ac:dyDescent="0.35">
      <c r="B9" s="84"/>
      <c r="C9" s="19"/>
      <c r="D9" s="19"/>
      <c r="E9" s="19"/>
      <c r="F9" s="19"/>
    </row>
    <row r="10" spans="2:7" x14ac:dyDescent="0.35">
      <c r="B10" s="484" t="s">
        <v>341</v>
      </c>
      <c r="C10" s="816" t="s">
        <v>718</v>
      </c>
      <c r="D10" s="818" t="s">
        <v>706</v>
      </c>
      <c r="E10" s="814" t="s">
        <v>691</v>
      </c>
      <c r="F10" s="814" t="s">
        <v>658</v>
      </c>
      <c r="G10" s="814" t="s">
        <v>657</v>
      </c>
    </row>
    <row r="11" spans="2:7" ht="31" customHeight="1" thickBot="1" x14ac:dyDescent="0.4">
      <c r="B11" s="193" t="s">
        <v>398</v>
      </c>
      <c r="C11" s="817"/>
      <c r="D11" s="819"/>
      <c r="E11" s="815"/>
      <c r="F11" s="815"/>
      <c r="G11" s="815"/>
    </row>
    <row r="12" spans="2:7" ht="9.5" thickTop="1" x14ac:dyDescent="0.35">
      <c r="B12" s="84" t="s">
        <v>338</v>
      </c>
      <c r="C12" s="747">
        <v>152523.019</v>
      </c>
      <c r="D12" s="747">
        <v>58152.254671307557</v>
      </c>
      <c r="E12" s="747">
        <v>51228.291544031803</v>
      </c>
      <c r="F12" s="747">
        <v>56153.265999540425</v>
      </c>
      <c r="G12" s="747">
        <v>89672.337540285705</v>
      </c>
    </row>
    <row r="13" spans="2:7" x14ac:dyDescent="0.35">
      <c r="B13" s="84" t="s">
        <v>162</v>
      </c>
      <c r="C13" s="747">
        <v>960602.65040179214</v>
      </c>
      <c r="D13" s="747">
        <v>1285739.2105687112</v>
      </c>
      <c r="E13" s="747">
        <v>434232.06159466639</v>
      </c>
      <c r="F13" s="747">
        <v>572632.13354778441</v>
      </c>
      <c r="G13" s="747">
        <v>1255777.1856427544</v>
      </c>
    </row>
    <row r="14" spans="2:7" x14ac:dyDescent="0.35">
      <c r="B14" s="84" t="s">
        <v>290</v>
      </c>
      <c r="C14" s="747">
        <v>20235.368989999999</v>
      </c>
      <c r="D14" s="747">
        <v>242014.81970218019</v>
      </c>
      <c r="E14" s="747">
        <v>1107311.7859440565</v>
      </c>
      <c r="F14" s="747">
        <v>1522778.4447951331</v>
      </c>
      <c r="G14" s="747">
        <v>555492.76874922239</v>
      </c>
    </row>
    <row r="15" spans="2:7" x14ac:dyDescent="0.35">
      <c r="B15" s="84" t="s">
        <v>727</v>
      </c>
      <c r="C15" s="622">
        <v>6763.3369867000001</v>
      </c>
      <c r="D15" s="622">
        <v>1718.6360724160008</v>
      </c>
      <c r="E15" s="622">
        <v>8243.1764522804824</v>
      </c>
      <c r="F15" s="622">
        <v>5347.2409866696225</v>
      </c>
      <c r="G15" s="622">
        <v>0</v>
      </c>
    </row>
    <row r="16" spans="2:7" x14ac:dyDescent="0.35">
      <c r="B16" s="116" t="s">
        <v>342</v>
      </c>
      <c r="C16" s="748">
        <v>1140124.3753784923</v>
      </c>
      <c r="D16" s="748">
        <v>1587624.9210146149</v>
      </c>
      <c r="E16" s="748">
        <v>1601015.3155350352</v>
      </c>
      <c r="F16" s="748">
        <v>2156911.0853291275</v>
      </c>
      <c r="G16" s="748">
        <v>1900942.2919322625</v>
      </c>
    </row>
    <row r="17" spans="2:7" x14ac:dyDescent="0.35">
      <c r="B17" s="116" t="s">
        <v>294</v>
      </c>
      <c r="C17" s="748">
        <v>1973773.595</v>
      </c>
      <c r="D17" s="748">
        <v>1966680.0608169418</v>
      </c>
      <c r="E17" s="748">
        <v>2011352.9294611081</v>
      </c>
      <c r="F17" s="748">
        <v>2638304.1983727049</v>
      </c>
      <c r="G17" s="748">
        <v>2707052.7510585538</v>
      </c>
    </row>
    <row r="18" spans="2:7" x14ac:dyDescent="0.35">
      <c r="B18" s="113" t="s">
        <v>343</v>
      </c>
      <c r="C18" s="29">
        <v>0.57763685676344878</v>
      </c>
      <c r="D18" s="29">
        <v>0.80726141106811711</v>
      </c>
      <c r="E18" s="29">
        <v>0.79598925284782684</v>
      </c>
      <c r="F18" s="29">
        <v>0.81753691885094271</v>
      </c>
      <c r="G18" s="29">
        <v>0.70221841491227921</v>
      </c>
    </row>
    <row r="19" spans="2:7" x14ac:dyDescent="0.35">
      <c r="C19" s="199"/>
      <c r="D19" s="326"/>
      <c r="E19" s="326"/>
      <c r="F19" s="326"/>
      <c r="G19" s="326"/>
    </row>
    <row r="21" spans="2:7" x14ac:dyDescent="0.35">
      <c r="C21" s="264"/>
      <c r="D21" s="37"/>
      <c r="E21" s="37"/>
      <c r="F21" s="37"/>
      <c r="G21" s="37"/>
    </row>
    <row r="22" spans="2:7" x14ac:dyDescent="0.35">
      <c r="D22" s="37"/>
      <c r="E22" s="37"/>
      <c r="F22" s="37"/>
      <c r="G22" s="37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1"/>
  <sheetViews>
    <sheetView showGridLines="0" zoomScale="130" zoomScaleNormal="130" zoomScalePageLayoutView="168" workbookViewId="0">
      <selection activeCell="A3" sqref="A3"/>
    </sheetView>
  </sheetViews>
  <sheetFormatPr baseColWidth="10" defaultColWidth="10.81640625" defaultRowHeight="9" x14ac:dyDescent="0.35"/>
  <cols>
    <col min="1" max="1" width="3.453125" style="112" customWidth="1"/>
    <col min="2" max="2" width="35.453125" style="112" bestFit="1" customWidth="1"/>
    <col min="3" max="3" width="8.453125" style="112" bestFit="1" customWidth="1"/>
    <col min="4" max="4" width="9.81640625" style="112" bestFit="1" customWidth="1"/>
    <col min="5" max="6" width="8.08984375" style="112" bestFit="1" customWidth="1"/>
    <col min="7" max="7" width="9.81640625" style="112" bestFit="1" customWidth="1"/>
    <col min="8" max="16384" width="10.81640625" style="112"/>
  </cols>
  <sheetData>
    <row r="2" spans="2:7" ht="18.5" thickBot="1" x14ac:dyDescent="0.4">
      <c r="B2" s="712" t="s">
        <v>597</v>
      </c>
      <c r="C2" s="711" t="s">
        <v>718</v>
      </c>
      <c r="D2" s="713" t="s">
        <v>706</v>
      </c>
      <c r="E2" s="713" t="s">
        <v>691</v>
      </c>
      <c r="F2" s="714" t="s">
        <v>658</v>
      </c>
      <c r="G2" s="714" t="s">
        <v>657</v>
      </c>
    </row>
    <row r="3" spans="2:7" ht="9.5" thickTop="1" x14ac:dyDescent="0.35">
      <c r="B3" s="195" t="s">
        <v>203</v>
      </c>
      <c r="C3" s="702">
        <v>189414.587</v>
      </c>
      <c r="D3" s="702">
        <v>161442.05900000001</v>
      </c>
      <c r="E3" s="702">
        <v>32719.416000000001</v>
      </c>
      <c r="F3" s="702">
        <v>52283.214999999997</v>
      </c>
      <c r="G3" s="702">
        <v>23768.157999999999</v>
      </c>
    </row>
    <row r="4" spans="2:7" x14ac:dyDescent="0.35">
      <c r="B4" s="195" t="s">
        <v>162</v>
      </c>
      <c r="C4" s="702">
        <v>220362.39500000002</v>
      </c>
      <c r="D4" s="702">
        <v>179579.06</v>
      </c>
      <c r="E4" s="702">
        <v>173894.18600000002</v>
      </c>
      <c r="F4" s="702">
        <v>52064.671000000002</v>
      </c>
      <c r="G4" s="702">
        <v>44635.077000000005</v>
      </c>
    </row>
    <row r="5" spans="2:7" x14ac:dyDescent="0.35">
      <c r="B5" s="195" t="s">
        <v>264</v>
      </c>
      <c r="C5" s="702">
        <v>0</v>
      </c>
      <c r="D5" s="702">
        <v>0</v>
      </c>
      <c r="E5" s="702">
        <v>0</v>
      </c>
      <c r="F5" s="702">
        <v>42774.517999999996</v>
      </c>
      <c r="G5" s="702">
        <v>53859.419000000002</v>
      </c>
    </row>
    <row r="6" spans="2:7" ht="10.5" x14ac:dyDescent="0.35">
      <c r="B6" s="195" t="s">
        <v>407</v>
      </c>
      <c r="C6" s="702">
        <v>125596.47500000001</v>
      </c>
      <c r="D6" s="702">
        <v>73687.381000000008</v>
      </c>
      <c r="E6" s="702">
        <v>82887.462</v>
      </c>
      <c r="F6" s="702">
        <v>52508.744999999995</v>
      </c>
      <c r="G6" s="702">
        <v>49572.082000000002</v>
      </c>
    </row>
    <row r="7" spans="2:7" x14ac:dyDescent="0.35">
      <c r="B7" s="49" t="s">
        <v>265</v>
      </c>
      <c r="C7" s="715">
        <v>535373.45700000005</v>
      </c>
      <c r="D7" s="715">
        <v>414708.5</v>
      </c>
      <c r="E7" s="715">
        <v>289501.06400000001</v>
      </c>
      <c r="F7" s="715">
        <v>199631.14899999998</v>
      </c>
      <c r="G7" s="715">
        <v>171834.736</v>
      </c>
    </row>
    <row r="8" spans="2:7" x14ac:dyDescent="0.35">
      <c r="B8" s="45"/>
      <c r="C8" s="45"/>
      <c r="D8" s="45"/>
      <c r="E8" s="45"/>
      <c r="F8" s="45"/>
      <c r="G8" s="45"/>
    </row>
    <row r="9" spans="2:7" ht="18.5" thickBot="1" x14ac:dyDescent="0.4">
      <c r="B9" s="712" t="s">
        <v>577</v>
      </c>
      <c r="C9" s="711" t="s">
        <v>718</v>
      </c>
      <c r="D9" s="713" t="s">
        <v>706</v>
      </c>
      <c r="E9" s="713" t="s">
        <v>691</v>
      </c>
      <c r="F9" s="714" t="s">
        <v>658</v>
      </c>
      <c r="G9" s="714" t="s">
        <v>657</v>
      </c>
    </row>
    <row r="10" spans="2:7" ht="9.5" thickTop="1" x14ac:dyDescent="0.35">
      <c r="B10" s="195" t="s">
        <v>203</v>
      </c>
      <c r="C10" s="462">
        <v>338.65199999999999</v>
      </c>
      <c r="D10" s="462">
        <v>125.52</v>
      </c>
      <c r="E10" s="462">
        <v>103.405</v>
      </c>
      <c r="F10" s="462">
        <v>109.319</v>
      </c>
      <c r="G10" s="462">
        <v>97</v>
      </c>
    </row>
    <row r="11" spans="2:7" x14ac:dyDescent="0.35">
      <c r="B11" s="49" t="s">
        <v>265</v>
      </c>
      <c r="C11" s="716">
        <v>338.65199999999999</v>
      </c>
      <c r="D11" s="716">
        <v>125.52</v>
      </c>
      <c r="E11" s="716">
        <v>103.405</v>
      </c>
      <c r="F11" s="716">
        <v>109.319</v>
      </c>
      <c r="G11" s="716">
        <v>97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42"/>
  <sheetViews>
    <sheetView showGridLines="0" zoomScaleNormal="100" zoomScalePageLayoutView="168" workbookViewId="0">
      <selection activeCell="H45" sqref="H45"/>
    </sheetView>
  </sheetViews>
  <sheetFormatPr baseColWidth="10" defaultColWidth="10.81640625" defaultRowHeight="9" x14ac:dyDescent="0.35"/>
  <cols>
    <col min="1" max="1" width="4.1796875" style="112" customWidth="1"/>
    <col min="2" max="2" width="33.1796875" style="112" bestFit="1" customWidth="1"/>
    <col min="3" max="3" width="9.81640625" style="112" bestFit="1" customWidth="1"/>
    <col min="4" max="4" width="12.7265625" style="112" bestFit="1" customWidth="1"/>
    <col min="5" max="5" width="7.54296875" style="112" bestFit="1" customWidth="1"/>
    <col min="6" max="6" width="9.54296875" style="112" bestFit="1" customWidth="1"/>
    <col min="7" max="7" width="7.26953125" style="112" bestFit="1" customWidth="1"/>
    <col min="8" max="16384" width="10.81640625" style="112"/>
  </cols>
  <sheetData>
    <row r="2" spans="1:13" ht="18.5" thickBot="1" x14ac:dyDescent="0.4">
      <c r="B2" s="145" t="s">
        <v>591</v>
      </c>
      <c r="C2" s="312" t="s">
        <v>511</v>
      </c>
      <c r="D2" s="312" t="s">
        <v>509</v>
      </c>
      <c r="E2" s="312" t="s">
        <v>508</v>
      </c>
      <c r="F2" s="312" t="s">
        <v>510</v>
      </c>
    </row>
    <row r="3" spans="1:13" ht="9.5" thickTop="1" x14ac:dyDescent="0.35">
      <c r="A3" s="318"/>
      <c r="B3" s="653" t="s">
        <v>514</v>
      </c>
      <c r="C3" s="653" t="s">
        <v>692</v>
      </c>
      <c r="D3" s="654"/>
      <c r="E3" s="654">
        <v>19463</v>
      </c>
      <c r="F3" s="655"/>
    </row>
    <row r="4" spans="1:13" s="45" customFormat="1" x14ac:dyDescent="0.35">
      <c r="B4" s="112" t="s">
        <v>512</v>
      </c>
      <c r="C4" s="318" t="s">
        <v>648</v>
      </c>
      <c r="D4" s="327">
        <v>475</v>
      </c>
      <c r="E4" s="327"/>
      <c r="F4" s="13"/>
      <c r="I4" s="462"/>
      <c r="J4" s="462"/>
      <c r="K4" s="462"/>
      <c r="L4" s="462"/>
      <c r="M4" s="462"/>
    </row>
    <row r="5" spans="1:13" s="45" customFormat="1" x14ac:dyDescent="0.35">
      <c r="B5" s="14"/>
      <c r="C5" s="318" t="s">
        <v>677</v>
      </c>
      <c r="D5" s="327">
        <v>475</v>
      </c>
      <c r="E5" s="327"/>
      <c r="F5" s="13"/>
      <c r="I5" s="462"/>
      <c r="J5" s="462"/>
      <c r="K5" s="462"/>
      <c r="L5" s="462"/>
      <c r="M5" s="462"/>
    </row>
    <row r="6" spans="1:13" s="45" customFormat="1" x14ac:dyDescent="0.35">
      <c r="B6" s="14"/>
      <c r="C6" s="318" t="s">
        <v>707</v>
      </c>
      <c r="D6" s="327">
        <v>4800</v>
      </c>
      <c r="E6" s="327"/>
      <c r="F6" s="13"/>
      <c r="I6" s="462"/>
      <c r="J6" s="462"/>
      <c r="K6" s="462"/>
      <c r="L6" s="462"/>
      <c r="M6" s="462"/>
    </row>
    <row r="7" spans="1:13" s="45" customFormat="1" x14ac:dyDescent="0.35">
      <c r="B7" s="14"/>
      <c r="C7" s="318" t="s">
        <v>730</v>
      </c>
      <c r="D7" s="327">
        <v>1900</v>
      </c>
      <c r="E7" s="327"/>
      <c r="F7" s="13"/>
      <c r="I7" s="462"/>
      <c r="J7" s="462"/>
      <c r="K7" s="462"/>
      <c r="L7" s="462"/>
      <c r="M7" s="462"/>
    </row>
    <row r="8" spans="1:13" x14ac:dyDescent="0.35">
      <c r="B8" s="596" t="s">
        <v>513</v>
      </c>
      <c r="C8" s="372" t="s">
        <v>637</v>
      </c>
      <c r="D8" s="608">
        <v>1430</v>
      </c>
      <c r="E8" s="608"/>
      <c r="F8" s="374"/>
      <c r="I8" s="169"/>
      <c r="J8" s="169"/>
      <c r="K8" s="169"/>
      <c r="L8" s="169"/>
      <c r="M8" s="169"/>
    </row>
    <row r="9" spans="1:13" x14ac:dyDescent="0.35">
      <c r="B9" s="84"/>
      <c r="C9" s="319" t="s">
        <v>693</v>
      </c>
      <c r="D9" s="657">
        <v>6876</v>
      </c>
      <c r="E9" s="371"/>
      <c r="F9" s="373"/>
      <c r="I9" s="169"/>
      <c r="J9" s="169"/>
      <c r="K9" s="169"/>
      <c r="L9" s="169"/>
      <c r="M9" s="169"/>
    </row>
    <row r="10" spans="1:13" x14ac:dyDescent="0.35">
      <c r="B10" s="596" t="s">
        <v>555</v>
      </c>
      <c r="C10" s="319" t="s">
        <v>692</v>
      </c>
      <c r="D10" s="656" t="s">
        <v>695</v>
      </c>
      <c r="E10" s="373"/>
      <c r="F10" s="373"/>
      <c r="I10" s="169"/>
      <c r="J10" s="169"/>
      <c r="K10" s="169"/>
      <c r="L10" s="169"/>
      <c r="M10" s="169"/>
    </row>
    <row r="11" spans="1:13" x14ac:dyDescent="0.35">
      <c r="B11" s="596" t="s">
        <v>696</v>
      </c>
      <c r="C11" s="319" t="s">
        <v>692</v>
      </c>
      <c r="D11" s="656"/>
      <c r="E11" s="373"/>
      <c r="F11" s="373" t="s">
        <v>697</v>
      </c>
      <c r="I11" s="169"/>
      <c r="J11" s="169"/>
      <c r="K11" s="169"/>
      <c r="L11" s="169"/>
      <c r="M11" s="169"/>
    </row>
    <row r="12" spans="1:13" x14ac:dyDescent="0.35">
      <c r="B12" s="501" t="s">
        <v>631</v>
      </c>
      <c r="C12" s="321" t="s">
        <v>694</v>
      </c>
      <c r="D12" s="375">
        <v>450</v>
      </c>
      <c r="E12" s="375"/>
      <c r="F12" s="375"/>
      <c r="I12" s="169"/>
      <c r="J12" s="169"/>
      <c r="K12" s="169"/>
      <c r="L12" s="169"/>
      <c r="M12" s="169"/>
    </row>
    <row r="13" spans="1:13" x14ac:dyDescent="0.35">
      <c r="B13" s="685" t="s">
        <v>527</v>
      </c>
      <c r="C13" s="319" t="s">
        <v>648</v>
      </c>
      <c r="D13" s="373">
        <v>102</v>
      </c>
      <c r="E13" s="375"/>
      <c r="F13" s="375"/>
      <c r="I13" s="169"/>
      <c r="K13" s="169"/>
      <c r="L13" s="169"/>
      <c r="M13" s="169"/>
    </row>
    <row r="14" spans="1:13" x14ac:dyDescent="0.35">
      <c r="B14" s="73"/>
      <c r="C14" s="318" t="s">
        <v>692</v>
      </c>
      <c r="D14" s="13">
        <v>400</v>
      </c>
      <c r="E14" s="13"/>
      <c r="F14" s="13"/>
      <c r="I14" s="169"/>
      <c r="J14" s="169"/>
      <c r="K14" s="169"/>
      <c r="L14" s="169"/>
      <c r="M14" s="169"/>
    </row>
    <row r="15" spans="1:13" x14ac:dyDescent="0.35">
      <c r="B15" s="619"/>
      <c r="C15" s="319" t="s">
        <v>707</v>
      </c>
      <c r="D15" s="373">
        <v>245</v>
      </c>
      <c r="E15" s="373"/>
      <c r="F15" s="373"/>
      <c r="I15" s="169"/>
      <c r="J15" s="169"/>
      <c r="K15" s="169"/>
      <c r="L15" s="169"/>
      <c r="M15" s="169"/>
    </row>
    <row r="16" spans="1:13" x14ac:dyDescent="0.35">
      <c r="B16" s="73" t="s">
        <v>580</v>
      </c>
      <c r="C16" s="318" t="s">
        <v>637</v>
      </c>
      <c r="D16" s="13">
        <v>245</v>
      </c>
      <c r="E16" s="13"/>
      <c r="F16" s="13"/>
      <c r="I16" s="169"/>
      <c r="J16" s="169"/>
      <c r="K16" s="169"/>
      <c r="L16" s="169"/>
      <c r="M16" s="169"/>
    </row>
    <row r="17" spans="2:14" x14ac:dyDescent="0.35">
      <c r="B17" s="73"/>
      <c r="C17" s="318" t="s">
        <v>698</v>
      </c>
      <c r="D17" s="684">
        <v>400</v>
      </c>
      <c r="E17" s="13"/>
      <c r="F17" s="13"/>
      <c r="I17" s="169"/>
      <c r="J17" s="169"/>
      <c r="K17" s="169"/>
      <c r="L17" s="169"/>
      <c r="M17" s="169"/>
    </row>
    <row r="18" spans="2:14" x14ac:dyDescent="0.35">
      <c r="B18" s="84"/>
      <c r="C18" s="318" t="s">
        <v>692</v>
      </c>
      <c r="D18" s="373">
        <v>1071</v>
      </c>
      <c r="E18" s="13"/>
      <c r="F18" s="13"/>
      <c r="I18" s="169"/>
      <c r="J18" s="169"/>
      <c r="K18" s="169"/>
      <c r="L18" s="169"/>
      <c r="M18" s="169"/>
    </row>
    <row r="19" spans="2:14" x14ac:dyDescent="0.35">
      <c r="B19" s="113"/>
      <c r="C19" s="317"/>
      <c r="D19" s="295"/>
      <c r="E19" s="295"/>
      <c r="F19" s="295"/>
      <c r="H19" s="174"/>
      <c r="I19" s="174"/>
      <c r="J19" s="174"/>
      <c r="K19" s="174"/>
      <c r="L19" s="174"/>
      <c r="M19" s="174"/>
      <c r="N19" s="174"/>
    </row>
    <row r="20" spans="2:14" x14ac:dyDescent="0.35">
      <c r="B20" s="45"/>
      <c r="C20" s="45"/>
      <c r="D20" s="45"/>
      <c r="E20" s="45"/>
      <c r="F20" s="45"/>
      <c r="G20" s="45"/>
      <c r="H20" s="174"/>
      <c r="I20" s="174"/>
      <c r="J20" s="174"/>
      <c r="K20" s="174"/>
      <c r="L20" s="174"/>
      <c r="M20" s="174"/>
      <c r="N20" s="174"/>
    </row>
    <row r="22" spans="2:14" ht="16" thickBot="1" x14ac:dyDescent="0.4">
      <c r="B22" s="145" t="s">
        <v>548</v>
      </c>
      <c r="C22" s="312" t="s">
        <v>511</v>
      </c>
      <c r="D22" s="312" t="s">
        <v>510</v>
      </c>
      <c r="K22" s="431"/>
    </row>
    <row r="23" spans="2:14" ht="9.5" thickTop="1" x14ac:dyDescent="0.35">
      <c r="B23" s="820" t="s">
        <v>515</v>
      </c>
      <c r="C23" s="318" t="s">
        <v>547</v>
      </c>
      <c r="D23" s="13">
        <v>6.8</v>
      </c>
    </row>
    <row r="24" spans="2:14" x14ac:dyDescent="0.35">
      <c r="B24" s="820"/>
      <c r="C24" s="318" t="s">
        <v>579</v>
      </c>
      <c r="D24" s="13">
        <v>40.6</v>
      </c>
    </row>
    <row r="25" spans="2:14" x14ac:dyDescent="0.35">
      <c r="B25" s="320" t="s">
        <v>549</v>
      </c>
      <c r="C25" s="321" t="s">
        <v>547</v>
      </c>
      <c r="D25" s="375">
        <v>34.700000000000003</v>
      </c>
    </row>
    <row r="26" spans="2:14" x14ac:dyDescent="0.35">
      <c r="B26" s="113" t="s">
        <v>108</v>
      </c>
      <c r="C26" s="317"/>
      <c r="D26" s="295">
        <v>82.1</v>
      </c>
    </row>
    <row r="29" spans="2:14" ht="18.5" thickBot="1" x14ac:dyDescent="0.4">
      <c r="B29" s="145" t="s">
        <v>573</v>
      </c>
      <c r="C29" s="312" t="s">
        <v>511</v>
      </c>
      <c r="D29" s="312" t="s">
        <v>510</v>
      </c>
      <c r="E29" s="327"/>
    </row>
    <row r="30" spans="2:14" x14ac:dyDescent="0.35">
      <c r="B30" s="594" t="s">
        <v>571</v>
      </c>
      <c r="C30" s="318" t="s">
        <v>570</v>
      </c>
      <c r="D30" s="13">
        <v>475</v>
      </c>
      <c r="E30" s="327"/>
    </row>
    <row r="31" spans="2:14" x14ac:dyDescent="0.35">
      <c r="B31" s="84"/>
      <c r="C31" s="318" t="s">
        <v>572</v>
      </c>
      <c r="D31" s="13">
        <v>237.5</v>
      </c>
      <c r="E31" s="327"/>
    </row>
    <row r="32" spans="2:14" x14ac:dyDescent="0.35">
      <c r="B32" s="84"/>
      <c r="C32" s="318" t="s">
        <v>578</v>
      </c>
      <c r="D32" s="13">
        <v>1187.5</v>
      </c>
      <c r="E32" s="327"/>
    </row>
    <row r="33" spans="2:5" x14ac:dyDescent="0.35">
      <c r="B33" s="84"/>
      <c r="C33" s="318" t="s">
        <v>590</v>
      </c>
      <c r="D33" s="13">
        <v>950</v>
      </c>
      <c r="E33" s="327"/>
    </row>
    <row r="34" spans="2:5" x14ac:dyDescent="0.35">
      <c r="B34" s="84"/>
      <c r="C34" s="318" t="s">
        <v>595</v>
      </c>
      <c r="D34" s="13">
        <v>712.5</v>
      </c>
      <c r="E34" s="327"/>
    </row>
    <row r="35" spans="2:5" x14ac:dyDescent="0.35">
      <c r="B35" s="84"/>
      <c r="C35" s="318" t="s">
        <v>602</v>
      </c>
      <c r="D35" s="13">
        <v>237.5</v>
      </c>
      <c r="E35" s="327"/>
    </row>
    <row r="36" spans="2:5" x14ac:dyDescent="0.35">
      <c r="B36" s="595"/>
      <c r="C36" s="318" t="s">
        <v>616</v>
      </c>
      <c r="D36" s="13">
        <v>2090</v>
      </c>
      <c r="E36" s="327"/>
    </row>
    <row r="37" spans="2:5" x14ac:dyDescent="0.35">
      <c r="B37" s="372" t="s">
        <v>639</v>
      </c>
      <c r="C37" s="372" t="s">
        <v>570</v>
      </c>
      <c r="D37" s="374">
        <v>27</v>
      </c>
      <c r="E37" s="327"/>
    </row>
    <row r="38" spans="2:5" x14ac:dyDescent="0.35">
      <c r="B38" s="318"/>
      <c r="C38" s="318" t="s">
        <v>638</v>
      </c>
      <c r="D38" s="13">
        <v>100</v>
      </c>
      <c r="E38" s="327"/>
    </row>
    <row r="39" spans="2:5" x14ac:dyDescent="0.35">
      <c r="B39" s="113"/>
      <c r="C39" s="317"/>
      <c r="D39" s="295"/>
      <c r="E39" s="327"/>
    </row>
    <row r="40" spans="2:5" x14ac:dyDescent="0.35">
      <c r="E40" s="327"/>
    </row>
    <row r="41" spans="2:5" x14ac:dyDescent="0.35">
      <c r="E41" s="327"/>
    </row>
    <row r="42" spans="2:5" x14ac:dyDescent="0.35">
      <c r="E42" s="327"/>
    </row>
  </sheetData>
  <mergeCells count="1">
    <mergeCell ref="B23:B24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84"/>
  <sheetViews>
    <sheetView showGridLines="0" zoomScale="110" zoomScaleNormal="110" zoomScalePageLayoutView="125" workbookViewId="0"/>
  </sheetViews>
  <sheetFormatPr baseColWidth="10" defaultColWidth="10.81640625" defaultRowHeight="9" x14ac:dyDescent="0.35"/>
  <cols>
    <col min="1" max="1" width="3.453125" style="112" customWidth="1"/>
    <col min="2" max="2" width="35.26953125" style="112" bestFit="1" customWidth="1"/>
    <col min="3" max="3" width="9.36328125" style="589" bestFit="1" customWidth="1"/>
    <col min="4" max="4" width="8.54296875" style="589" bestFit="1" customWidth="1"/>
    <col min="5" max="5" width="9.36328125" style="610" bestFit="1" customWidth="1"/>
    <col min="6" max="6" width="9.36328125" style="112" bestFit="1" customWidth="1"/>
    <col min="7" max="7" width="8" style="112" customWidth="1"/>
    <col min="8" max="16384" width="10.81640625" style="112"/>
  </cols>
  <sheetData>
    <row r="2" spans="2:7" ht="15.75" customHeight="1" thickBot="1" x14ac:dyDescent="0.4">
      <c r="B2" s="33" t="s">
        <v>530</v>
      </c>
      <c r="C2" s="754"/>
      <c r="D2" s="754"/>
      <c r="E2" s="754"/>
      <c r="F2" s="801" t="s">
        <v>18</v>
      </c>
      <c r="G2" s="801"/>
    </row>
    <row r="3" spans="2:7" ht="24.75" customHeight="1" thickTop="1" thickBot="1" x14ac:dyDescent="0.4">
      <c r="B3" s="140" t="s">
        <v>398</v>
      </c>
      <c r="C3" s="755" t="s">
        <v>714</v>
      </c>
      <c r="D3" s="756" t="s">
        <v>704</v>
      </c>
      <c r="E3" s="756" t="s">
        <v>656</v>
      </c>
      <c r="F3" s="44" t="s">
        <v>19</v>
      </c>
      <c r="G3" s="44" t="s">
        <v>20</v>
      </c>
    </row>
    <row r="4" spans="2:7" ht="9.5" thickTop="1" x14ac:dyDescent="0.35">
      <c r="B4" s="4" t="s">
        <v>21</v>
      </c>
      <c r="C4" s="757"/>
      <c r="D4" s="758"/>
      <c r="E4" s="758"/>
      <c r="F4" s="19"/>
      <c r="G4" s="19"/>
    </row>
    <row r="5" spans="2:7" x14ac:dyDescent="0.35">
      <c r="B5" s="136" t="s">
        <v>93</v>
      </c>
      <c r="C5" s="759">
        <v>74048.134999999995</v>
      </c>
      <c r="D5" s="543">
        <v>65289.321000000004</v>
      </c>
      <c r="E5" s="760">
        <v>83606.732000000004</v>
      </c>
      <c r="F5" s="412">
        <v>0.13415385343033348</v>
      </c>
      <c r="G5" s="413">
        <v>-0.11432807827006097</v>
      </c>
    </row>
    <row r="6" spans="2:7" x14ac:dyDescent="0.35">
      <c r="B6" s="73" t="s">
        <v>380</v>
      </c>
      <c r="C6" s="759">
        <v>964.05600000000004</v>
      </c>
      <c r="D6" s="543">
        <v>831.28</v>
      </c>
      <c r="E6" s="760">
        <v>-2744.3669999999997</v>
      </c>
      <c r="F6" s="412">
        <v>0.15972476181310769</v>
      </c>
      <c r="G6" s="413" t="s">
        <v>449</v>
      </c>
    </row>
    <row r="7" spans="2:7" x14ac:dyDescent="0.35">
      <c r="B7" s="136" t="s">
        <v>6</v>
      </c>
      <c r="C7" s="761">
        <v>75012.190999999992</v>
      </c>
      <c r="D7" s="543">
        <v>66120.60100000001</v>
      </c>
      <c r="E7" s="762">
        <v>80862.365000000005</v>
      </c>
      <c r="F7" s="412">
        <v>0.13447533545558632</v>
      </c>
      <c r="G7" s="413">
        <v>-7.2347302728531515E-2</v>
      </c>
    </row>
    <row r="8" spans="2:7" x14ac:dyDescent="0.35">
      <c r="B8" s="136" t="s">
        <v>381</v>
      </c>
      <c r="C8" s="761">
        <v>20391.710999999999</v>
      </c>
      <c r="D8" s="543">
        <v>15774.864</v>
      </c>
      <c r="E8" s="762">
        <v>20813.557000000001</v>
      </c>
      <c r="F8" s="412">
        <v>0.29267111272718416</v>
      </c>
      <c r="G8" s="413">
        <v>-2.0267847538025352E-2</v>
      </c>
    </row>
    <row r="9" spans="2:7" x14ac:dyDescent="0.35">
      <c r="B9" s="136" t="s">
        <v>654</v>
      </c>
      <c r="C9" s="761">
        <v>-10647.454</v>
      </c>
      <c r="D9" s="543">
        <v>-13766.536</v>
      </c>
      <c r="E9" s="762">
        <v>-15111.358</v>
      </c>
      <c r="F9" s="412">
        <v>-0.22656985025136323</v>
      </c>
      <c r="G9" s="413">
        <v>-0.29540058544043502</v>
      </c>
    </row>
    <row r="10" spans="2:7" x14ac:dyDescent="0.35">
      <c r="B10" s="136" t="s">
        <v>382</v>
      </c>
      <c r="C10" s="761">
        <v>84756.447999999989</v>
      </c>
      <c r="D10" s="543">
        <v>68128.929000000004</v>
      </c>
      <c r="E10" s="762">
        <v>86564.564000000013</v>
      </c>
      <c r="F10" s="412">
        <v>0.24405959764903962</v>
      </c>
      <c r="G10" s="413">
        <v>-2.088748462939205E-2</v>
      </c>
    </row>
    <row r="11" spans="2:7" x14ac:dyDescent="0.35">
      <c r="B11" s="136" t="s">
        <v>396</v>
      </c>
      <c r="C11" s="761">
        <v>-7135.3810000000003</v>
      </c>
      <c r="D11" s="543">
        <v>-9297.6440000000002</v>
      </c>
      <c r="E11" s="762">
        <v>7261.4380000000001</v>
      </c>
      <c r="F11" s="412">
        <v>-0.23256031312878833</v>
      </c>
      <c r="G11" s="413" t="s">
        <v>449</v>
      </c>
    </row>
    <row r="12" spans="2:7" x14ac:dyDescent="0.35">
      <c r="B12" s="136" t="s">
        <v>383</v>
      </c>
      <c r="C12" s="761">
        <v>-10584.924999999999</v>
      </c>
      <c r="D12" s="543">
        <v>-12398.768</v>
      </c>
      <c r="E12" s="762">
        <v>-9419.9140000000007</v>
      </c>
      <c r="F12" s="412">
        <v>-0.14629219612787336</v>
      </c>
      <c r="G12" s="413">
        <v>0.12367533291705191</v>
      </c>
    </row>
    <row r="13" spans="2:7" x14ac:dyDescent="0.35">
      <c r="B13" s="136" t="s">
        <v>541</v>
      </c>
      <c r="C13" s="761">
        <v>-23799.886999999999</v>
      </c>
      <c r="D13" s="543">
        <v>-42245.067000000003</v>
      </c>
      <c r="E13" s="762">
        <v>-17322.277999999998</v>
      </c>
      <c r="F13" s="412">
        <v>-0.436623286690491</v>
      </c>
      <c r="G13" s="413">
        <v>0.37394671763148013</v>
      </c>
    </row>
    <row r="14" spans="2:7" x14ac:dyDescent="0.35">
      <c r="B14" s="136" t="s">
        <v>542</v>
      </c>
      <c r="C14" s="761">
        <v>-15571.65</v>
      </c>
      <c r="D14" s="543">
        <v>-27950.695</v>
      </c>
      <c r="E14" s="762">
        <v>-11367.612999999999</v>
      </c>
      <c r="F14" s="412">
        <v>-0.4428886294240626</v>
      </c>
      <c r="G14" s="413">
        <v>0.36982583766706356</v>
      </c>
    </row>
    <row r="15" spans="2:7" x14ac:dyDescent="0.35">
      <c r="B15" s="4" t="s">
        <v>386</v>
      </c>
      <c r="C15" s="763"/>
      <c r="D15" s="764"/>
      <c r="E15" s="762"/>
      <c r="F15" s="397"/>
      <c r="G15" s="413"/>
    </row>
    <row r="16" spans="2:7" x14ac:dyDescent="0.35">
      <c r="B16" s="136" t="s">
        <v>387</v>
      </c>
      <c r="C16" s="763">
        <v>833563.48300000001</v>
      </c>
      <c r="D16" s="762">
        <v>597020.18499999994</v>
      </c>
      <c r="E16" s="762">
        <v>617160.66299999994</v>
      </c>
      <c r="F16" s="412">
        <v>0.39620653361996472</v>
      </c>
      <c r="G16" s="413">
        <v>0.35064260082305365</v>
      </c>
    </row>
    <row r="17" spans="2:7" x14ac:dyDescent="0.35">
      <c r="B17" s="136" t="s">
        <v>388</v>
      </c>
      <c r="C17" s="763">
        <v>22029.47</v>
      </c>
      <c r="D17" s="762">
        <v>12145.877</v>
      </c>
      <c r="E17" s="762">
        <v>22670.940999999999</v>
      </c>
      <c r="F17" s="412">
        <v>0.8137405804455291</v>
      </c>
      <c r="G17" s="413">
        <v>-2.8294855515701656E-2</v>
      </c>
    </row>
    <row r="18" spans="2:7" x14ac:dyDescent="0.35">
      <c r="B18" s="73" t="s">
        <v>389</v>
      </c>
      <c r="C18" s="763">
        <v>855592.95299999998</v>
      </c>
      <c r="D18" s="762">
        <v>609166.06199999992</v>
      </c>
      <c r="E18" s="762">
        <v>639831.60399999993</v>
      </c>
      <c r="F18" s="412">
        <v>0.404531549559634</v>
      </c>
      <c r="G18" s="413">
        <v>0.33721583562164903</v>
      </c>
    </row>
    <row r="19" spans="2:7" ht="9.5" thickBot="1" x14ac:dyDescent="0.4">
      <c r="B19" s="14" t="s">
        <v>89</v>
      </c>
      <c r="C19" s="765">
        <v>1222825.564</v>
      </c>
      <c r="D19" s="762">
        <v>937768.78099999996</v>
      </c>
      <c r="E19" s="762">
        <v>1396677.8629999999</v>
      </c>
      <c r="F19" s="412">
        <v>0.30397341943504097</v>
      </c>
      <c r="G19" s="413">
        <v>-0.12447558854163632</v>
      </c>
    </row>
    <row r="20" spans="2:7" ht="9.5" thickTop="1" x14ac:dyDescent="0.35">
      <c r="D20" s="764"/>
      <c r="E20" s="762"/>
      <c r="F20" s="397"/>
      <c r="G20" s="588"/>
    </row>
    <row r="21" spans="2:7" ht="9.5" thickBot="1" x14ac:dyDescent="0.4">
      <c r="B21" s="137" t="s">
        <v>531</v>
      </c>
      <c r="C21" s="754"/>
      <c r="D21" s="754"/>
      <c r="E21" s="754"/>
      <c r="F21" s="801" t="s">
        <v>18</v>
      </c>
      <c r="G21" s="801"/>
    </row>
    <row r="22" spans="2:7" ht="25.5" customHeight="1" thickTop="1" thickBot="1" x14ac:dyDescent="0.4">
      <c r="B22" s="140" t="s">
        <v>398</v>
      </c>
      <c r="C22" s="755" t="s">
        <v>714</v>
      </c>
      <c r="D22" s="756" t="s">
        <v>704</v>
      </c>
      <c r="E22" s="756" t="s">
        <v>656</v>
      </c>
      <c r="F22" s="44" t="s">
        <v>19</v>
      </c>
      <c r="G22" s="44" t="s">
        <v>20</v>
      </c>
    </row>
    <row r="23" spans="2:7" ht="9.5" thickTop="1" x14ac:dyDescent="0.35">
      <c r="B23" s="138" t="s">
        <v>21</v>
      </c>
      <c r="C23" s="757"/>
      <c r="D23" s="754"/>
      <c r="E23" s="766"/>
      <c r="F23" s="19"/>
      <c r="G23" s="19"/>
    </row>
    <row r="24" spans="2:7" x14ac:dyDescent="0.35">
      <c r="B24" s="136" t="s">
        <v>93</v>
      </c>
      <c r="C24" s="759">
        <v>12220.634</v>
      </c>
      <c r="D24" s="543">
        <v>21979.062000000002</v>
      </c>
      <c r="E24" s="760">
        <v>32794.855000000003</v>
      </c>
      <c r="F24" s="412">
        <v>-0.44398746406921286</v>
      </c>
      <c r="G24" s="412">
        <v>-0.62736124309743102</v>
      </c>
    </row>
    <row r="25" spans="2:7" x14ac:dyDescent="0.35">
      <c r="B25" s="73" t="s">
        <v>380</v>
      </c>
      <c r="C25" s="759">
        <v>455.27799999999996</v>
      </c>
      <c r="D25" s="543">
        <v>1399.268</v>
      </c>
      <c r="E25" s="760">
        <v>222.74100000000001</v>
      </c>
      <c r="F25" s="412" t="s">
        <v>449</v>
      </c>
      <c r="G25" s="412">
        <v>1.043979330253523</v>
      </c>
    </row>
    <row r="26" spans="2:7" x14ac:dyDescent="0.35">
      <c r="B26" s="136" t="s">
        <v>6</v>
      </c>
      <c r="C26" s="761">
        <v>12675.912</v>
      </c>
      <c r="D26" s="543">
        <v>23378.33</v>
      </c>
      <c r="E26" s="762">
        <v>33017.596000000005</v>
      </c>
      <c r="F26" s="412">
        <v>-0.45779223751226028</v>
      </c>
      <c r="G26" s="412">
        <v>-0.61608616205734668</v>
      </c>
    </row>
    <row r="27" spans="2:7" x14ac:dyDescent="0.35">
      <c r="B27" s="136" t="s">
        <v>381</v>
      </c>
      <c r="C27" s="761">
        <v>3548.029</v>
      </c>
      <c r="D27" s="543">
        <v>3091.973</v>
      </c>
      <c r="E27" s="762">
        <v>3476.625</v>
      </c>
      <c r="F27" s="412">
        <v>0.14749676015928981</v>
      </c>
      <c r="G27" s="412">
        <v>2.0538309423650869E-2</v>
      </c>
    </row>
    <row r="28" spans="2:7" x14ac:dyDescent="0.35">
      <c r="B28" s="136" t="s">
        <v>654</v>
      </c>
      <c r="C28" s="761">
        <v>-2557.7750000000005</v>
      </c>
      <c r="D28" s="543">
        <v>-3051.143</v>
      </c>
      <c r="E28" s="762">
        <v>-4522.2329999999993</v>
      </c>
      <c r="F28" s="412">
        <v>-0.16169940248621562</v>
      </c>
      <c r="G28" s="412">
        <v>-0.43439999663882845</v>
      </c>
    </row>
    <row r="29" spans="2:7" x14ac:dyDescent="0.35">
      <c r="B29" s="136" t="s">
        <v>382</v>
      </c>
      <c r="C29" s="761">
        <v>13666.166000000001</v>
      </c>
      <c r="D29" s="543">
        <v>23419.16</v>
      </c>
      <c r="E29" s="762">
        <v>31971.988000000005</v>
      </c>
      <c r="F29" s="412">
        <v>-0.41645362173536538</v>
      </c>
      <c r="G29" s="412">
        <v>-0.57255814058231225</v>
      </c>
    </row>
    <row r="30" spans="2:7" x14ac:dyDescent="0.35">
      <c r="B30" s="136" t="s">
        <v>396</v>
      </c>
      <c r="C30" s="761">
        <v>-1663.306</v>
      </c>
      <c r="D30" s="543">
        <v>-2955.6309999999999</v>
      </c>
      <c r="E30" s="762">
        <v>-7206.2359999999999</v>
      </c>
      <c r="F30" s="412">
        <v>-0.437241658380224</v>
      </c>
      <c r="G30" s="412">
        <v>-0.76918518905015043</v>
      </c>
    </row>
    <row r="31" spans="2:7" x14ac:dyDescent="0.35">
      <c r="B31" s="136" t="s">
        <v>383</v>
      </c>
      <c r="C31" s="761">
        <v>428.52600000000001</v>
      </c>
      <c r="D31" s="543">
        <v>-636.46400000000006</v>
      </c>
      <c r="E31" s="762">
        <v>-3945.0479999999998</v>
      </c>
      <c r="F31" s="412">
        <v>-1.6732918122627516</v>
      </c>
      <c r="G31" s="412">
        <v>-1.1086237733989548</v>
      </c>
    </row>
    <row r="32" spans="2:7" x14ac:dyDescent="0.35">
      <c r="B32" s="136" t="s">
        <v>541</v>
      </c>
      <c r="C32" s="761">
        <v>-486.04399999999998</v>
      </c>
      <c r="D32" s="543">
        <v>5561.7960000000003</v>
      </c>
      <c r="E32" s="762">
        <v>7354.6270000000004</v>
      </c>
      <c r="F32" s="412">
        <v>-1.0873897568339435</v>
      </c>
      <c r="G32" s="412">
        <v>-1.0660868321398216</v>
      </c>
    </row>
    <row r="33" spans="2:7" x14ac:dyDescent="0.35">
      <c r="B33" s="136" t="s">
        <v>542</v>
      </c>
      <c r="C33" s="761">
        <v>1775.21</v>
      </c>
      <c r="D33" s="543">
        <v>3444.2640000000001</v>
      </c>
      <c r="E33" s="762">
        <v>4878.6679999999997</v>
      </c>
      <c r="F33" s="412">
        <v>-0.48458945075058124</v>
      </c>
      <c r="G33" s="412">
        <v>-0.63612813989392181</v>
      </c>
    </row>
    <row r="34" spans="2:7" x14ac:dyDescent="0.35">
      <c r="B34" s="138" t="s">
        <v>386</v>
      </c>
      <c r="C34" s="763"/>
      <c r="D34" s="767"/>
      <c r="E34" s="762"/>
      <c r="F34" s="412"/>
      <c r="G34" s="412"/>
    </row>
    <row r="35" spans="2:7" x14ac:dyDescent="0.35">
      <c r="B35" s="136" t="s">
        <v>387</v>
      </c>
      <c r="C35" s="763">
        <v>639729.61699999997</v>
      </c>
      <c r="D35" s="762">
        <v>699964.58000000007</v>
      </c>
      <c r="E35" s="762">
        <v>432028.658</v>
      </c>
      <c r="F35" s="412">
        <v>-8.6054301490512741E-2</v>
      </c>
      <c r="G35" s="412">
        <v>0.48075736448020523</v>
      </c>
    </row>
    <row r="36" spans="2:7" x14ac:dyDescent="0.35">
      <c r="B36" s="136" t="s">
        <v>388</v>
      </c>
      <c r="C36" s="763">
        <v>25685.065999999999</v>
      </c>
      <c r="D36" s="762">
        <v>17211.644999999997</v>
      </c>
      <c r="E36" s="762">
        <v>26027.617999999999</v>
      </c>
      <c r="F36" s="412">
        <v>0.49230744649915814</v>
      </c>
      <c r="G36" s="412">
        <v>-1.3161096801098005E-2</v>
      </c>
    </row>
    <row r="37" spans="2:7" x14ac:dyDescent="0.35">
      <c r="B37" s="73" t="s">
        <v>389</v>
      </c>
      <c r="C37" s="763">
        <v>665414.68299999996</v>
      </c>
      <c r="D37" s="762">
        <v>717176.22500000009</v>
      </c>
      <c r="E37" s="762">
        <v>458056.27600000001</v>
      </c>
      <c r="F37" s="412">
        <v>-7.2174090824051129E-2</v>
      </c>
      <c r="G37" s="412">
        <v>0.4526919897501851</v>
      </c>
    </row>
    <row r="38" spans="2:7" x14ac:dyDescent="0.35">
      <c r="B38" s="73" t="s">
        <v>686</v>
      </c>
      <c r="C38" s="763">
        <v>808040.34699999995</v>
      </c>
      <c r="D38" s="762">
        <v>836723.88070061267</v>
      </c>
      <c r="E38" s="762">
        <v>643544.6062778132</v>
      </c>
      <c r="F38" s="412">
        <v>-3.4280763776689649E-2</v>
      </c>
      <c r="G38" s="412">
        <v>0.25560891835239041</v>
      </c>
    </row>
    <row r="39" spans="2:7" ht="9.5" thickBot="1" x14ac:dyDescent="0.4">
      <c r="B39" s="112" t="s">
        <v>89</v>
      </c>
      <c r="C39" s="765">
        <v>508718.51899999997</v>
      </c>
      <c r="D39" s="762">
        <v>330187.15500000003</v>
      </c>
      <c r="E39" s="762">
        <v>422165.79</v>
      </c>
      <c r="F39" s="412">
        <v>0.54069748412835716</v>
      </c>
      <c r="G39" s="412">
        <v>0.205020707622946</v>
      </c>
    </row>
    <row r="40" spans="2:7" ht="9.5" thickTop="1" x14ac:dyDescent="0.35">
      <c r="E40" s="762"/>
    </row>
    <row r="41" spans="2:7" ht="9.5" thickBot="1" x14ac:dyDescent="0.4">
      <c r="B41" s="137" t="s">
        <v>390</v>
      </c>
      <c r="C41" s="754"/>
      <c r="D41" s="754"/>
      <c r="E41" s="754"/>
      <c r="F41" s="801" t="s">
        <v>18</v>
      </c>
      <c r="G41" s="801"/>
    </row>
    <row r="42" spans="2:7" ht="19" thickTop="1" thickBot="1" x14ac:dyDescent="0.4">
      <c r="B42" s="140" t="s">
        <v>398</v>
      </c>
      <c r="C42" s="755" t="s">
        <v>714</v>
      </c>
      <c r="D42" s="756" t="s">
        <v>704</v>
      </c>
      <c r="E42" s="756" t="s">
        <v>656</v>
      </c>
      <c r="F42" s="44" t="s">
        <v>19</v>
      </c>
      <c r="G42" s="44" t="s">
        <v>20</v>
      </c>
    </row>
    <row r="43" spans="2:7" ht="9.5" thickTop="1" x14ac:dyDescent="0.35">
      <c r="B43" s="138" t="s">
        <v>21</v>
      </c>
      <c r="C43" s="768"/>
      <c r="D43" s="754"/>
      <c r="E43" s="766"/>
      <c r="F43" s="19"/>
      <c r="G43" s="19"/>
    </row>
    <row r="44" spans="2:7" x14ac:dyDescent="0.35">
      <c r="B44" s="136" t="s">
        <v>93</v>
      </c>
      <c r="C44" s="759">
        <v>49992.034</v>
      </c>
      <c r="D44" s="762">
        <v>99264.338000000003</v>
      </c>
      <c r="E44" s="762">
        <v>79157.418000000005</v>
      </c>
      <c r="F44" s="412">
        <v>-0.49637467989762851</v>
      </c>
      <c r="G44" s="413">
        <v>-0.36844789454855642</v>
      </c>
    </row>
    <row r="45" spans="2:7" x14ac:dyDescent="0.35">
      <c r="B45" s="73" t="s">
        <v>380</v>
      </c>
      <c r="C45" s="759">
        <v>20183.850000000002</v>
      </c>
      <c r="D45" s="762">
        <v>26499.053</v>
      </c>
      <c r="E45" s="762">
        <v>22750.74</v>
      </c>
      <c r="F45" s="412">
        <v>-0.23831806366816199</v>
      </c>
      <c r="G45" s="413">
        <v>-0.11282665970425576</v>
      </c>
    </row>
    <row r="46" spans="2:7" ht="18" x14ac:dyDescent="0.35">
      <c r="B46" s="136" t="s">
        <v>460</v>
      </c>
      <c r="C46" s="761">
        <v>-2323.2820000000002</v>
      </c>
      <c r="D46" s="769">
        <v>4047.0639999999999</v>
      </c>
      <c r="E46" s="760">
        <v>4735.9440000000004</v>
      </c>
      <c r="F46" s="412">
        <v>-1.5740660389852992</v>
      </c>
      <c r="G46" s="413">
        <v>-1.4905636553134918</v>
      </c>
    </row>
    <row r="47" spans="2:7" x14ac:dyDescent="0.35">
      <c r="B47" s="136" t="s">
        <v>6</v>
      </c>
      <c r="C47" s="761">
        <v>67852.601999999999</v>
      </c>
      <c r="D47" s="760">
        <v>129810.455</v>
      </c>
      <c r="E47" s="760">
        <v>106644.10200000001</v>
      </c>
      <c r="F47" s="412">
        <v>-0.47729478338243247</v>
      </c>
      <c r="G47" s="413">
        <v>-0.36374726095963572</v>
      </c>
    </row>
    <row r="48" spans="2:7" x14ac:dyDescent="0.35">
      <c r="B48" s="136" t="s">
        <v>654</v>
      </c>
      <c r="C48" s="761">
        <v>-9337.6059999999998</v>
      </c>
      <c r="D48" s="760">
        <v>-18836.172999999999</v>
      </c>
      <c r="E48" s="760">
        <v>-7911.8230000000003</v>
      </c>
      <c r="F48" s="412">
        <v>-0.50427265665907828</v>
      </c>
      <c r="G48" s="413">
        <v>0.1802091629198479</v>
      </c>
    </row>
    <row r="49" spans="2:7" x14ac:dyDescent="0.35">
      <c r="B49" s="136" t="s">
        <v>382</v>
      </c>
      <c r="C49" s="761">
        <v>58514.995999999999</v>
      </c>
      <c r="D49" s="760">
        <v>110974.28200000001</v>
      </c>
      <c r="E49" s="760">
        <v>98732.27900000001</v>
      </c>
      <c r="F49" s="412">
        <v>-0.47271570542803787</v>
      </c>
      <c r="G49" s="413">
        <v>-0.40733672318047076</v>
      </c>
    </row>
    <row r="50" spans="2:7" x14ac:dyDescent="0.35">
      <c r="B50" s="136" t="s">
        <v>396</v>
      </c>
      <c r="C50" s="761">
        <v>-31169.817999999999</v>
      </c>
      <c r="D50" s="760">
        <v>-44254.381000000001</v>
      </c>
      <c r="E50" s="760">
        <v>-43383.752</v>
      </c>
      <c r="F50" s="412">
        <v>-0.2956670662730545</v>
      </c>
      <c r="G50" s="413">
        <v>-0.2815324502131582</v>
      </c>
    </row>
    <row r="51" spans="2:7" x14ac:dyDescent="0.35">
      <c r="B51" s="136" t="s">
        <v>541</v>
      </c>
      <c r="C51" s="761">
        <v>20803.62</v>
      </c>
      <c r="D51" s="762">
        <v>60442.872000000003</v>
      </c>
      <c r="E51" s="762">
        <v>47581.408000000003</v>
      </c>
      <c r="F51" s="412">
        <v>-0.65581350932497062</v>
      </c>
      <c r="G51" s="413">
        <v>-0.56277838604523855</v>
      </c>
    </row>
    <row r="52" spans="2:7" ht="9.5" thickBot="1" x14ac:dyDescent="0.4">
      <c r="B52" s="136" t="s">
        <v>542</v>
      </c>
      <c r="C52" s="770">
        <v>13296.853999999999</v>
      </c>
      <c r="D52" s="762">
        <v>36418.03</v>
      </c>
      <c r="E52" s="762">
        <v>31585.291000000001</v>
      </c>
      <c r="F52" s="412">
        <v>-0.63488266663518045</v>
      </c>
      <c r="G52" s="413">
        <v>-0.57901752432801712</v>
      </c>
    </row>
    <row r="53" spans="2:7" ht="9.5" thickTop="1" x14ac:dyDescent="0.35">
      <c r="E53" s="589"/>
    </row>
    <row r="54" spans="2:7" x14ac:dyDescent="0.35">
      <c r="D54" s="610"/>
    </row>
    <row r="55" spans="2:7" ht="9.5" thickBot="1" x14ac:dyDescent="0.4">
      <c r="B55" s="88" t="s">
        <v>391</v>
      </c>
      <c r="C55" s="754"/>
      <c r="D55" s="754"/>
      <c r="E55" s="754"/>
      <c r="F55" s="801" t="s">
        <v>18</v>
      </c>
      <c r="G55" s="801"/>
    </row>
    <row r="56" spans="2:7" ht="19" thickTop="1" thickBot="1" x14ac:dyDescent="0.4">
      <c r="B56" s="140" t="s">
        <v>398</v>
      </c>
      <c r="C56" s="755" t="s">
        <v>714</v>
      </c>
      <c r="D56" s="756" t="s">
        <v>704</v>
      </c>
      <c r="E56" s="756" t="s">
        <v>656</v>
      </c>
      <c r="F56" s="44" t="s">
        <v>19</v>
      </c>
      <c r="G56" s="44" t="s">
        <v>20</v>
      </c>
    </row>
    <row r="57" spans="2:7" ht="9.5" thickTop="1" x14ac:dyDescent="0.35">
      <c r="B57" s="136" t="s">
        <v>6</v>
      </c>
      <c r="C57" s="759">
        <v>1236.623</v>
      </c>
      <c r="D57" s="760">
        <v>3969.0629999999996</v>
      </c>
      <c r="E57" s="760">
        <v>4405.8710000000001</v>
      </c>
      <c r="F57" s="412">
        <v>-0.68843452472283762</v>
      </c>
      <c r="G57" s="413">
        <v>-0.71932382949932028</v>
      </c>
    </row>
    <row r="58" spans="2:7" x14ac:dyDescent="0.35">
      <c r="B58" s="136" t="s">
        <v>381</v>
      </c>
      <c r="C58" s="759">
        <v>6699.3209999999999</v>
      </c>
      <c r="D58" s="762">
        <v>6089.6149999999998</v>
      </c>
      <c r="E58" s="762">
        <v>6109.0860000000002</v>
      </c>
      <c r="F58" s="412">
        <v>0.10012225731840196</v>
      </c>
      <c r="G58" s="413">
        <v>9.6615925852083118E-2</v>
      </c>
    </row>
    <row r="59" spans="2:7" x14ac:dyDescent="0.35">
      <c r="B59" s="136" t="s">
        <v>654</v>
      </c>
      <c r="C59" s="759">
        <v>13.105</v>
      </c>
      <c r="D59" s="762">
        <v>25.468</v>
      </c>
      <c r="E59" s="762">
        <v>-184.79499999999999</v>
      </c>
      <c r="F59" s="412">
        <v>-0.48543269985864612</v>
      </c>
      <c r="G59" s="413">
        <v>-1.0709164208988338</v>
      </c>
    </row>
    <row r="60" spans="2:7" x14ac:dyDescent="0.35">
      <c r="B60" s="136" t="s">
        <v>382</v>
      </c>
      <c r="C60" s="759">
        <v>7949.0489999999991</v>
      </c>
      <c r="D60" s="762">
        <v>10084.146000000001</v>
      </c>
      <c r="E60" s="762">
        <v>10330.162</v>
      </c>
      <c r="F60" s="412">
        <v>-0.21172809279040594</v>
      </c>
      <c r="G60" s="413">
        <v>-0.23050103183280191</v>
      </c>
    </row>
    <row r="61" spans="2:7" x14ac:dyDescent="0.35">
      <c r="B61" s="136" t="s">
        <v>396</v>
      </c>
      <c r="C61" s="761">
        <v>-2716.42</v>
      </c>
      <c r="D61" s="762">
        <v>-4320.2079999999996</v>
      </c>
      <c r="E61" s="762">
        <v>-5525.7730000000001</v>
      </c>
      <c r="F61" s="412">
        <v>-0.37122934821656728</v>
      </c>
      <c r="G61" s="413">
        <v>-0.50840904973838041</v>
      </c>
    </row>
    <row r="62" spans="2:7" x14ac:dyDescent="0.35">
      <c r="B62" s="136" t="s">
        <v>384</v>
      </c>
      <c r="C62" s="759">
        <v>2482.64</v>
      </c>
      <c r="D62" s="762">
        <v>3019.127</v>
      </c>
      <c r="E62" s="762">
        <v>2052.7089999999998</v>
      </c>
      <c r="F62" s="412">
        <v>-0.17769606909547031</v>
      </c>
      <c r="G62" s="413">
        <v>0.20944566424174105</v>
      </c>
    </row>
    <row r="63" spans="2:7" x14ac:dyDescent="0.35">
      <c r="B63" s="136" t="s">
        <v>385</v>
      </c>
      <c r="C63" s="759">
        <v>1587.9970000000001</v>
      </c>
      <c r="D63" s="762">
        <v>2428.873</v>
      </c>
      <c r="E63" s="762">
        <v>998.33799999999997</v>
      </c>
      <c r="F63" s="412">
        <v>-0.34620006892085342</v>
      </c>
      <c r="G63" s="413">
        <v>0.59064064475157729</v>
      </c>
    </row>
    <row r="64" spans="2:7" x14ac:dyDescent="0.35">
      <c r="B64" s="136" t="s">
        <v>392</v>
      </c>
      <c r="C64" s="759">
        <v>9751.9835620156409</v>
      </c>
      <c r="D64" s="762">
        <v>8605.6070720212629</v>
      </c>
      <c r="E64" s="762">
        <v>9042.918420332433</v>
      </c>
      <c r="F64" s="412">
        <v>0.13321273913626652</v>
      </c>
      <c r="G64" s="413">
        <v>7.8411095702126454E-2</v>
      </c>
    </row>
    <row r="65" spans="2:7" x14ac:dyDescent="0.35">
      <c r="B65" s="136" t="s">
        <v>393</v>
      </c>
      <c r="C65" s="759">
        <v>1952.5741133661641</v>
      </c>
      <c r="D65" s="771">
        <v>1355.1198688008151</v>
      </c>
      <c r="E65" s="771">
        <v>1482.7951991479804</v>
      </c>
      <c r="F65" s="412">
        <v>0.44088663912370607</v>
      </c>
      <c r="G65" s="413">
        <v>0.31681982413223375</v>
      </c>
    </row>
    <row r="66" spans="2:7" ht="9.5" thickBot="1" x14ac:dyDescent="0.4">
      <c r="B66" s="136" t="s">
        <v>394</v>
      </c>
      <c r="C66" s="519">
        <v>0.64781839575766442</v>
      </c>
      <c r="D66" s="773">
        <v>0.64834261462923815</v>
      </c>
      <c r="E66" s="203">
        <v>0.69334571578445081</v>
      </c>
      <c r="F66" s="9"/>
      <c r="G66" s="9"/>
    </row>
    <row r="67" spans="2:7" ht="9.5" thickTop="1" x14ac:dyDescent="0.35">
      <c r="C67" s="764"/>
    </row>
    <row r="68" spans="2:7" ht="18.649999999999999" customHeight="1" thickBot="1" x14ac:dyDescent="0.4">
      <c r="B68" s="21" t="s">
        <v>395</v>
      </c>
      <c r="C68" s="754"/>
      <c r="D68" s="754"/>
      <c r="E68" s="754"/>
      <c r="F68" s="801" t="s">
        <v>18</v>
      </c>
      <c r="G68" s="801"/>
    </row>
    <row r="69" spans="2:7" ht="19" thickTop="1" thickBot="1" x14ac:dyDescent="0.4">
      <c r="B69" s="140" t="s">
        <v>398</v>
      </c>
      <c r="C69" s="755" t="s">
        <v>714</v>
      </c>
      <c r="D69" s="756" t="s">
        <v>704</v>
      </c>
      <c r="E69" s="756" t="s">
        <v>656</v>
      </c>
      <c r="F69" s="44" t="s">
        <v>19</v>
      </c>
      <c r="G69" s="44" t="s">
        <v>20</v>
      </c>
    </row>
    <row r="70" spans="2:7" ht="9.5" thickTop="1" x14ac:dyDescent="0.35">
      <c r="B70" s="136" t="s">
        <v>93</v>
      </c>
      <c r="C70" s="759">
        <v>918.08299999999997</v>
      </c>
      <c r="D70" s="771">
        <v>441.44400000000002</v>
      </c>
      <c r="E70" s="771">
        <v>1156.5709999999999</v>
      </c>
      <c r="F70" s="412">
        <v>1.0797269868884842</v>
      </c>
      <c r="G70" s="413" t="s">
        <v>449</v>
      </c>
    </row>
    <row r="71" spans="2:7" x14ac:dyDescent="0.35">
      <c r="B71" s="73" t="s">
        <v>380</v>
      </c>
      <c r="C71" s="759">
        <v>3123.2069999999999</v>
      </c>
      <c r="D71" s="771">
        <v>2726.902</v>
      </c>
      <c r="E71" s="771">
        <v>3222.05</v>
      </c>
      <c r="F71" s="412">
        <v>0.14533158874062946</v>
      </c>
      <c r="G71" s="413">
        <v>-3.0677053428717849E-2</v>
      </c>
    </row>
    <row r="72" spans="2:7" x14ac:dyDescent="0.35">
      <c r="B72" s="136" t="s">
        <v>6</v>
      </c>
      <c r="C72" s="761">
        <v>4041.29</v>
      </c>
      <c r="D72" s="543">
        <v>3168.346</v>
      </c>
      <c r="E72" s="543">
        <v>4378.6210000000001</v>
      </c>
      <c r="F72" s="412">
        <v>0.27552041349019318</v>
      </c>
      <c r="G72" s="413">
        <v>-7.7040465479885079E-2</v>
      </c>
    </row>
    <row r="73" spans="2:7" x14ac:dyDescent="0.35">
      <c r="B73" s="136" t="s">
        <v>381</v>
      </c>
      <c r="C73" s="761">
        <v>18026.129000000001</v>
      </c>
      <c r="D73" s="543">
        <v>13893.846</v>
      </c>
      <c r="E73" s="543">
        <v>14654.24</v>
      </c>
      <c r="F73" s="412">
        <v>0.29741822386688321</v>
      </c>
      <c r="G73" s="413">
        <v>0.23009647719704329</v>
      </c>
    </row>
    <row r="74" spans="2:7" x14ac:dyDescent="0.35">
      <c r="B74" s="136" t="s">
        <v>654</v>
      </c>
      <c r="C74" s="761">
        <v>326.40300000000002</v>
      </c>
      <c r="D74" s="543">
        <v>301.37099999999998</v>
      </c>
      <c r="E74" s="543">
        <v>881.99299999999994</v>
      </c>
      <c r="F74" s="412">
        <v>8.3060413908438546E-2</v>
      </c>
      <c r="G74" s="413" t="s">
        <v>449</v>
      </c>
    </row>
    <row r="75" spans="2:7" x14ac:dyDescent="0.35">
      <c r="B75" s="136" t="s">
        <v>382</v>
      </c>
      <c r="C75" s="761">
        <v>22393.822</v>
      </c>
      <c r="D75" s="543">
        <v>17363.562999999998</v>
      </c>
      <c r="E75" s="543">
        <v>19914.853999999999</v>
      </c>
      <c r="F75" s="412">
        <v>0.2897020041335987</v>
      </c>
      <c r="G75" s="413">
        <v>0.12447834164388061</v>
      </c>
    </row>
    <row r="76" spans="2:7" x14ac:dyDescent="0.35">
      <c r="B76" s="136" t="s">
        <v>396</v>
      </c>
      <c r="C76" s="761">
        <v>-5156.5230000000001</v>
      </c>
      <c r="D76" s="543">
        <v>-3458.2</v>
      </c>
      <c r="E76" s="543">
        <v>-3927.9520000000002</v>
      </c>
      <c r="F76" s="412">
        <v>0.4911002833844198</v>
      </c>
      <c r="G76" s="413">
        <v>0.31277647995698521</v>
      </c>
    </row>
    <row r="77" spans="2:7" x14ac:dyDescent="0.35">
      <c r="B77" s="136" t="s">
        <v>384</v>
      </c>
      <c r="C77" s="759">
        <v>16884.606</v>
      </c>
      <c r="D77" s="543">
        <v>12039.501</v>
      </c>
      <c r="E77" s="543">
        <v>9349.2790000000005</v>
      </c>
      <c r="F77" s="412">
        <v>0.40243403775621589</v>
      </c>
      <c r="G77" s="413">
        <v>0.80597947713401208</v>
      </c>
    </row>
    <row r="78" spans="2:7" x14ac:dyDescent="0.35">
      <c r="B78" s="136" t="s">
        <v>385</v>
      </c>
      <c r="C78" s="759">
        <v>12952.795</v>
      </c>
      <c r="D78" s="543">
        <v>9808.7289999999994</v>
      </c>
      <c r="E78" s="543">
        <v>5343.2389999999996</v>
      </c>
      <c r="F78" s="412">
        <v>0.32053755384617122</v>
      </c>
      <c r="G78" s="413">
        <v>1.424146664598009</v>
      </c>
    </row>
    <row r="79" spans="2:7" x14ac:dyDescent="0.35">
      <c r="B79" s="136" t="s">
        <v>684</v>
      </c>
      <c r="C79" s="759">
        <v>1180705.55999025</v>
      </c>
      <c r="D79" s="543">
        <v>1059684.3239043499</v>
      </c>
      <c r="E79" s="543">
        <v>289026.17099102697</v>
      </c>
      <c r="F79" s="412">
        <v>0.11420498855735062</v>
      </c>
      <c r="G79" s="413">
        <v>3.0851164306048462</v>
      </c>
    </row>
    <row r="80" spans="2:7" x14ac:dyDescent="0.35">
      <c r="B80" s="112" t="s">
        <v>543</v>
      </c>
      <c r="C80" s="520">
        <v>2.4410000000000001E-2</v>
      </c>
      <c r="D80" s="525">
        <v>2.5659999999999999E-2</v>
      </c>
      <c r="E80" s="525">
        <v>1.813E-2</v>
      </c>
      <c r="F80" s="647"/>
      <c r="G80" s="196"/>
    </row>
    <row r="81" spans="2:7" x14ac:dyDescent="0.35">
      <c r="B81" s="136" t="s">
        <v>683</v>
      </c>
      <c r="C81" s="759">
        <v>1516598</v>
      </c>
      <c r="D81" s="543">
        <v>1325434</v>
      </c>
      <c r="E81" s="543">
        <v>378034</v>
      </c>
      <c r="F81" s="412">
        <v>0.14422747567966421</v>
      </c>
      <c r="G81" s="413">
        <v>3.0118031711433364</v>
      </c>
    </row>
    <row r="82" spans="2:7" x14ac:dyDescent="0.35">
      <c r="B82" s="136" t="s">
        <v>544</v>
      </c>
      <c r="C82" s="759">
        <v>579263</v>
      </c>
      <c r="D82" s="771">
        <v>506397</v>
      </c>
      <c r="E82" s="771">
        <v>357867</v>
      </c>
      <c r="F82" s="412">
        <v>0.14389105780642453</v>
      </c>
      <c r="G82" s="203">
        <v>0.618654416305499</v>
      </c>
    </row>
    <row r="83" spans="2:7" ht="9.5" thickBot="1" x14ac:dyDescent="0.4">
      <c r="B83" s="112" t="s">
        <v>685</v>
      </c>
      <c r="C83" s="759">
        <v>103033.03076923077</v>
      </c>
      <c r="D83" s="771">
        <v>94046.288135593219</v>
      </c>
      <c r="E83" s="771">
        <v>66674.904761904763</v>
      </c>
      <c r="F83" s="412">
        <v>9.5556590396004948E-2</v>
      </c>
      <c r="G83" s="413">
        <v>0.54530450605307057</v>
      </c>
    </row>
    <row r="84" spans="2:7" ht="9.5" thickTop="1" x14ac:dyDescent="0.35">
      <c r="C84" s="772"/>
      <c r="D84" s="610"/>
      <c r="F84" s="412"/>
      <c r="G84" s="203"/>
    </row>
  </sheetData>
  <mergeCells count="5">
    <mergeCell ref="F55:G55"/>
    <mergeCell ref="F68:G68"/>
    <mergeCell ref="F2:G2"/>
    <mergeCell ref="F21:G21"/>
    <mergeCell ref="F41:G4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2:I14"/>
  <sheetViews>
    <sheetView showGridLines="0" workbookViewId="0">
      <selection activeCell="C7" sqref="C7"/>
    </sheetView>
  </sheetViews>
  <sheetFormatPr baseColWidth="10" defaultColWidth="10.81640625" defaultRowHeight="14.5" x14ac:dyDescent="0.35"/>
  <cols>
    <col min="1" max="1" width="2.26953125" style="190" customWidth="1"/>
    <col min="2" max="2" width="26.1796875" style="190" bestFit="1" customWidth="1"/>
    <col min="3" max="4" width="9.54296875" style="190" bestFit="1" customWidth="1"/>
    <col min="5" max="7" width="8" style="190" bestFit="1" customWidth="1"/>
    <col min="8" max="8" width="6.54296875" style="190" bestFit="1" customWidth="1"/>
    <col min="9" max="9" width="7.08984375" style="190" bestFit="1" customWidth="1"/>
    <col min="10" max="16384" width="10.81640625" style="190"/>
  </cols>
  <sheetData>
    <row r="2" spans="2:9" ht="15" thickBot="1" x14ac:dyDescent="0.4">
      <c r="B2" s="131" t="s">
        <v>415</v>
      </c>
      <c r="C2" s="77"/>
      <c r="D2" s="77"/>
      <c r="E2" s="77"/>
      <c r="F2" s="77"/>
      <c r="G2" s="77"/>
      <c r="H2" s="821" t="s">
        <v>18</v>
      </c>
      <c r="I2" s="821"/>
    </row>
    <row r="3" spans="2:9" ht="15" thickBot="1" x14ac:dyDescent="0.4">
      <c r="B3" s="502" t="s">
        <v>414</v>
      </c>
      <c r="C3" s="581" t="s">
        <v>714</v>
      </c>
      <c r="D3" s="503" t="s">
        <v>704</v>
      </c>
      <c r="E3" s="503" t="s">
        <v>689</v>
      </c>
      <c r="F3" s="503" t="s">
        <v>682</v>
      </c>
      <c r="G3" s="503" t="s">
        <v>656</v>
      </c>
      <c r="H3" s="503" t="s">
        <v>19</v>
      </c>
      <c r="I3" s="503" t="s">
        <v>20</v>
      </c>
    </row>
    <row r="4" spans="2:9" ht="18.5" thickTop="1" x14ac:dyDescent="0.35">
      <c r="B4" s="202" t="s">
        <v>416</v>
      </c>
      <c r="C4" s="580"/>
      <c r="D4" s="329">
        <v>0</v>
      </c>
      <c r="E4" s="329">
        <v>0</v>
      </c>
      <c r="F4" s="329">
        <v>1.2094856487003451</v>
      </c>
      <c r="G4" s="329">
        <v>4.6350171298474816</v>
      </c>
      <c r="H4" s="330" t="s">
        <v>449</v>
      </c>
      <c r="I4" s="330" t="s">
        <v>449</v>
      </c>
    </row>
    <row r="5" spans="2:9" x14ac:dyDescent="0.35">
      <c r="B5" s="202" t="s">
        <v>422</v>
      </c>
      <c r="C5" s="580">
        <v>638.08659360533977</v>
      </c>
      <c r="D5" s="329">
        <v>475.77190741649366</v>
      </c>
      <c r="E5" s="329">
        <v>374.38652134630718</v>
      </c>
      <c r="F5" s="329">
        <v>436.42273823937461</v>
      </c>
      <c r="G5" s="329">
        <v>491.3118157638329</v>
      </c>
      <c r="H5" s="330">
        <v>0.34116071936705339</v>
      </c>
      <c r="I5" s="330">
        <v>0.29874058211549226</v>
      </c>
    </row>
    <row r="6" spans="2:9" x14ac:dyDescent="0.35">
      <c r="B6" s="202" t="s">
        <v>518</v>
      </c>
      <c r="C6" s="580">
        <v>318.17560938979972</v>
      </c>
      <c r="D6" s="329">
        <v>257.34068525120267</v>
      </c>
      <c r="E6" s="329">
        <v>237.71416909346488</v>
      </c>
      <c r="F6" s="329">
        <v>291.48604133678316</v>
      </c>
      <c r="G6" s="329">
        <v>294.16908717432011</v>
      </c>
      <c r="H6" s="330">
        <v>0.23639839180195366</v>
      </c>
      <c r="I6" s="330">
        <v>8.160790260485018E-2</v>
      </c>
    </row>
    <row r="7" spans="2:9" ht="18" customHeight="1" x14ac:dyDescent="0.35">
      <c r="B7" s="202" t="s">
        <v>519</v>
      </c>
      <c r="C7" s="580">
        <v>1042.5183680431189</v>
      </c>
      <c r="D7" s="329">
        <v>1182.9822350327618</v>
      </c>
      <c r="E7" s="329">
        <v>1076.7600981476353</v>
      </c>
      <c r="F7" s="329">
        <v>960.93634789242424</v>
      </c>
      <c r="G7" s="329">
        <v>883.74326609091963</v>
      </c>
      <c r="H7" s="330">
        <v>-0.11873708905337266</v>
      </c>
      <c r="I7" s="330">
        <v>0.17966202181603319</v>
      </c>
    </row>
    <row r="8" spans="2:9" x14ac:dyDescent="0.35">
      <c r="B8" s="202" t="s">
        <v>417</v>
      </c>
      <c r="C8" s="580">
        <v>162.08645243720838</v>
      </c>
      <c r="D8" s="329">
        <v>129.28706322206392</v>
      </c>
      <c r="E8" s="329">
        <v>128.56241695379225</v>
      </c>
      <c r="F8" s="329">
        <v>157.03155338959485</v>
      </c>
      <c r="G8" s="329">
        <v>156.97258013083467</v>
      </c>
      <c r="H8" s="330">
        <v>0.2536942861700564</v>
      </c>
      <c r="I8" s="330">
        <v>3.2578124804417241E-2</v>
      </c>
    </row>
    <row r="9" spans="2:9" x14ac:dyDescent="0.35">
      <c r="B9" s="202" t="s">
        <v>418</v>
      </c>
      <c r="C9" s="580">
        <v>240.00398269780817</v>
      </c>
      <c r="D9" s="329">
        <v>216.97351893728853</v>
      </c>
      <c r="E9" s="329">
        <v>188.52275826316173</v>
      </c>
      <c r="F9" s="329">
        <v>214.68370264431127</v>
      </c>
      <c r="G9" s="329">
        <v>232.98686106033335</v>
      </c>
      <c r="H9" s="330">
        <v>0.10614412244093296</v>
      </c>
      <c r="I9" s="330">
        <v>3.0118100246252499E-2</v>
      </c>
    </row>
    <row r="10" spans="2:9" ht="18" customHeight="1" x14ac:dyDescent="0.35">
      <c r="B10" s="202" t="s">
        <v>419</v>
      </c>
      <c r="C10" s="580">
        <v>1540.8646428421891</v>
      </c>
      <c r="D10" s="329">
        <v>1502.7798970529927</v>
      </c>
      <c r="E10" s="329">
        <v>1725.6878718306343</v>
      </c>
      <c r="F10" s="329">
        <v>1732.3866108217944</v>
      </c>
      <c r="G10" s="329">
        <v>1474.5534495754785</v>
      </c>
      <c r="H10" s="330">
        <v>2.5342863491774059E-2</v>
      </c>
      <c r="I10" s="330">
        <v>4.4970355795377559E-2</v>
      </c>
    </row>
    <row r="11" spans="2:9" ht="18" customHeight="1" x14ac:dyDescent="0.35">
      <c r="B11" s="202" t="s">
        <v>420</v>
      </c>
      <c r="C11" s="580">
        <v>644.63173679249701</v>
      </c>
      <c r="D11" s="329">
        <v>636.11926249676367</v>
      </c>
      <c r="E11" s="329">
        <v>766.98715967572639</v>
      </c>
      <c r="F11" s="329">
        <v>749.67952125276395</v>
      </c>
      <c r="G11" s="329">
        <v>655.39142216043376</v>
      </c>
      <c r="H11" s="330">
        <v>1.3381884180525994E-2</v>
      </c>
      <c r="I11" s="330">
        <v>-1.6417189795479015E-2</v>
      </c>
    </row>
    <row r="12" spans="2:9" x14ac:dyDescent="0.35">
      <c r="B12" s="202" t="s">
        <v>421</v>
      </c>
      <c r="C12" s="580">
        <v>550.87317149675596</v>
      </c>
      <c r="D12" s="329">
        <v>506.60793723962252</v>
      </c>
      <c r="E12" s="329">
        <v>452.02918060278557</v>
      </c>
      <c r="F12" s="329">
        <v>390.46228358876135</v>
      </c>
      <c r="G12" s="329">
        <v>369.25636467784926</v>
      </c>
      <c r="H12" s="330">
        <v>8.7375721940566864E-2</v>
      </c>
      <c r="I12" s="330">
        <v>0.49184475662959759</v>
      </c>
    </row>
    <row r="13" spans="2:9" x14ac:dyDescent="0.35">
      <c r="B13" s="202" t="s">
        <v>423</v>
      </c>
      <c r="C13" s="580">
        <v>4614.7430047109237</v>
      </c>
      <c r="D13" s="329">
        <v>3697.7445653720742</v>
      </c>
      <c r="E13" s="329">
        <v>3529.8161014717521</v>
      </c>
      <c r="F13" s="329">
        <v>4199.9389151119494</v>
      </c>
      <c r="G13" s="329">
        <v>4479.8985565685844</v>
      </c>
      <c r="H13" s="330">
        <v>0.24798858415645575</v>
      </c>
      <c r="I13" s="330">
        <v>3.0099888745164893E-2</v>
      </c>
    </row>
    <row r="14" spans="2:9" ht="15" thickBot="1" x14ac:dyDescent="0.4">
      <c r="B14" s="201" t="s">
        <v>108</v>
      </c>
      <c r="C14" s="579">
        <v>9751.9835620156409</v>
      </c>
      <c r="D14" s="331">
        <v>8605.6070720212629</v>
      </c>
      <c r="E14" s="331">
        <v>8480.4662773852597</v>
      </c>
      <c r="F14" s="331">
        <v>9134.2371999264578</v>
      </c>
      <c r="G14" s="331">
        <v>9042.918420332433</v>
      </c>
      <c r="H14" s="332">
        <v>0.13321273913626652</v>
      </c>
      <c r="I14" s="332">
        <v>7.8411095702126454E-2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6CE0-7DD6-4C3F-8E98-F748B652D0F0}">
  <sheetPr codeName="Hoja43"/>
  <dimension ref="B1:K21"/>
  <sheetViews>
    <sheetView showGridLines="0" workbookViewId="0">
      <selection activeCell="A13" sqref="A13:XFD13"/>
    </sheetView>
  </sheetViews>
  <sheetFormatPr baseColWidth="10" defaultRowHeight="14.5" x14ac:dyDescent="0.35"/>
  <cols>
    <col min="1" max="1" width="2.26953125" customWidth="1"/>
    <col min="2" max="2" width="35.453125" customWidth="1"/>
    <col min="3" max="3" width="10.81640625" customWidth="1"/>
    <col min="4" max="4" width="9.453125" customWidth="1"/>
    <col min="5" max="5" width="9.81640625" customWidth="1"/>
    <col min="6" max="6" width="9.453125" customWidth="1"/>
    <col min="7" max="7" width="10" customWidth="1"/>
    <col min="8" max="8" width="6.36328125" bestFit="1" customWidth="1"/>
    <col min="9" max="9" width="8.08984375" bestFit="1" customWidth="1"/>
  </cols>
  <sheetData>
    <row r="1" spans="2:11" ht="15" thickBot="1" x14ac:dyDescent="0.4"/>
    <row r="2" spans="2:11" ht="8" customHeight="1" x14ac:dyDescent="0.35">
      <c r="B2" s="191" t="s">
        <v>551</v>
      </c>
      <c r="C2" s="566"/>
      <c r="D2" s="338"/>
      <c r="E2" s="338"/>
      <c r="F2" s="338"/>
      <c r="G2" s="338"/>
    </row>
    <row r="3" spans="2:11" ht="11" customHeight="1" thickBot="1" x14ac:dyDescent="0.4">
      <c r="B3" s="193"/>
      <c r="C3" s="567" t="s">
        <v>717</v>
      </c>
      <c r="D3" s="749" t="s">
        <v>705</v>
      </c>
      <c r="E3" s="337" t="s">
        <v>691</v>
      </c>
      <c r="F3" s="337" t="s">
        <v>658</v>
      </c>
      <c r="G3" s="337" t="s">
        <v>657</v>
      </c>
    </row>
    <row r="4" spans="2:11" ht="11" customHeight="1" thickTop="1" x14ac:dyDescent="0.35">
      <c r="B4" s="195" t="s">
        <v>701</v>
      </c>
      <c r="C4" s="564">
        <f>+'[78]Clientes activos'!B4+'[78]Clientes activos'!B5+'[78]Clientes activos'!B6-C6</f>
        <v>1063318</v>
      </c>
      <c r="D4" s="750">
        <f>+'[78]Clientes activos'!C4+'[78]Clientes activos'!C5+'[78]Clientes activos'!C6-D6</f>
        <v>1073742</v>
      </c>
      <c r="E4" s="752">
        <f>+'[78]Clientes activos'!D4+'[78]Clientes activos'!D5+'[78]Clientes activos'!D6-E6</f>
        <v>1081418</v>
      </c>
      <c r="F4" s="753">
        <f>+'[78]Clientes activos'!E4+'[78]Clientes activos'!E5+'[78]Clientes activos'!E6-F6</f>
        <v>1112003</v>
      </c>
      <c r="G4" s="753">
        <f>+'[78]Clientes activos'!F4+'[78]Clientes activos'!F5+'[78]Clientes activos'!F6-G6</f>
        <v>1114348</v>
      </c>
    </row>
    <row r="5" spans="2:11" ht="19.5" x14ac:dyDescent="0.35">
      <c r="B5" s="195" t="s">
        <v>702</v>
      </c>
      <c r="C5" s="564">
        <f>+'[78]Clientes activos'!B14</f>
        <v>57566</v>
      </c>
      <c r="D5" s="751">
        <f>+'[78]Clientes activos'!C14</f>
        <v>70032</v>
      </c>
      <c r="E5" s="422">
        <f>+'[78]Clientes activos'!D14</f>
        <v>83136</v>
      </c>
      <c r="F5" s="422">
        <f>+'[78]Clientes activos'!E14</f>
        <v>105373</v>
      </c>
      <c r="G5" s="422">
        <f>+'[78]Clientes activos'!F14</f>
        <v>120654</v>
      </c>
    </row>
    <row r="6" spans="2:11" ht="19.5" x14ac:dyDescent="0.35">
      <c r="B6" s="195" t="s">
        <v>703</v>
      </c>
      <c r="C6" s="564">
        <f>+'[78]Clientes activos'!B8</f>
        <v>228545</v>
      </c>
      <c r="D6" s="422">
        <f>+'[78]Clientes activos'!C8</f>
        <v>223117</v>
      </c>
      <c r="E6" s="422">
        <f>+'[78]Clientes activos'!D8</f>
        <v>236310</v>
      </c>
      <c r="F6" s="422">
        <f>+'[78]Clientes activos'!E8</f>
        <v>283798</v>
      </c>
      <c r="G6" s="422">
        <f>+'[78]Clientes activos'!F8</f>
        <v>266325</v>
      </c>
    </row>
    <row r="7" spans="2:11" x14ac:dyDescent="0.35">
      <c r="B7" s="195" t="s">
        <v>583</v>
      </c>
      <c r="C7" s="564">
        <f>+'[78]Clientes activos'!B9+'[78]Clientes activos'!B10</f>
        <v>34316</v>
      </c>
      <c r="D7" s="422">
        <f>+'[78]Clientes activos'!C9+'[78]Clientes activos'!C10</f>
        <v>33597</v>
      </c>
      <c r="E7" s="422">
        <f>+'[78]Clientes activos'!D9+'[78]Clientes activos'!D10</f>
        <v>33269</v>
      </c>
      <c r="F7" s="422">
        <f>+'[78]Clientes activos'!E9+'[78]Clientes activos'!E10</f>
        <v>33555</v>
      </c>
      <c r="G7" s="422">
        <f>+'[78]Clientes activos'!F9+'[78]Clientes activos'!F10</f>
        <v>33129</v>
      </c>
    </row>
    <row r="8" spans="2:11" x14ac:dyDescent="0.35">
      <c r="B8" s="195" t="s">
        <v>632</v>
      </c>
      <c r="C8" s="564">
        <f>+'[78]Clientes activos'!B12</f>
        <v>1685</v>
      </c>
      <c r="D8" s="422">
        <f>+'[78]Clientes activos'!C12</f>
        <v>1671</v>
      </c>
      <c r="E8" s="422">
        <f>+'[78]Clientes activos'!D12</f>
        <v>1654</v>
      </c>
      <c r="F8" s="422">
        <f>+'[78]Clientes activos'!E12</f>
        <v>1407</v>
      </c>
      <c r="G8" s="422">
        <f>+'[78]Clientes activos'!F12</f>
        <v>1401</v>
      </c>
    </row>
    <row r="9" spans="2:11" x14ac:dyDescent="0.35">
      <c r="B9" s="197" t="s">
        <v>608</v>
      </c>
      <c r="C9" s="582">
        <f>+C4+C7+C8+C5+C6</f>
        <v>1385430</v>
      </c>
      <c r="D9" s="423">
        <f t="shared" ref="D9:F9" si="0">+D4+D7+D8+D5+D6</f>
        <v>1402159</v>
      </c>
      <c r="E9" s="423">
        <f t="shared" si="0"/>
        <v>1435787</v>
      </c>
      <c r="F9" s="601">
        <f t="shared" si="0"/>
        <v>1536136</v>
      </c>
      <c r="G9" s="601">
        <f>+G4+G7+G8+G5+G6</f>
        <v>1535857</v>
      </c>
      <c r="K9" s="189"/>
    </row>
    <row r="10" spans="2:11" hidden="1" x14ac:dyDescent="0.35">
      <c r="B10" s="195" t="s">
        <v>617</v>
      </c>
      <c r="C10" s="564">
        <f>+'[78]Clientes activos'!B11</f>
        <v>0</v>
      </c>
      <c r="D10" s="422">
        <v>0</v>
      </c>
      <c r="E10" s="422">
        <v>0</v>
      </c>
      <c r="F10" s="600">
        <v>0</v>
      </c>
      <c r="G10" s="600">
        <v>0</v>
      </c>
    </row>
    <row r="11" spans="2:11" x14ac:dyDescent="0.35">
      <c r="B11" s="195" t="s">
        <v>555</v>
      </c>
      <c r="C11" s="564">
        <f>+'[78]Clientes activos'!B15</f>
        <v>579263</v>
      </c>
      <c r="D11" s="422">
        <f>+'[78]Clientes activos'!C15</f>
        <v>506397</v>
      </c>
      <c r="E11" s="422">
        <f>+'[78]Clientes activos'!D15</f>
        <v>492661</v>
      </c>
      <c r="F11" s="600">
        <f>+'[78]Clientes activos'!E15</f>
        <v>483580</v>
      </c>
      <c r="G11" s="600">
        <f>+'[78]Clientes activos'!F15</f>
        <v>357867</v>
      </c>
    </row>
    <row r="12" spans="2:11" ht="15" thickBot="1" x14ac:dyDescent="0.4">
      <c r="B12" s="197" t="s">
        <v>584</v>
      </c>
      <c r="C12" s="565">
        <f>+C9+C11</f>
        <v>1964693</v>
      </c>
      <c r="D12" s="423">
        <f t="shared" ref="D12:F12" si="1">+D9+D11</f>
        <v>1908556</v>
      </c>
      <c r="E12" s="423">
        <f t="shared" si="1"/>
        <v>1928448</v>
      </c>
      <c r="F12" s="601">
        <f t="shared" si="1"/>
        <v>2019716</v>
      </c>
      <c r="G12" s="601">
        <f>+G9+G11</f>
        <v>1893724</v>
      </c>
    </row>
    <row r="13" spans="2:11" ht="15" thickBot="1" x14ac:dyDescent="0.4">
      <c r="B13" s="148"/>
      <c r="C13" s="148"/>
      <c r="D13" s="148"/>
      <c r="E13" s="148"/>
    </row>
    <row r="14" spans="2:11" ht="7.5" customHeight="1" x14ac:dyDescent="0.35">
      <c r="B14" s="191" t="s">
        <v>731</v>
      </c>
      <c r="C14" s="566"/>
      <c r="D14" s="338"/>
      <c r="E14" s="338"/>
      <c r="F14" s="338"/>
      <c r="G14" s="338"/>
    </row>
    <row r="15" spans="2:11" ht="15" thickBot="1" x14ac:dyDescent="0.4">
      <c r="B15" s="193"/>
      <c r="C15" s="567" t="s">
        <v>714</v>
      </c>
      <c r="D15" s="749" t="s">
        <v>704</v>
      </c>
      <c r="E15" s="337" t="s">
        <v>689</v>
      </c>
      <c r="F15" s="337" t="s">
        <v>682</v>
      </c>
      <c r="G15" s="337" t="s">
        <v>656</v>
      </c>
    </row>
    <row r="16" spans="2:11" ht="15" thickTop="1" x14ac:dyDescent="0.35">
      <c r="B16" s="195" t="s">
        <v>701</v>
      </c>
      <c r="C16" s="564">
        <f>+'[78]Altas Brutas Banco'!B4+'[78]Altas Brutas Banco'!B5+'[78]Altas Brutas Banco'!B6</f>
        <v>65139</v>
      </c>
      <c r="D16" s="750">
        <f>+'[78]Altas Brutas Banco'!C4+'[78]Altas Brutas Banco'!C5+'[78]Altas Brutas Banco'!C6</f>
        <v>48726</v>
      </c>
      <c r="E16" s="752">
        <f>+'[78]Altas Brutas Banco'!D4+'[78]Altas Brutas Banco'!D5+'[78]Altas Brutas Banco'!D6</f>
        <v>39164</v>
      </c>
      <c r="F16" s="753">
        <f>+'[78]Altas Brutas Banco'!E4+'[78]Altas Brutas Banco'!E5+'[78]Altas Brutas Banco'!E6</f>
        <v>45142</v>
      </c>
      <c r="G16" s="753">
        <f>+'[78]Altas Brutas Banco'!F4+'[78]Altas Brutas Banco'!F5+'[78]Altas Brutas Banco'!F6</f>
        <v>54284</v>
      </c>
    </row>
    <row r="17" spans="2:7" x14ac:dyDescent="0.35">
      <c r="B17" s="195" t="s">
        <v>583</v>
      </c>
      <c r="C17" s="564">
        <f>+'[78]Altas Brutas Banco'!B7+'[78]Altas Brutas Banco'!B8</f>
        <v>1237</v>
      </c>
      <c r="D17" s="422">
        <f>+'[78]Altas Brutas Banco'!C7+'[78]Altas Brutas Banco'!C8</f>
        <v>1145</v>
      </c>
      <c r="E17" s="422">
        <f>+'[78]Altas Brutas Banco'!D7+'[78]Altas Brutas Banco'!D8</f>
        <v>707</v>
      </c>
      <c r="F17" s="422">
        <f>+'[78]Altas Brutas Banco'!E7+'[78]Altas Brutas Banco'!E8</f>
        <v>840</v>
      </c>
      <c r="G17" s="422">
        <f>+'[78]Altas Brutas Banco'!F7+'[78]Altas Brutas Banco'!F8</f>
        <v>1026</v>
      </c>
    </row>
    <row r="18" spans="2:7" x14ac:dyDescent="0.35">
      <c r="B18" s="195" t="s">
        <v>632</v>
      </c>
      <c r="C18" s="564">
        <f>+'[78]Altas Brutas Banco'!B9</f>
        <v>249</v>
      </c>
      <c r="D18" s="422">
        <f>+'[78]Altas Brutas Banco'!C9</f>
        <v>219</v>
      </c>
      <c r="E18" s="422">
        <f>+'[78]Altas Brutas Banco'!D9</f>
        <v>66</v>
      </c>
      <c r="F18" s="422">
        <f>+'[78]Altas Brutas Banco'!E9</f>
        <v>104</v>
      </c>
      <c r="G18" s="422">
        <f>+'[78]Altas Brutas Banco'!F9</f>
        <v>97</v>
      </c>
    </row>
    <row r="19" spans="2:7" x14ac:dyDescent="0.35">
      <c r="B19" s="197" t="s">
        <v>732</v>
      </c>
      <c r="C19" s="582">
        <f>SUM(C16:C18)</f>
        <v>66625</v>
      </c>
      <c r="D19" s="423">
        <f t="shared" ref="D19:G19" si="2">SUM(D16:D18)</f>
        <v>50090</v>
      </c>
      <c r="E19" s="423">
        <f t="shared" si="2"/>
        <v>39937</v>
      </c>
      <c r="F19" s="601">
        <f t="shared" si="2"/>
        <v>46086</v>
      </c>
      <c r="G19" s="601">
        <f t="shared" si="2"/>
        <v>55407</v>
      </c>
    </row>
    <row r="20" spans="2:7" x14ac:dyDescent="0.35">
      <c r="B20" s="195" t="s">
        <v>733</v>
      </c>
      <c r="C20" s="564">
        <f>+[79]Info!$BF$4</f>
        <v>143496</v>
      </c>
      <c r="D20" s="422">
        <f>+[79]Info!$BC$4</f>
        <v>124711</v>
      </c>
      <c r="E20" s="422">
        <f>+[79]Info!$AZ$4</f>
        <v>148344</v>
      </c>
      <c r="F20" s="600">
        <f>+[79]Info!$AW$4</f>
        <v>222639</v>
      </c>
      <c r="G20" s="600">
        <f>+[79]Info!$AT$4</f>
        <v>204094</v>
      </c>
    </row>
    <row r="21" spans="2:7" ht="15" thickBot="1" x14ac:dyDescent="0.4">
      <c r="B21" s="197" t="s">
        <v>734</v>
      </c>
      <c r="C21" s="565">
        <f>+C19+C20</f>
        <v>210121</v>
      </c>
      <c r="D21" s="423">
        <f>+D19+D20</f>
        <v>174801</v>
      </c>
      <c r="E21" s="423">
        <f>+E19+E20</f>
        <v>188281</v>
      </c>
      <c r="F21" s="601">
        <f>+F19+F20</f>
        <v>268725</v>
      </c>
      <c r="G21" s="601">
        <f>+G19+G20</f>
        <v>259501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A990-76B9-4C41-B9B5-37E7204A0252}">
  <sheetPr codeName="Hoja54"/>
  <dimension ref="B2:I12"/>
  <sheetViews>
    <sheetView workbookViewId="0">
      <selection activeCell="B2" sqref="B2"/>
    </sheetView>
  </sheetViews>
  <sheetFormatPr baseColWidth="10" defaultRowHeight="14.5" x14ac:dyDescent="0.35"/>
  <cols>
    <col min="1" max="1" width="2.54296875" style="190" customWidth="1"/>
    <col min="2" max="2" width="16.90625" style="190" bestFit="1" customWidth="1"/>
    <col min="3" max="3" width="7.54296875" style="190" bestFit="1" customWidth="1"/>
    <col min="4" max="4" width="10.6328125" style="190" bestFit="1" customWidth="1"/>
    <col min="5" max="7" width="7.36328125" style="190" bestFit="1" customWidth="1"/>
    <col min="8" max="8" width="9.26953125" style="190" bestFit="1" customWidth="1"/>
    <col min="9" max="9" width="8" style="190" bestFit="1" customWidth="1"/>
    <col min="10" max="16384" width="10.90625" style="190"/>
  </cols>
  <sheetData>
    <row r="2" spans="2:9" ht="15" thickBot="1" x14ac:dyDescent="0.4">
      <c r="B2" s="191" t="s">
        <v>537</v>
      </c>
      <c r="C2" s="562"/>
      <c r="D2" s="338"/>
      <c r="E2" s="338"/>
      <c r="F2" s="338"/>
      <c r="G2" s="338"/>
    </row>
    <row r="3" spans="2:9" ht="15.5" thickTop="1" thickBot="1" x14ac:dyDescent="0.4">
      <c r="B3" s="193"/>
      <c r="C3" s="602" t="s">
        <v>718</v>
      </c>
      <c r="D3" s="337" t="s">
        <v>706</v>
      </c>
      <c r="E3" s="337" t="s">
        <v>691</v>
      </c>
      <c r="F3" s="337" t="s">
        <v>658</v>
      </c>
      <c r="G3" s="337" t="s">
        <v>657</v>
      </c>
      <c r="H3" s="337" t="s">
        <v>19</v>
      </c>
      <c r="I3" s="337" t="s">
        <v>20</v>
      </c>
    </row>
    <row r="4" spans="2:9" ht="15" thickTop="1" x14ac:dyDescent="0.35">
      <c r="B4" s="195" t="s">
        <v>538</v>
      </c>
      <c r="C4" s="198">
        <f>+[80]Hoja1!$AA$88</f>
        <v>3099</v>
      </c>
      <c r="D4" s="479">
        <v>3154</v>
      </c>
      <c r="E4" s="479">
        <v>3197</v>
      </c>
      <c r="F4" s="479">
        <v>3196</v>
      </c>
      <c r="G4" s="479">
        <v>3248</v>
      </c>
      <c r="H4" s="480">
        <f>+C4/D4-1</f>
        <v>-1.7438173747622021E-2</v>
      </c>
      <c r="I4" s="480">
        <f>+C4/G4-1</f>
        <v>-4.5874384236453181E-2</v>
      </c>
    </row>
    <row r="5" spans="2:9" hidden="1" x14ac:dyDescent="0.35">
      <c r="B5" s="195" t="s">
        <v>619</v>
      </c>
      <c r="C5" s="198">
        <f>+[80]Hoja1!$Z$49+[80]Hoja1!$AA$52</f>
        <v>0</v>
      </c>
      <c r="D5" s="339">
        <v>0</v>
      </c>
      <c r="E5" s="339">
        <v>0</v>
      </c>
      <c r="F5" s="479">
        <v>0</v>
      </c>
      <c r="G5" s="479">
        <v>0</v>
      </c>
      <c r="H5" s="642" t="s">
        <v>449</v>
      </c>
      <c r="I5" s="480" t="e">
        <f t="shared" ref="I5:I11" si="0">+C5/G5-1</f>
        <v>#DIV/0!</v>
      </c>
    </row>
    <row r="6" spans="2:9" x14ac:dyDescent="0.35">
      <c r="B6" s="195" t="s">
        <v>425</v>
      </c>
      <c r="C6" s="198">
        <f>+[80]Hoja1!$AA$61+[80]Hoja1!$AA$64</f>
        <v>157</v>
      </c>
      <c r="D6" s="339">
        <v>159</v>
      </c>
      <c r="E6" s="339">
        <v>156</v>
      </c>
      <c r="F6" s="479">
        <v>154</v>
      </c>
      <c r="G6" s="479">
        <v>151</v>
      </c>
      <c r="H6" s="480">
        <f t="shared" ref="H6:H11" si="1">+C6/D6-1</f>
        <v>-1.2578616352201255E-2</v>
      </c>
      <c r="I6" s="480">
        <f t="shared" si="0"/>
        <v>3.9735099337748325E-2</v>
      </c>
    </row>
    <row r="7" spans="2:9" x14ac:dyDescent="0.35">
      <c r="B7" s="195" t="s">
        <v>464</v>
      </c>
      <c r="C7" s="198">
        <f>+[80]Hoja1!$AA$67+[80]Hoja1!$AA$70</f>
        <v>156</v>
      </c>
      <c r="D7" s="339">
        <v>154</v>
      </c>
      <c r="E7" s="339">
        <v>165</v>
      </c>
      <c r="F7" s="479">
        <v>169</v>
      </c>
      <c r="G7" s="479">
        <v>159</v>
      </c>
      <c r="H7" s="480">
        <f t="shared" si="1"/>
        <v>1.298701298701288E-2</v>
      </c>
      <c r="I7" s="480">
        <f t="shared" si="0"/>
        <v>-1.8867924528301883E-2</v>
      </c>
    </row>
    <row r="8" spans="2:9" x14ac:dyDescent="0.35">
      <c r="B8" s="195" t="s">
        <v>463</v>
      </c>
      <c r="C8" s="198">
        <f>+[80]Hoja1!$AA$55</f>
        <v>12</v>
      </c>
      <c r="D8" s="339">
        <v>12</v>
      </c>
      <c r="E8" s="339">
        <v>12</v>
      </c>
      <c r="F8" s="479">
        <v>12</v>
      </c>
      <c r="G8" s="479">
        <v>12</v>
      </c>
      <c r="H8" s="480">
        <f t="shared" si="1"/>
        <v>0</v>
      </c>
      <c r="I8" s="480">
        <f t="shared" si="0"/>
        <v>0</v>
      </c>
    </row>
    <row r="9" spans="2:9" x14ac:dyDescent="0.35">
      <c r="B9" s="195" t="s">
        <v>645</v>
      </c>
      <c r="C9" s="198">
        <f>+[80]Hoja1!$AA$58</f>
        <v>75</v>
      </c>
      <c r="D9" s="339">
        <v>84</v>
      </c>
      <c r="E9" s="339">
        <v>88</v>
      </c>
      <c r="F9" s="479">
        <v>91</v>
      </c>
      <c r="G9" s="479">
        <v>93</v>
      </c>
      <c r="H9" s="480">
        <f>+C9/D9-1</f>
        <v>-0.1071428571428571</v>
      </c>
      <c r="I9" s="480">
        <f>+C9/G9-1</f>
        <v>-0.19354838709677424</v>
      </c>
    </row>
    <row r="10" spans="2:9" x14ac:dyDescent="0.35">
      <c r="B10" s="195" t="s">
        <v>230</v>
      </c>
      <c r="C10" s="198">
        <f>+[80]Hoja1!$AA$46+[80]Hoja1!$AA$74+[80]Hoja1!$AA$73</f>
        <v>43</v>
      </c>
      <c r="D10" s="339">
        <v>39</v>
      </c>
      <c r="E10" s="339">
        <v>42</v>
      </c>
      <c r="F10" s="479">
        <v>41</v>
      </c>
      <c r="G10" s="479">
        <v>41</v>
      </c>
      <c r="H10" s="480">
        <f t="shared" si="1"/>
        <v>0.10256410256410264</v>
      </c>
      <c r="I10" s="480">
        <f t="shared" si="0"/>
        <v>4.8780487804878092E-2</v>
      </c>
    </row>
    <row r="11" spans="2:9" ht="15" thickBot="1" x14ac:dyDescent="0.4">
      <c r="B11" s="197" t="s">
        <v>539</v>
      </c>
      <c r="C11" s="641">
        <f>SUM(C4:C10)</f>
        <v>3542</v>
      </c>
      <c r="D11" s="340">
        <v>3602</v>
      </c>
      <c r="E11" s="340">
        <v>3660</v>
      </c>
      <c r="F11" s="340">
        <v>3663</v>
      </c>
      <c r="G11" s="340">
        <v>3704</v>
      </c>
      <c r="H11" s="418">
        <f t="shared" si="1"/>
        <v>-1.6657412548584105E-2</v>
      </c>
      <c r="I11" s="418">
        <f t="shared" si="0"/>
        <v>-4.3736501079913559E-2</v>
      </c>
    </row>
    <row r="12" spans="2:9" ht="15" thickTop="1" x14ac:dyDescent="0.3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c85ffb-8c09-4807-a22d-203d891eb70f" xsi:nil="true"/>
    <lcf76f155ced4ddcb4097134ff3c332f xmlns="fab2a245-784d-4ef1-857a-4857b0b31d9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DD390953B9CC45B9BD5812D3627FF7" ma:contentTypeVersion="18" ma:contentTypeDescription="Crear nuevo documento." ma:contentTypeScope="" ma:versionID="ef4d610efddbebf94c096a27a3503a66">
  <xsd:schema xmlns:xsd="http://www.w3.org/2001/XMLSchema" xmlns:xs="http://www.w3.org/2001/XMLSchema" xmlns:p="http://schemas.microsoft.com/office/2006/metadata/properties" xmlns:ns2="fab2a245-784d-4ef1-857a-4857b0b31d91" xmlns:ns3="54c85ffb-8c09-4807-a22d-203d891eb70f" targetNamespace="http://schemas.microsoft.com/office/2006/metadata/properties" ma:root="true" ma:fieldsID="c5f9413f8f33c69c5385d23040a58795" ns2:_="" ns3:_="">
    <xsd:import namespace="fab2a245-784d-4ef1-857a-4857b0b31d91"/>
    <xsd:import namespace="54c85ffb-8c09-4807-a22d-203d891eb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2a245-784d-4ef1-857a-4857b0b31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02cfc5f9-dcc8-4709-9185-99ce8a8f02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85ffb-8c09-4807-a22d-203d891eb7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d778a30-0e8e-4cef-bd84-241b661a4196}" ma:internalName="TaxCatchAll" ma:showField="CatchAllData" ma:web="54c85ffb-8c09-4807-a22d-203d891eb7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54A161-9DF6-40DB-B758-DF2AD2517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6C0DBE-F8BC-49DC-9FE2-5902900110D0}">
  <ds:schemaRefs>
    <ds:schemaRef ds:uri="http://schemas.microsoft.com/office/2006/metadata/properties"/>
    <ds:schemaRef ds:uri="http://schemas.microsoft.com/office/infopath/2007/PartnerControls"/>
    <ds:schemaRef ds:uri="54c85ffb-8c09-4807-a22d-203d891eb70f"/>
    <ds:schemaRef ds:uri="fab2a245-784d-4ef1-857a-4857b0b31d91"/>
  </ds:schemaRefs>
</ds:datastoreItem>
</file>

<file path=customXml/itemProps3.xml><?xml version="1.0" encoding="utf-8"?>
<ds:datastoreItem xmlns:ds="http://schemas.openxmlformats.org/officeDocument/2006/customXml" ds:itemID="{7543658E-5E42-4184-92A1-73D9518D1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2a245-784d-4ef1-857a-4857b0b31d91"/>
    <ds:schemaRef ds:uri="54c85ffb-8c09-4807-a22d-203d891eb7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9d72534-ad36-4657-bc30-46bd7f6add1a}" enabled="0" method="" siteId="{e9d72534-ad36-4657-bc30-46bd7f6add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SUPV Contact+</vt:lpstr>
      <vt:lpstr>Highlights</vt:lpstr>
      <vt:lpstr>Highlights BS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Capital</vt:lpstr>
      <vt:lpstr>Liquidity</vt:lpstr>
      <vt:lpstr>Reserve Requirements</vt:lpstr>
      <vt:lpstr>Dividends &amp; Capital Injections</vt:lpstr>
      <vt:lpstr>Segments</vt:lpstr>
      <vt:lpstr>GWP</vt:lpstr>
      <vt:lpstr>Customers</vt:lpstr>
      <vt:lpstr>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2024-11-25T19:36:34Z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0x01010039DD390953B9CC45B9BD5812D3627FF7</vt:lpwstr>
  </property>
  <property fmtid="{D5CDD505-2E9C-101B-9397-08002B2CF9AE}" pid="3" name="MediaServiceImageTags">
    <vt:lpwstr/>
  </property>
</Properties>
</file>