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https://bancosupervielle.sharepoint.com/sites/IRGS/Documentos compartidos/Finanzas GS/IR/Press Release/2025/3Q25/Final/"/>
    </mc:Choice>
  </mc:AlternateContent>
  <xr:revisionPtr revIDLastSave="208" documentId="8_{3F1AC3D7-0348-4C20-ADEB-08F9297552B2}" xr6:coauthVersionLast="47" xr6:coauthVersionMax="47" xr10:uidLastSave="{67796AAE-D708-4D78-BA53-F78DDA753A93}"/>
  <bookViews>
    <workbookView xWindow="-110" yWindow="-110" windowWidth="19420" windowHeight="10300" tabRatio="834" activeTab="4" xr2:uid="{00000000-000D-0000-FFFF-FFFF00000000}"/>
  </bookViews>
  <sheets>
    <sheet name="SUPV Contact+" sheetId="3" r:id="rId1"/>
    <sheet name="Highlights" sheetId="25" r:id="rId2"/>
    <sheet name="Highlights subsidiarias" sheetId="77" r:id="rId3"/>
    <sheet name="Highlights BS" sheetId="73" r:id="rId4"/>
    <sheet name="Net Income" sheetId="1" r:id="rId5"/>
    <sheet name="NIM" sheetId="6" r:id="rId6"/>
    <sheet name="Balance Sheet" sheetId="2" r:id="rId7"/>
    <sheet name="Result from exposure to Infl" sheetId="47" r:id="rId8"/>
    <sheet name="Net Financial Income" sheetId="5" r:id="rId9"/>
    <sheet name="Investment Portfolio" sheetId="7" r:id="rId10"/>
    <sheet name="Earning assets" sheetId="8" r:id="rId11"/>
    <sheet name="Bearing Liabilities" sheetId="10" r:id="rId12"/>
    <sheet name="Assets &amp; Liabilities avg life" sheetId="12" r:id="rId13"/>
    <sheet name="Net Fee Income" sheetId="13" r:id="rId14"/>
    <sheet name="Expenses" sheetId="14" r:id="rId15"/>
    <sheet name="Assets" sheetId="15" r:id="rId16"/>
    <sheet name="CER" sheetId="56" r:id="rId17"/>
    <sheet name="Loans" sheetId="18" r:id="rId18"/>
    <sheet name="Risk Mg" sheetId="33" r:id="rId19"/>
    <sheet name="Asset quality" sheetId="24" r:id="rId20"/>
    <sheet name="Allowances" sheetId="20" r:id="rId21"/>
    <sheet name="Funding" sheetId="19" r:id="rId22"/>
    <sheet name="Fx Position" sheetId="16" r:id="rId23"/>
    <sheet name="Capital" sheetId="21" r:id="rId24"/>
    <sheet name="Liquidity" sheetId="22" r:id="rId25"/>
    <sheet name="Reserve Requirements" sheetId="17" r:id="rId26"/>
    <sheet name="Dividends &amp; Capital Injections" sheetId="58" r:id="rId27"/>
    <sheet name="Segments" sheetId="26" r:id="rId28"/>
    <sheet name="GWP" sheetId="60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6">#REF!</definedName>
    <definedName name="__xlnm.Print_Area">#REF!</definedName>
    <definedName name="__xlnm.Print_Area_4">#N/A</definedName>
    <definedName name="__xlnm.Print_Area_5" localSheetId="26">#REF!</definedName>
    <definedName name="__xlnm.Print_Area_5">#REF!</definedName>
    <definedName name="__xlnm.Print_Area_6" localSheetId="26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3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6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6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6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6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6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6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6">#REF!</definedName>
    <definedName name="Partida">#REF!</definedName>
    <definedName name="PartidaCM" localSheetId="26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6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6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6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6">#REF!</definedName>
    <definedName name="Saldo_1">#REF!</definedName>
    <definedName name="Saldo_2" localSheetId="26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6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6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6">#REF!</definedName>
    <definedName name="TICAT">#REF!</definedName>
    <definedName name="TICCBS" localSheetId="26">#REF!</definedName>
    <definedName name="TICCBS">#REF!</definedName>
    <definedName name="TICENT" localSheetId="26">#REF!</definedName>
    <definedName name="TICENT">#REF!</definedName>
    <definedName name="TICOCV" localSheetId="26">#REF!</definedName>
    <definedName name="TICOCV">#REF!</definedName>
    <definedName name="TIESSC" localSheetId="26">#REF!</definedName>
    <definedName name="TIESSC">#REF!</definedName>
    <definedName name="TIFDIA" localSheetId="26">#REF!</definedName>
    <definedName name="TIFDIA">#REF!</definedName>
    <definedName name="TIFINC" localSheetId="26">#REF!</definedName>
    <definedName name="TIFINC">#REF!</definedName>
    <definedName name="TIFINF" localSheetId="26">#REF!</definedName>
    <definedName name="TIFINF">#REF!</definedName>
    <definedName name="TIIMTI" localSheetId="26">#REF!</definedName>
    <definedName name="TIIMTI">#REF!</definedName>
    <definedName name="TIIREG" localSheetId="26">#REF!</definedName>
    <definedName name="TIIREG">#REF!</definedName>
    <definedName name="TIIRSL" localSheetId="26">#REF!</definedName>
    <definedName name="TIIRSL">#REF!</definedName>
    <definedName name="TINCON" localSheetId="26">#REF!</definedName>
    <definedName name="TINCON">#REF!</definedName>
    <definedName name="TIORCO" localSheetId="26">#REF!</definedName>
    <definedName name="TIORCO">#REF!</definedName>
    <definedName name="TIPCOM" localSheetId="26">#REF!</definedName>
    <definedName name="TIPCOM">#REF!</definedName>
    <definedName name="TIRES" localSheetId="26">#REF!</definedName>
    <definedName name="TIRES">#REF!</definedName>
    <definedName name="TITCUP" localSheetId="26">#REF!</definedName>
    <definedName name="TITCUP">#REF!</definedName>
    <definedName name="TITRA" localSheetId="26">#REF!</definedName>
    <definedName name="TITRA">#REF!</definedName>
    <definedName name="Títulos_a_imprimir_IM">#REF!,#REF!</definedName>
    <definedName name="TIVC31" localSheetId="26">#REF!</definedName>
    <definedName name="TIVC31">#REF!</definedName>
    <definedName name="TIVCON" localSheetId="26">#REF!</definedName>
    <definedName name="TIVCON">#REF!</definedName>
    <definedName name="TIVRES" localSheetId="26">#REF!</definedName>
    <definedName name="TIVRES">#REF!</definedName>
    <definedName name="TIVTEO" localSheetId="26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6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" i="24" l="1"/>
  <c r="F16" i="24"/>
  <c r="E16" i="24"/>
  <c r="D16" i="24"/>
  <c r="I16" i="24" s="1"/>
  <c r="C16" i="24"/>
  <c r="H16" i="24" s="1"/>
  <c r="G14" i="24"/>
  <c r="F14" i="24"/>
  <c r="E14" i="24"/>
  <c r="D14" i="24"/>
  <c r="C14" i="24"/>
  <c r="G13" i="24"/>
  <c r="F13" i="24"/>
  <c r="E13" i="24"/>
  <c r="D13" i="24"/>
  <c r="C13" i="24"/>
  <c r="I13" i="24" s="1"/>
  <c r="G12" i="24"/>
  <c r="F12" i="24"/>
  <c r="E12" i="24"/>
  <c r="D12" i="24"/>
  <c r="C12" i="24"/>
  <c r="G11" i="24"/>
  <c r="F11" i="24"/>
  <c r="E11" i="24"/>
  <c r="D11" i="24"/>
  <c r="C11" i="24"/>
  <c r="I11" i="24" s="1"/>
  <c r="I10" i="24"/>
  <c r="H10" i="24"/>
  <c r="G10" i="24"/>
  <c r="F10" i="24"/>
  <c r="E10" i="24"/>
  <c r="D10" i="24"/>
  <c r="C10" i="24"/>
  <c r="G9" i="24"/>
  <c r="G7" i="24" s="1"/>
  <c r="F9" i="24"/>
  <c r="F7" i="24" s="1"/>
  <c r="E9" i="24"/>
  <c r="D9" i="24"/>
  <c r="D7" i="24" s="1"/>
  <c r="C9" i="24"/>
  <c r="C7" i="24" s="1"/>
  <c r="H8" i="24"/>
  <c r="G8" i="24"/>
  <c r="G6" i="24" s="1"/>
  <c r="I6" i="24" s="1"/>
  <c r="F8" i="24"/>
  <c r="E8" i="24"/>
  <c r="D8" i="24"/>
  <c r="C8" i="24"/>
  <c r="I8" i="24" s="1"/>
  <c r="E7" i="24"/>
  <c r="F6" i="24"/>
  <c r="E6" i="24"/>
  <c r="D6" i="24"/>
  <c r="C6" i="24"/>
  <c r="H6" i="24" s="1"/>
  <c r="G5" i="24"/>
  <c r="F5" i="24"/>
  <c r="E5" i="24"/>
  <c r="D5" i="24"/>
  <c r="C5" i="24"/>
  <c r="H5" i="24" s="1"/>
  <c r="G4" i="24"/>
  <c r="F4" i="24"/>
  <c r="E4" i="24"/>
  <c r="D4" i="24"/>
  <c r="C4" i="24"/>
  <c r="I4" i="24" s="1"/>
  <c r="D39" i="18"/>
  <c r="D37" i="18"/>
  <c r="C37" i="18"/>
  <c r="D34" i="18"/>
  <c r="C34" i="18"/>
  <c r="D32" i="18"/>
  <c r="F31" i="18"/>
  <c r="D29" i="18"/>
  <c r="C29" i="18"/>
  <c r="J25" i="77"/>
  <c r="I25" i="77"/>
  <c r="I7" i="24" l="1"/>
  <c r="H7" i="24"/>
  <c r="H9" i="24"/>
  <c r="H4" i="24"/>
  <c r="H11" i="24"/>
  <c r="H13" i="24"/>
  <c r="I9" i="24"/>
</calcChain>
</file>

<file path=xl/sharedStrings.xml><?xml version="1.0" encoding="utf-8"?>
<sst xmlns="http://schemas.openxmlformats.org/spreadsheetml/2006/main" count="1781" uniqueCount="736">
  <si>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</si>
  <si>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</si>
  <si>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</si>
  <si>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</si>
  <si>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</si>
  <si>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</si>
  <si>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</si>
  <si>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</si>
  <si>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</si>
  <si>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</si>
  <si>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</si>
  <si>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</si>
  <si>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</si>
  <si>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</si>
  <si>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</si>
  <si>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</si>
  <si>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</si>
  <si>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</si>
  <si>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</si>
  <si>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</si>
  <si>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</si>
  <si>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</si>
  <si>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</si>
  <si>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</si>
  <si>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</si>
  <si>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</si>
  <si>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</si>
  <si>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</si>
  <si>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</si>
  <si>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</si>
  <si>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</si>
  <si>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</si>
  <si>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</si>
  <si>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</si>
  <si>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</si>
  <si>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</si>
  <si>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</si>
  <si>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</si>
  <si>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</si>
  <si>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</si>
  <si>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</si>
  <si>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</si>
  <si>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</si>
  <si>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</si>
  <si>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</si>
  <si>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</si>
  <si>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</si>
  <si>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</si>
  <si>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</si>
  <si>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</si>
  <si>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</si>
  <si>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</si>
  <si>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</si>
  <si>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</si>
  <si>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</si>
  <si>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</si>
  <si>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</si>
  <si>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</si>
  <si>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</si>
  <si>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</si>
  <si>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</si>
  <si>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</si>
  <si>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</si>
  <si>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</si>
  <si>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</si>
  <si>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</si>
  <si>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</si>
  <si>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</si>
  <si>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</si>
  <si>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</si>
  <si>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</si>
  <si>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</si>
  <si>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</si>
  <si>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</si>
  <si>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</si>
  <si>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</si>
  <si>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</si>
  <si>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</si>
  <si>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</si>
  <si>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</si>
  <si>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</si>
  <si>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</si>
  <si>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</si>
  <si>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</si>
  <si>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</si>
  <si>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</si>
  <si>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</si>
  <si>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</si>
  <si>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</si>
  <si>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</si>
  <si>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</si>
  <si>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</si>
  <si>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</si>
  <si>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</si>
  <si>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</si>
  <si>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</si>
  <si>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</si>
  <si>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</si>
  <si>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</si>
  <si>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</si>
  <si>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</si>
  <si>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</si>
  <si>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</si>
  <si>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</si>
  <si>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</si>
  <si>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</si>
  <si>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</si>
  <si>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</si>
  <si>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</si>
  <si>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</si>
  <si>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</si>
  <si>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</si>
  <si>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</si>
  <si>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</si>
  <si>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</si>
  <si>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</si>
  <si>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</si>
  <si>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</si>
  <si>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</si>
  <si>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</si>
  <si>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</si>
  <si>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</si>
  <si>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</si>
  <si>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</si>
  <si>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</si>
  <si>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</si>
  <si>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</si>
  <si>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</si>
  <si>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</si>
  <si>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</si>
  <si>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</si>
  <si>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</si>
  <si>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</si>
  <si>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</si>
  <si>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</si>
  <si>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</si>
  <si>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</si>
  <si>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</si>
  <si>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</si>
  <si>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</si>
  <si>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</si>
  <si>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</si>
  <si>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</si>
  <si>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</si>
  <si>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</si>
  <si>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</si>
  <si>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</si>
  <si>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</si>
  <si>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</si>
  <si>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</si>
  <si>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</si>
  <si>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</si>
  <si>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</si>
  <si>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</si>
  <si>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</si>
  <si>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</si>
  <si>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</si>
  <si>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</si>
  <si>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</si>
  <si>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</si>
  <si>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</si>
  <si>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</si>
  <si>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</si>
  <si>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</si>
  <si>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</si>
  <si>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</si>
  <si>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</si>
  <si>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</si>
  <si>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</si>
  <si>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</si>
  <si>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</si>
  <si>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</si>
  <si>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</si>
  <si>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</si>
  <si>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</si>
  <si>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</si>
  <si>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</si>
  <si>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</si>
  <si>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</si>
  <si>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</si>
  <si>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</si>
  <si>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</si>
  <si>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</si>
  <si>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</si>
  <si>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</si>
  <si>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</si>
  <si>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</si>
  <si>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</si>
  <si>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</si>
  <si>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</si>
  <si>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</si>
  <si>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</si>
  <si>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</si>
  <si>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</si>
  <si>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</si>
  <si>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</si>
  <si>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</si>
  <si>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</si>
  <si>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</si>
  <si>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</si>
  <si>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</si>
  <si>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</si>
  <si>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</si>
  <si>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</si>
  <si>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</si>
  <si>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</si>
  <si>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</si>
  <si>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</si>
  <si>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</si>
  <si>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</si>
  <si>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</si>
  <si>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</si>
  <si>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</si>
  <si>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</si>
  <si>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</si>
  <si>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</si>
  <si>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</si>
  <si>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</si>
  <si>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</si>
  <si>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</si>
  <si>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</si>
  <si>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</si>
  <si>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</si>
  <si>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</si>
  <si>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</si>
  <si>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</si>
  <si>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</si>
  <si>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</si>
  <si>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</si>
  <si>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</si>
  <si>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</si>
  <si>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</si>
  <si>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</si>
  <si>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</si>
  <si>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</si>
  <si>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</si>
  <si>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</si>
  <si>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</si>
  <si>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</si>
  <si>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</si>
  <si>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</si>
  <si>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</si>
  <si>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</si>
  <si>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</si>
  <si>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</si>
  <si>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</si>
  <si>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</si>
  <si>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</si>
  <si>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</si>
  <si>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</si>
  <si>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</si>
  <si>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</si>
  <si>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</si>
  <si>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</si>
  <si>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</si>
  <si>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</si>
  <si>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</si>
  <si>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</si>
  <si>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</si>
  <si>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</si>
  <si>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</si>
  <si>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</si>
  <si>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</si>
  <si>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</si>
  <si>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</si>
  <si>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</si>
  <si>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</si>
  <si>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</si>
  <si>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</si>
  <si>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</si>
  <si>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</si>
  <si>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</si>
  <si>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</si>
  <si>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</si>
  <si>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</si>
  <si>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</si>
  <si>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</si>
  <si>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</si>
  <si>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</si>
  <si>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</si>
  <si>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</si>
  <si>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</si>
  <si>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</si>
  <si>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</si>
  <si>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</si>
  <si>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</si>
  <si>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</si>
  <si>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</si>
  <si>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</si>
  <si>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</si>
  <si>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</si>
  <si>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</si>
  <si>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</si>
  <si>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</si>
  <si>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</si>
  <si>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</si>
  <si>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</si>
  <si>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</si>
  <si>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</si>
  <si>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</si>
  <si>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</si>
  <si>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</si>
  <si>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</si>
  <si>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</si>
  <si>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</si>
  <si>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</si>
  <si>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</si>
  <si>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</si>
  <si>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</si>
  <si>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</si>
  <si>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</si>
  <si>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</si>
  <si>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</si>
  <si>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</si>
  <si>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</si>
  <si>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</si>
  <si>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</si>
  <si>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</si>
  <si>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</si>
  <si>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</si>
  <si>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</si>
  <si>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</si>
  <si>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</si>
  <si>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</si>
  <si>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</si>
  <si>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</si>
  <si>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</si>
  <si>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</si>
  <si>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</si>
  <si>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</si>
  <si>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</si>
  <si>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</si>
  <si>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</si>
  <si>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</si>
  <si>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</si>
  <si>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</si>
  <si>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</si>
  <si>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</si>
  <si>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</si>
  <si>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</si>
  <si>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</si>
  <si>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</si>
  <si>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</si>
  <si>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</si>
  <si>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</si>
  <si>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</si>
  <si>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</si>
  <si>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</si>
  <si>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</si>
  <si>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</si>
  <si>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</si>
  <si>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</si>
  <si>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</si>
  <si>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</si>
  <si>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</si>
  <si>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</si>
  <si>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</si>
  <si>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</si>
  <si>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</si>
  <si>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</si>
  <si>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</si>
  <si>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</si>
  <si>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</si>
  <si>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</si>
  <si>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</si>
  <si>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</si>
  <si>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</si>
  <si>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</si>
  <si>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</si>
  <si>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</si>
  <si>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</si>
  <si>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</si>
  <si>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</si>
  <si>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</si>
  <si>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</si>
  <si>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</si>
  <si>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</si>
  <si>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</si>
  <si>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</si>
  <si>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</si>
  <si>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</si>
  <si>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</si>
  <si>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</si>
  <si>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</si>
  <si>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</si>
  <si>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</si>
  <si>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</si>
  <si>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</si>
  <si>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</si>
  <si>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</si>
  <si>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</si>
  <si>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</si>
  <si>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</si>
  <si>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</si>
  <si>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For information about Grupo Supervielle, visit:</t>
  </si>
  <si>
    <t>ROAE**</t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</si>
  <si>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</si>
  <si>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</si>
  <si>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</si>
  <si>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</si>
  <si>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</si>
  <si>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</si>
  <si>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</si>
  <si>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</si>
  <si>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Loan portfolio collateral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</si>
  <si>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</si>
  <si>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</si>
  <si>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</si>
  <si>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</si>
  <si>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</si>
  <si>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</si>
  <si>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</si>
  <si>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</si>
  <si>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</si>
  <si>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</si>
  <si>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</si>
  <si>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</si>
  <si>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ROAA**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</si>
  <si>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</si>
  <si>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</si>
  <si>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</si>
  <si>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</si>
  <si>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</si>
  <si>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</si>
  <si>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</si>
  <si>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</si>
  <si>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</si>
  <si>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</si>
  <si>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</si>
  <si>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</si>
  <si>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</si>
  <si>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</si>
  <si>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</si>
  <si>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</si>
  <si>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Total (incl. US$ Gov Sec. in Guarantee)</t>
  </si>
  <si>
    <t>-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</si>
  <si>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</si>
  <si>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</si>
  <si>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</si>
  <si>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</si>
  <si>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</si>
  <si>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</si>
  <si>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</si>
  <si>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</si>
  <si>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</si>
  <si>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</si>
  <si>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</si>
  <si>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</si>
  <si>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</si>
  <si>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</si>
  <si>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</si>
  <si>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</si>
  <si>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</si>
  <si>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</si>
  <si>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</si>
  <si>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</si>
  <si>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</si>
  <si>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</si>
  <si>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Results from Recognition of Financial Instruments at amortized cost</t>
  </si>
  <si>
    <t>Property investments</t>
  </si>
  <si>
    <t>Intangible Assets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</si>
  <si>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</si>
  <si>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</si>
  <si>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</si>
  <si>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</si>
  <si>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</si>
  <si>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</si>
  <si>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</si>
  <si>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</si>
  <si>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</si>
  <si>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</si>
  <si>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</si>
  <si>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</si>
  <si>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</si>
  <si>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</si>
  <si>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</si>
  <si>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Securities</t>
  </si>
  <si>
    <t>BONCER/LECER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</si>
  <si>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</si>
  <si>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</si>
  <si>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</si>
  <si>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</si>
  <si>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</si>
  <si>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</si>
  <si>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</si>
  <si>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</si>
  <si>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</si>
  <si>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</si>
  <si>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</si>
  <si>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</si>
  <si>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</si>
  <si>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</si>
  <si>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</si>
  <si>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</si>
  <si>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</si>
  <si>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</si>
  <si>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</si>
  <si>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</si>
  <si>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</si>
  <si>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</si>
  <si>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</si>
  <si>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</si>
  <si>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US$ Linked/US$</t>
  </si>
  <si>
    <t>AR$ Deposits</t>
  </si>
  <si>
    <t>Dividends Paid</t>
  </si>
  <si>
    <t>Dividends Received</t>
  </si>
  <si>
    <t>Capital Injection</t>
  </si>
  <si>
    <t>Date</t>
  </si>
  <si>
    <t>Supervielle Asset Management</t>
  </si>
  <si>
    <t>Grupo Supervielle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</si>
  <si>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</si>
  <si>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</si>
  <si>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Personal accident Insurance</t>
  </si>
  <si>
    <t>Protected Bag Insurance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</si>
  <si>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</si>
  <si>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</si>
  <si>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</si>
  <si>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</si>
  <si>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</si>
  <si>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</si>
  <si>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</si>
  <si>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Sofital</t>
  </si>
  <si>
    <t>1Q21</t>
  </si>
  <si>
    <t>mar 21</t>
  </si>
  <si>
    <t>Personal &amp; Business Banking – Highlights</t>
  </si>
  <si>
    <t>Corporate Banking – Highlights</t>
  </si>
  <si>
    <t>Income Statement - Non-restated Figures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</si>
  <si>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</si>
  <si>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</si>
  <si>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</si>
  <si>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</si>
  <si>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Profit / (Loss) before Income Tax</t>
  </si>
  <si>
    <t>Attributable Net Income / (Loss)</t>
  </si>
  <si>
    <t>SAM. Market Share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</si>
  <si>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</si>
  <si>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</si>
  <si>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Other Commitments</t>
  </si>
  <si>
    <t>2Q21</t>
  </si>
  <si>
    <t>jun 21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</si>
  <si>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</si>
  <si>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</si>
  <si>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</si>
  <si>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</si>
  <si>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</si>
  <si>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</si>
  <si>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AR$ Securities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</si>
  <si>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</si>
  <si>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</si>
  <si>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</si>
  <si>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</si>
  <si>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AR$ Investment Portfolio</t>
  </si>
  <si>
    <t>Yield from AR$ Operations</t>
  </si>
  <si>
    <t>50% of positive results / 100% negative results</t>
  </si>
  <si>
    <t>Non controlling Interest</t>
  </si>
  <si>
    <t>Minimum Cash Reserve Requirements on U$S (Avg. Balance. US$ MM.)</t>
  </si>
  <si>
    <t>Mila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</si>
  <si>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</si>
  <si>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</si>
  <si>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</si>
  <si>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</si>
  <si>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</si>
  <si>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</si>
  <si>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Dividends &amp; Capital Injections (AR$ million, US$million)</t>
  </si>
  <si>
    <t>Profit (Loss) before income tax</t>
  </si>
  <si>
    <t xml:space="preserve">Net income (loss) for the year </t>
  </si>
  <si>
    <t>Retail Price Index (YoY var %)</t>
  </si>
  <si>
    <t>Cancellable before maturity Time Deposit</t>
  </si>
  <si>
    <t>Minimum Cash Reserve Requirements on AR$ Deposits (Avg. Balance. AR$ MM.)</t>
  </si>
  <si>
    <t>Net Cost of Risk</t>
  </si>
  <si>
    <t>Gonzalo Mingrone</t>
  </si>
  <si>
    <t>Gonzalo.MINGRONE@supervielle.com.ar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</si>
  <si>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</si>
  <si>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</si>
  <si>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</si>
  <si>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</si>
  <si>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Bank- Active Customers (in millions)</t>
  </si>
  <si>
    <t>IUDÚ-Active Customers (in millions)</t>
  </si>
  <si>
    <t>IOL-Active Customers (in millions)</t>
  </si>
  <si>
    <t>Wages and social security charges</t>
  </si>
  <si>
    <t>Severances &amp; Other Personnel Expenses</t>
  </si>
  <si>
    <t>Market share</t>
  </si>
  <si>
    <t>Adjusted Net Financial Income</t>
  </si>
  <si>
    <t>Credit Card</t>
  </si>
  <si>
    <t>Attributable Net income (Loss)</t>
  </si>
  <si>
    <t>Other Comprehensive Income (Loss)</t>
  </si>
  <si>
    <t>Write offs (quarter) in nominal terms</t>
  </si>
  <si>
    <t xml:space="preserve">   Time Deposits - Individuals and Companies</t>
  </si>
  <si>
    <t xml:space="preserve">   Time Deposits</t>
  </si>
  <si>
    <t>Consolidated Capital (in million of AR$)</t>
  </si>
  <si>
    <t>Consumer Finance Segment</t>
  </si>
  <si>
    <t>Off balance sheet guarantees granted to customers</t>
  </si>
  <si>
    <t>Total Financing</t>
  </si>
  <si>
    <t>Total Financing Portfolio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</si>
  <si>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</si>
  <si>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</si>
  <si>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</si>
  <si>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</si>
  <si>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</si>
  <si>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</si>
  <si>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</si>
  <si>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Banking Business</t>
  </si>
  <si>
    <t>New Accounts</t>
  </si>
  <si>
    <t>Transactions (#)</t>
  </si>
  <si>
    <t>Monthly Active Users (MAUs)</t>
  </si>
  <si>
    <t>Allowances  as a % of Total Loans</t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</si>
  <si>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</si>
  <si>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r>
      <t>Boncer</t>
    </r>
    <r>
      <rPr>
        <vertAlign val="superscript"/>
        <sz val="7"/>
        <color theme="1"/>
        <rFont val="Verdana"/>
        <family val="2"/>
      </rPr>
      <t>1</t>
    </r>
  </si>
  <si>
    <t>SMEs &amp; Middle Market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</si>
  <si>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</si>
  <si>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Total Capital / Risk weighted assets</t>
  </si>
  <si>
    <t>NPL Ratio</t>
  </si>
  <si>
    <t>IOL-Assets Under Management (nominal terms)</t>
  </si>
  <si>
    <t>SAM-Assets Under Management (nominal terms)</t>
  </si>
  <si>
    <t>IOL-Daily Average Revenue Trades (nominal terms)</t>
  </si>
  <si>
    <t>Loans and financing &amp; off balance guarantees</t>
  </si>
  <si>
    <r>
      <t>Exchange rate differences on gold and foreign currency</t>
    </r>
    <r>
      <rPr>
        <b/>
        <vertAlign val="superscript"/>
        <sz val="7"/>
        <color theme="1" tint="0.34998626667073579"/>
        <rFont val="Verdana"/>
        <family val="2"/>
      </rPr>
      <t>1</t>
    </r>
  </si>
  <si>
    <t>Total Income from US$ Operations</t>
  </si>
  <si>
    <t>May 24</t>
  </si>
  <si>
    <t>Mar 24</t>
  </si>
  <si>
    <t>April 24</t>
  </si>
  <si>
    <t>US$ 6.0</t>
  </si>
  <si>
    <t>IOL Holding</t>
  </si>
  <si>
    <t>US$ 7.7</t>
  </si>
  <si>
    <t>Bopreal</t>
  </si>
  <si>
    <r>
      <t>Others</t>
    </r>
    <r>
      <rPr>
        <vertAlign val="superscript"/>
        <sz val="5"/>
        <color theme="1" tint="0.34998626667073579"/>
        <rFont val="Verdana"/>
        <family val="2"/>
      </rPr>
      <t>1</t>
    </r>
    <r>
      <rPr>
        <sz val="5"/>
        <color theme="1" tint="0.34998626667073579"/>
        <rFont val="Verdana"/>
        <family val="2"/>
      </rPr>
      <t xml:space="preserve"> </t>
    </r>
  </si>
  <si>
    <t>Jun 24</t>
  </si>
  <si>
    <t>Liquidity Coverage Ratio (LCR)</t>
  </si>
  <si>
    <t>Joint venture results</t>
  </si>
  <si>
    <t>Buyback shares</t>
  </si>
  <si>
    <t>3Q24</t>
  </si>
  <si>
    <t>sep24</t>
  </si>
  <si>
    <t>sep 24</t>
  </si>
  <si>
    <t xml:space="preserve">Increase (Decrease) Due to Changes in </t>
  </si>
  <si>
    <t>Volume</t>
  </si>
  <si>
    <t>Rate</t>
  </si>
  <si>
    <t>Net Change</t>
  </si>
  <si>
    <t>Central Bank instruments</t>
  </si>
  <si>
    <t>Loan portfolio</t>
  </si>
  <si>
    <t>Liabilities</t>
  </si>
  <si>
    <t>Call</t>
  </si>
  <si>
    <t>US$ Government Securities</t>
  </si>
  <si>
    <t>Nov 24</t>
  </si>
  <si>
    <t>Banco Supervielle</t>
  </si>
  <si>
    <t>4Q24</t>
  </si>
  <si>
    <t>dec 24</t>
  </si>
  <si>
    <t>dec24</t>
  </si>
  <si>
    <t>CET 1 / Risk weighted assets</t>
  </si>
  <si>
    <t>Repo Transaction</t>
  </si>
  <si>
    <r>
      <t>US$ Government &amp; Corporate Securities</t>
    </r>
    <r>
      <rPr>
        <vertAlign val="superscript"/>
        <sz val="7"/>
        <color theme="1" tint="0.34998626667073579"/>
        <rFont val="Verdana"/>
        <family val="2"/>
      </rPr>
      <t>3</t>
    </r>
  </si>
  <si>
    <t>Yield on Loan Portfolio (Client Interest Income)</t>
  </si>
  <si>
    <t>Yield on Investment Portfolio (Market related income)</t>
  </si>
  <si>
    <t>Supervielle Asset Management (SAM)</t>
  </si>
  <si>
    <t>IOL Invertironline</t>
  </si>
  <si>
    <t>Supervielle Seguros</t>
  </si>
  <si>
    <t>Employees</t>
  </si>
  <si>
    <t>Loans Market Share (monthly average)</t>
  </si>
  <si>
    <t>Deposits Market share (monthly average)</t>
  </si>
  <si>
    <t>Number of mutual funds</t>
  </si>
  <si>
    <t>Bank branches</t>
  </si>
  <si>
    <t>Subsidiaries- Highlights</t>
  </si>
  <si>
    <t>Attributable Net income (Loss) (AR$ Mm.)</t>
  </si>
  <si>
    <t>Customers (million)</t>
  </si>
  <si>
    <t>Income from insurance activities*</t>
  </si>
  <si>
    <r>
      <t>Income from Insurance activities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</si>
  <si>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2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</si>
  <si>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3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</si>
  <si>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4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</si>
  <si>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</si>
  <si>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5</t>
    </r>
  </si>
  <si>
    <r>
      <t xml:space="preserve">CET 1 / Risk weighted assets  </t>
    </r>
    <r>
      <rPr>
        <vertAlign val="superscript"/>
        <sz val="6"/>
        <color theme="1" tint="0.34998626667073579"/>
        <rFont val="Verdana"/>
        <family val="2"/>
      </rPr>
      <t>6</t>
    </r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</si>
  <si>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7</t>
    </r>
  </si>
  <si>
    <r>
      <t>Assets Under Custody (AR$ Bn.)</t>
    </r>
    <r>
      <rPr>
        <vertAlign val="superscript"/>
        <sz val="6"/>
        <color theme="1" tint="0.34998626667073579"/>
        <rFont val="Verdana"/>
        <family val="2"/>
      </rPr>
      <t>1</t>
    </r>
  </si>
  <si>
    <r>
      <t>Assets Under Management (AR$ Bn.)</t>
    </r>
    <r>
      <rPr>
        <vertAlign val="superscript"/>
        <sz val="6"/>
        <color theme="1" tint="0.34998626667073579"/>
        <rFont val="Verdana"/>
        <family val="2"/>
      </rPr>
      <t xml:space="preserve"> 1</t>
    </r>
  </si>
  <si>
    <t>Insurance Policies</t>
  </si>
  <si>
    <t>Total Loans &amp; Leasing, net of allowances</t>
  </si>
  <si>
    <t>Supervielle Productores Asesores de Seguros</t>
  </si>
  <si>
    <t>Supervielle Agente de Negociación</t>
  </si>
  <si>
    <t>Dec 24</t>
  </si>
  <si>
    <t>1Q25</t>
  </si>
  <si>
    <t>mar 25</t>
  </si>
  <si>
    <t>Personal and Business</t>
  </si>
  <si>
    <t>Client Net Financial Income</t>
  </si>
  <si>
    <t>May 25</t>
  </si>
  <si>
    <t>Apr 25</t>
  </si>
  <si>
    <t>Mar 25</t>
  </si>
  <si>
    <t>Market related Net Financial Income</t>
  </si>
  <si>
    <t>Securities Issued by the Central Bank (includes Bopreal)</t>
  </si>
  <si>
    <t>Fx differences</t>
  </si>
  <si>
    <t>Other liabilities</t>
  </si>
  <si>
    <t xml:space="preserve">Other  results </t>
  </si>
  <si>
    <t>Small Businesses</t>
  </si>
  <si>
    <t>Customers (thousands)</t>
  </si>
  <si>
    <t>2Q25</t>
  </si>
  <si>
    <t>jun25</t>
  </si>
  <si>
    <t>jun 25</t>
  </si>
  <si>
    <t>Treasury Bonds (Fixed interest rate)</t>
  </si>
  <si>
    <t>Lecap</t>
  </si>
  <si>
    <r>
      <t>Bopreal</t>
    </r>
    <r>
      <rPr>
        <vertAlign val="superscript"/>
        <sz val="7"/>
        <color theme="1"/>
        <rFont val="Verdana"/>
        <family val="2"/>
      </rPr>
      <t>2</t>
    </r>
  </si>
  <si>
    <t>Banking Ecosystem</t>
  </si>
  <si>
    <t>IOL Ecosystem</t>
  </si>
  <si>
    <t>Banking Ecosystem Net Income</t>
  </si>
  <si>
    <t>Bank Ecosystem- Attributable Net Income (Loss)</t>
  </si>
  <si>
    <t>Loans Market Share (eop)</t>
  </si>
  <si>
    <t>TAMAR (eop)</t>
  </si>
  <si>
    <t>TAMAR (avg)</t>
  </si>
  <si>
    <r>
      <t>Fx Results on Liabilities</t>
    </r>
    <r>
      <rPr>
        <vertAlign val="superscript"/>
        <sz val="7"/>
        <color theme="1" tint="0.34998626667073579"/>
        <rFont val="Verdana"/>
        <family val="2"/>
      </rPr>
      <t>1</t>
    </r>
  </si>
  <si>
    <t>Exchange rate differences</t>
  </si>
  <si>
    <r>
      <t>Results on Trading from FX Operations with customers</t>
    </r>
    <r>
      <rPr>
        <vertAlign val="superscript"/>
        <sz val="7"/>
        <color theme="1" tint="0.34998626667073579"/>
        <rFont val="Verdana"/>
        <family val="2"/>
      </rPr>
      <t>2</t>
    </r>
  </si>
  <si>
    <t>Dual (interest rate)</t>
  </si>
  <si>
    <t>Dual (currency)</t>
  </si>
  <si>
    <t xml:space="preserve">Bopreal. in Guarantee </t>
  </si>
  <si>
    <t xml:space="preserve">Personnel and Administrative expenses and D&amp;A </t>
  </si>
  <si>
    <t>3Q25</t>
  </si>
  <si>
    <t>9M25</t>
  </si>
  <si>
    <t>9M24</t>
  </si>
  <si>
    <t>sep 25</t>
  </si>
  <si>
    <t>Dollar linked</t>
  </si>
  <si>
    <t>Net Service Fee Income broken down by subsidiary</t>
  </si>
  <si>
    <t>Other1</t>
  </si>
  <si>
    <t>Commercial Loan Portfolio</t>
  </si>
  <si>
    <t>Retail Loan Portfolio</t>
  </si>
  <si>
    <t>NPL Ratio breakdown</t>
  </si>
  <si>
    <r>
      <t>Active Customers (#thousands)</t>
    </r>
    <r>
      <rPr>
        <b/>
        <vertAlign val="superscript"/>
        <sz val="7"/>
        <color theme="1" tint="0.34998626667073579"/>
        <rFont val="Verdana"/>
        <family val="2"/>
      </rPr>
      <t>1</t>
    </r>
  </si>
  <si>
    <t>ma</t>
  </si>
  <si>
    <t>Earnings (Loss) per Share (AR$)</t>
  </si>
  <si>
    <t>Earnings (Loss) per ADRs (AR$)</t>
  </si>
  <si>
    <t>Tamar (eop)</t>
  </si>
  <si>
    <t>Tamar (avg)</t>
  </si>
  <si>
    <t>Nov 25</t>
  </si>
  <si>
    <t>IOL-Active Customers  (#thousands)</t>
  </si>
  <si>
    <r>
      <t>Assets Under Custody (AR$ mm.)</t>
    </r>
    <r>
      <rPr>
        <b/>
        <vertAlign val="superscript"/>
        <sz val="7"/>
        <color theme="1" tint="0.34998626667073579"/>
        <rFont val="Verdana"/>
        <family val="2"/>
      </rPr>
      <t>2</t>
    </r>
  </si>
  <si>
    <t>Lecer</t>
  </si>
  <si>
    <t>Treasury Bonds (Badlar)</t>
  </si>
  <si>
    <t>Treasurer and Chief Investor Relations Officer</t>
  </si>
  <si>
    <t>Other (foreign trade, transfer and payments, &amp; others)</t>
  </si>
  <si>
    <r>
      <t xml:space="preserve">Commercial loans classified as consumer-equivalent exposures </t>
    </r>
    <r>
      <rPr>
        <vertAlign val="superscript"/>
        <sz val="7"/>
        <color theme="1" tint="0.34998626667073579"/>
        <rFont val="Verdan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</si>
</sst>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0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-* #,##0.0_-;\-* #,##0.0_-;_-* &quot;-&quot;?_-;_-@_-"/>
    <numFmt numFmtId="180" formatCode="_-* #,##0.0\ _€_-;\-* #,##0.0\ _€_-;_-* &quot;-&quot;?\ _€_-;_-@_-"/>
    <numFmt numFmtId="181" formatCode="0.00000%"/>
    <numFmt numFmtId="182" formatCode="0.000%"/>
  </numFmts>
  <fonts count="8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11"/>
      <color rgb="FF000000"/>
      <name val="Calibri"/>
      <family val="2"/>
      <scheme val="minor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  <font>
      <sz val="10"/>
      <name val="Arial"/>
      <family val="2"/>
    </font>
    <font>
      <vertAlign val="superscript"/>
      <sz val="5"/>
      <color theme="1" tint="0.34998626667073579"/>
      <name val="Verdana"/>
      <family val="2"/>
    </font>
    <font>
      <sz val="8"/>
      <color rgb="FF666666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b/>
      <sz val="7"/>
      <name val="Verdana"/>
      <family val="2"/>
    </font>
    <font>
      <sz val="7"/>
      <color theme="1" tint="0.34998626667073579"/>
      <name val="Verdana"/>
      <family val="2"/>
    </font>
    <font>
      <sz val="10"/>
      <name val="Arial"/>
      <family val="2"/>
    </font>
    <font>
      <sz val="5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thick">
        <color theme="0" tint="-0.249977111117893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dotted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ck">
        <color rgb="FFFF000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ck">
        <color rgb="FFFF0000"/>
      </bottom>
      <diagonal/>
    </border>
    <border>
      <left/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47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18" borderId="0" applyNumberFormat="0" applyBorder="0" applyAlignment="0" applyProtection="0"/>
    <xf numFmtId="0" fontId="53" fillId="13" borderId="0" applyNumberFormat="0" applyBorder="0" applyAlignment="0" applyProtection="0"/>
    <xf numFmtId="0" fontId="53" fillId="16" borderId="0" applyNumberFormat="0" applyBorder="0" applyAlignment="0" applyProtection="0"/>
    <xf numFmtId="0" fontId="53" fillId="19" borderId="0" applyNumberFormat="0" applyBorder="0" applyAlignment="0" applyProtection="0"/>
    <xf numFmtId="0" fontId="54" fillId="20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5" fillId="12" borderId="0" applyNumberFormat="0" applyBorder="0" applyAlignment="0" applyProtection="0"/>
    <xf numFmtId="0" fontId="56" fillId="24" borderId="25" applyNumberFormat="0" applyAlignment="0" applyProtection="0"/>
    <xf numFmtId="0" fontId="57" fillId="25" borderId="26" applyNumberFormat="0" applyAlignment="0" applyProtection="0"/>
    <xf numFmtId="0" fontId="58" fillId="0" borderId="27" applyNumberFormat="0" applyFill="0" applyAlignment="0" applyProtection="0"/>
    <xf numFmtId="0" fontId="59" fillId="0" borderId="0" applyNumberFormat="0" applyFill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9" borderId="0" applyNumberFormat="0" applyBorder="0" applyAlignment="0" applyProtection="0"/>
    <xf numFmtId="0" fontId="60" fillId="15" borderId="25" applyNumberFormat="0" applyAlignment="0" applyProtection="0"/>
    <xf numFmtId="0" fontId="61" fillId="11" borderId="0" applyNumberFormat="0" applyBorder="0" applyAlignment="0" applyProtection="0"/>
    <xf numFmtId="0" fontId="62" fillId="30" borderId="0" applyNumberFormat="0" applyBorder="0" applyAlignment="0" applyProtection="0"/>
    <xf numFmtId="0" fontId="53" fillId="0" borderId="0"/>
    <xf numFmtId="0" fontId="53" fillId="31" borderId="28" applyNumberFormat="0" applyFont="0" applyAlignment="0" applyProtection="0"/>
    <xf numFmtId="9" fontId="53" fillId="0" borderId="0" applyFont="0" applyFill="0" applyBorder="0" applyAlignment="0" applyProtection="0"/>
    <xf numFmtId="0" fontId="63" fillId="24" borderId="29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30" applyNumberFormat="0" applyFill="0" applyAlignment="0" applyProtection="0"/>
    <xf numFmtId="0" fontId="67" fillId="0" borderId="31" applyNumberFormat="0" applyFill="0" applyAlignment="0" applyProtection="0"/>
    <xf numFmtId="0" fontId="59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33" applyNumberFormat="0" applyFill="0" applyAlignment="0" applyProtection="0"/>
    <xf numFmtId="166" fontId="1" fillId="0" borderId="0" applyFont="0" applyFill="0" applyBorder="0" applyAlignment="0" applyProtection="0"/>
    <xf numFmtId="0" fontId="74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78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1" fillId="0" borderId="0"/>
    <xf numFmtId="174" fontId="81" fillId="0" borderId="0" applyFont="0" applyFill="0" applyBorder="0" applyAlignment="0" applyProtection="0"/>
    <xf numFmtId="9" fontId="81" fillId="0" borderId="0" applyFont="0" applyFill="0" applyBorder="0" applyAlignment="0" applyProtection="0"/>
  </cellStyleXfs>
  <cellXfs count="853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6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6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9" fontId="18" fillId="6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6" borderId="0" xfId="0" applyFont="1" applyFill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6" borderId="0" xfId="0" applyFont="1" applyFill="1" applyAlignment="1">
      <alignment horizontal="left" vertical="center" wrapText="1"/>
    </xf>
    <xf numFmtId="169" fontId="16" fillId="6" borderId="0" xfId="2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6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3" fontId="15" fillId="4" borderId="0" xfId="0" applyNumberFormat="1" applyFont="1" applyFill="1" applyAlignment="1">
      <alignment vertical="center"/>
    </xf>
    <xf numFmtId="9" fontId="15" fillId="4" borderId="0" xfId="0" applyNumberFormat="1" applyFont="1" applyFill="1" applyAlignment="1">
      <alignment vertical="center"/>
    </xf>
    <xf numFmtId="0" fontId="15" fillId="4" borderId="0" xfId="0" applyFont="1" applyFill="1" applyAlignment="1">
      <alignment horizontal="right" vertical="center"/>
    </xf>
    <xf numFmtId="0" fontId="16" fillId="4" borderId="0" xfId="0" applyFont="1" applyFill="1" applyAlignment="1">
      <alignment horizontal="left" vertical="center"/>
    </xf>
    <xf numFmtId="3" fontId="16" fillId="4" borderId="0" xfId="0" applyNumberFormat="1" applyFont="1" applyFill="1" applyAlignment="1">
      <alignment vertical="center"/>
    </xf>
    <xf numFmtId="9" fontId="16" fillId="4" borderId="0" xfId="0" applyNumberFormat="1" applyFont="1" applyFill="1" applyAlignment="1">
      <alignment vertical="center"/>
    </xf>
    <xf numFmtId="0" fontId="15" fillId="4" borderId="0" xfId="0" applyFont="1" applyFill="1" applyAlignment="1">
      <alignment horizontal="left" vertical="center"/>
    </xf>
    <xf numFmtId="3" fontId="15" fillId="4" borderId="0" xfId="0" applyNumberFormat="1" applyFont="1" applyFill="1" applyAlignment="1">
      <alignment horizontal="right" vertical="center"/>
    </xf>
    <xf numFmtId="9" fontId="15" fillId="4" borderId="0" xfId="0" applyNumberFormat="1" applyFont="1" applyFill="1" applyAlignment="1">
      <alignment horizontal="right" vertical="center"/>
    </xf>
    <xf numFmtId="3" fontId="16" fillId="4" borderId="0" xfId="0" applyNumberFormat="1" applyFont="1" applyFill="1" applyAlignment="1">
      <alignment horizontal="right" vertical="center"/>
    </xf>
    <xf numFmtId="9" fontId="16" fillId="4" borderId="0" xfId="0" applyNumberFormat="1" applyFont="1" applyFill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3" fontId="13" fillId="4" borderId="0" xfId="0" applyNumberFormat="1" applyFont="1" applyFill="1" applyAlignment="1">
      <alignment horizontal="right" vertical="center"/>
    </xf>
    <xf numFmtId="9" fontId="13" fillId="4" borderId="0" xfId="0" applyNumberFormat="1" applyFont="1" applyFill="1" applyAlignment="1">
      <alignment horizontal="right" vertical="center"/>
    </xf>
    <xf numFmtId="0" fontId="13" fillId="4" borderId="0" xfId="0" applyFont="1" applyFill="1" applyAlignment="1">
      <alignment vertical="center"/>
    </xf>
    <xf numFmtId="3" fontId="13" fillId="4" borderId="0" xfId="0" applyNumberFormat="1" applyFont="1" applyFill="1" applyAlignment="1">
      <alignment vertical="center"/>
    </xf>
    <xf numFmtId="9" fontId="13" fillId="4" borderId="0" xfId="0" applyNumberFormat="1" applyFont="1" applyFill="1" applyAlignment="1">
      <alignment vertical="center"/>
    </xf>
    <xf numFmtId="0" fontId="13" fillId="0" borderId="1" xfId="0" applyFont="1" applyBorder="1" applyAlignment="1">
      <alignment vertical="center"/>
    </xf>
    <xf numFmtId="172" fontId="15" fillId="0" borderId="0" xfId="0" applyNumberFormat="1" applyFont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6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left" vertical="center" wrapText="1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8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9" fontId="15" fillId="0" borderId="0" xfId="2" applyNumberFormat="1" applyFont="1" applyBorder="1" applyAlignment="1">
      <alignment horizontal="right" vertical="center"/>
    </xf>
    <xf numFmtId="169" fontId="16" fillId="6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9" fontId="15" fillId="0" borderId="7" xfId="2" applyNumberFormat="1" applyFont="1" applyFill="1" applyBorder="1" applyAlignment="1">
      <alignment horizontal="right" vertical="center"/>
    </xf>
    <xf numFmtId="169" fontId="15" fillId="0" borderId="8" xfId="2" applyNumberFormat="1" applyFont="1" applyFill="1" applyBorder="1" applyAlignment="1">
      <alignment horizontal="right" vertical="center"/>
    </xf>
    <xf numFmtId="169" fontId="16" fillId="6" borderId="9" xfId="2" applyNumberFormat="1" applyFont="1" applyFill="1" applyBorder="1" applyAlignment="1">
      <alignment horizontal="right" vertical="center"/>
    </xf>
    <xf numFmtId="169" fontId="16" fillId="6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3" fillId="6" borderId="0" xfId="1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horizontal="center" vertical="center"/>
    </xf>
    <xf numFmtId="170" fontId="18" fillId="6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6" fillId="6" borderId="7" xfId="2" applyNumberFormat="1" applyFont="1" applyFill="1" applyBorder="1" applyAlignment="1">
      <alignment horizontal="right" vertical="center"/>
    </xf>
    <xf numFmtId="169" fontId="16" fillId="6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6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6" borderId="0" xfId="0" applyFont="1" applyFill="1" applyAlignment="1">
      <alignment vertical="center" wrapText="1"/>
    </xf>
    <xf numFmtId="16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6" fillId="4" borderId="0" xfId="3" applyFont="1" applyFill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4" fontId="11" fillId="0" borderId="0" xfId="1" applyFont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9" fontId="15" fillId="0" borderId="0" xfId="0" applyNumberFormat="1" applyFont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8" fontId="16" fillId="6" borderId="0" xfId="0" applyNumberFormat="1" applyFont="1" applyFill="1" applyAlignment="1">
      <alignment horizontal="right" vertical="center" wrapText="1"/>
    </xf>
    <xf numFmtId="168" fontId="16" fillId="0" borderId="0" xfId="0" applyNumberFormat="1" applyFont="1" applyAlignment="1">
      <alignment horizontal="right" vertical="center" wrapText="1"/>
    </xf>
    <xf numFmtId="0" fontId="18" fillId="0" borderId="0" xfId="0" quotePrefix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1" fillId="4" borderId="0" xfId="0" applyFont="1" applyFill="1"/>
    <xf numFmtId="0" fontId="19" fillId="6" borderId="14" xfId="0" applyFont="1" applyFill="1" applyBorder="1" applyAlignment="1">
      <alignment horizontal="center" vertical="center" wrapText="1"/>
    </xf>
    <xf numFmtId="49" fontId="28" fillId="0" borderId="1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9" fontId="18" fillId="6" borderId="8" xfId="2" applyNumberFormat="1" applyFont="1" applyFill="1" applyBorder="1" applyAlignment="1">
      <alignment horizontal="center" vertical="center"/>
    </xf>
    <xf numFmtId="169" fontId="18" fillId="6" borderId="10" xfId="2" applyNumberFormat="1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2" fontId="15" fillId="0" borderId="0" xfId="0" applyNumberFormat="1" applyFont="1" applyAlignment="1">
      <alignment horizontal="center" vertical="center"/>
    </xf>
    <xf numFmtId="177" fontId="15" fillId="0" borderId="0" xfId="4" applyNumberFormat="1" applyFont="1" applyFill="1" applyBorder="1" applyAlignment="1">
      <alignment horizontal="right" vertical="center"/>
    </xf>
    <xf numFmtId="177" fontId="16" fillId="6" borderId="0" xfId="4" applyNumberFormat="1" applyFont="1" applyFill="1" applyBorder="1" applyAlignment="1">
      <alignment horizontal="right" vertical="center"/>
    </xf>
    <xf numFmtId="177" fontId="18" fillId="6" borderId="7" xfId="1" applyNumberFormat="1" applyFont="1" applyFill="1" applyBorder="1" applyAlignment="1">
      <alignment horizontal="center" vertical="center"/>
    </xf>
    <xf numFmtId="177" fontId="18" fillId="6" borderId="9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6" fillId="6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8" fillId="6" borderId="0" xfId="0" applyNumberFormat="1" applyFont="1" applyFill="1" applyAlignment="1">
      <alignment horizontal="center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center" vertical="center"/>
    </xf>
    <xf numFmtId="177" fontId="16" fillId="6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5" fillId="0" borderId="0" xfId="4" applyNumberFormat="1" applyFont="1" applyBorder="1" applyAlignment="1">
      <alignment horizontal="right" vertical="center"/>
    </xf>
    <xf numFmtId="177" fontId="15" fillId="0" borderId="0" xfId="0" applyNumberFormat="1" applyFont="1" applyAlignment="1">
      <alignment vertical="center"/>
    </xf>
    <xf numFmtId="177" fontId="19" fillId="0" borderId="7" xfId="1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77" fontId="18" fillId="0" borderId="7" xfId="4" applyNumberFormat="1" applyFont="1" applyFill="1" applyBorder="1" applyAlignment="1">
      <alignment horizontal="center" vertical="center"/>
    </xf>
    <xf numFmtId="169" fontId="18" fillId="0" borderId="8" xfId="2" applyNumberFormat="1" applyFont="1" applyFill="1" applyBorder="1" applyAlignment="1">
      <alignment horizontal="center" vertical="center"/>
    </xf>
    <xf numFmtId="177" fontId="19" fillId="0" borderId="7" xfId="4" applyNumberFormat="1" applyFont="1" applyFill="1" applyBorder="1" applyAlignment="1">
      <alignment horizontal="center" vertical="center"/>
    </xf>
    <xf numFmtId="177" fontId="18" fillId="6" borderId="7" xfId="4" applyNumberFormat="1" applyFont="1" applyFill="1" applyBorder="1" applyAlignment="1">
      <alignment horizontal="center" vertical="center"/>
    </xf>
    <xf numFmtId="177" fontId="19" fillId="0" borderId="9" xfId="4" applyNumberFormat="1" applyFont="1" applyFill="1" applyBorder="1" applyAlignment="1">
      <alignment horizontal="center" vertical="center"/>
    </xf>
    <xf numFmtId="169" fontId="19" fillId="0" borderId="10" xfId="2" applyNumberFormat="1" applyFont="1" applyFill="1" applyBorder="1" applyAlignment="1">
      <alignment horizontal="center" vertical="center"/>
    </xf>
    <xf numFmtId="177" fontId="19" fillId="0" borderId="2" xfId="4" applyNumberFormat="1" applyFont="1" applyFill="1" applyBorder="1" applyAlignment="1">
      <alignment horizontal="right" vertical="center"/>
    </xf>
    <xf numFmtId="177" fontId="18" fillId="6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Border="1" applyAlignment="1">
      <alignment horizontal="right" vertical="center"/>
    </xf>
    <xf numFmtId="177" fontId="18" fillId="6" borderId="3" xfId="4" applyNumberFormat="1" applyFont="1" applyFill="1" applyBorder="1" applyAlignment="1">
      <alignment horizontal="right" vertical="center"/>
    </xf>
    <xf numFmtId="166" fontId="19" fillId="0" borderId="0" xfId="0" applyNumberFormat="1" applyFont="1" applyAlignment="1">
      <alignment horizontal="center" vertical="center"/>
    </xf>
    <xf numFmtId="177" fontId="19" fillId="0" borderId="2" xfId="4" applyNumberFormat="1" applyFont="1" applyBorder="1" applyAlignment="1">
      <alignment horizontal="right" vertical="center"/>
    </xf>
    <xf numFmtId="0" fontId="0" fillId="4" borderId="0" xfId="0" applyFill="1"/>
    <xf numFmtId="0" fontId="18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center" vertical="center"/>
    </xf>
    <xf numFmtId="0" fontId="19" fillId="4" borderId="1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center" wrapText="1"/>
    </xf>
    <xf numFmtId="169" fontId="15" fillId="4" borderId="0" xfId="2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horizontal="left" vertical="center" wrapText="1"/>
    </xf>
    <xf numFmtId="166" fontId="15" fillId="0" borderId="0" xfId="0" applyNumberFormat="1" applyFont="1" applyAlignment="1">
      <alignment vertical="center"/>
    </xf>
    <xf numFmtId="167" fontId="15" fillId="0" borderId="0" xfId="0" applyNumberFormat="1" applyFont="1" applyAlignment="1">
      <alignment horizontal="right" vertical="center"/>
    </xf>
    <xf numFmtId="170" fontId="15" fillId="0" borderId="0" xfId="4" applyNumberFormat="1" applyFont="1" applyFill="1" applyBorder="1" applyAlignment="1">
      <alignment horizontal="right" vertical="center"/>
    </xf>
    <xf numFmtId="0" fontId="30" fillId="4" borderId="0" xfId="0" applyFont="1" applyFill="1" applyAlignment="1">
      <alignment vertical="center" wrapText="1"/>
    </xf>
    <xf numFmtId="0" fontId="31" fillId="4" borderId="0" xfId="0" applyFont="1" applyFill="1" applyAlignment="1">
      <alignment vertical="center" wrapText="1"/>
    </xf>
    <xf numFmtId="169" fontId="19" fillId="4" borderId="0" xfId="2" applyNumberFormat="1" applyFont="1" applyFill="1" applyBorder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4" borderId="0" xfId="0" applyFont="1" applyFill="1" applyAlignment="1">
      <alignment horizontal="left" vertical="center" wrapText="1"/>
    </xf>
    <xf numFmtId="177" fontId="15" fillId="4" borderId="0" xfId="1" applyNumberFormat="1" applyFont="1" applyFill="1" applyBorder="1" applyAlignment="1">
      <alignment horizontal="center" vertical="center"/>
    </xf>
    <xf numFmtId="169" fontId="16" fillId="4" borderId="0" xfId="2" applyNumberFormat="1" applyFont="1" applyFill="1" applyBorder="1" applyAlignment="1">
      <alignment horizontal="center" vertical="center"/>
    </xf>
    <xf numFmtId="169" fontId="15" fillId="4" borderId="0" xfId="2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32" fillId="0" borderId="1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169" fontId="36" fillId="0" borderId="0" xfId="2" applyNumberFormat="1" applyFont="1" applyFill="1" applyBorder="1" applyAlignment="1">
      <alignment horizontal="right" vertical="center" wrapText="1"/>
    </xf>
    <xf numFmtId="0" fontId="37" fillId="6" borderId="0" xfId="0" applyFont="1" applyFill="1" applyAlignment="1">
      <alignment horizontal="left" vertical="center" wrapText="1"/>
    </xf>
    <xf numFmtId="0" fontId="38" fillId="6" borderId="0" xfId="0" quotePrefix="1" applyFont="1" applyFill="1" applyAlignment="1">
      <alignment horizontal="center" vertical="center"/>
    </xf>
    <xf numFmtId="0" fontId="38" fillId="6" borderId="0" xfId="0" applyFont="1" applyFill="1" applyAlignment="1">
      <alignment horizontal="center" vertical="center" wrapText="1"/>
    </xf>
    <xf numFmtId="169" fontId="36" fillId="4" borderId="0" xfId="2" applyNumberFormat="1" applyFont="1" applyFill="1" applyBorder="1" applyAlignment="1">
      <alignment horizontal="right" vertical="center" wrapText="1"/>
    </xf>
    <xf numFmtId="0" fontId="36" fillId="4" borderId="0" xfId="4" applyNumberFormat="1" applyFont="1" applyFill="1" applyBorder="1" applyAlignment="1">
      <alignment horizontal="left" vertical="center" wrapText="1"/>
    </xf>
    <xf numFmtId="166" fontId="36" fillId="0" borderId="3" xfId="4" applyFont="1" applyFill="1" applyBorder="1" applyAlignment="1">
      <alignment horizontal="left" vertical="center" wrapText="1"/>
    </xf>
    <xf numFmtId="166" fontId="36" fillId="0" borderId="7" xfId="4" applyFont="1" applyFill="1" applyBorder="1" applyAlignment="1">
      <alignment horizontal="left" vertical="center" wrapText="1"/>
    </xf>
    <xf numFmtId="0" fontId="36" fillId="0" borderId="0" xfId="4" applyNumberFormat="1" applyFont="1" applyFill="1" applyBorder="1" applyAlignment="1">
      <alignment horizontal="left" vertical="center" wrapText="1"/>
    </xf>
    <xf numFmtId="0" fontId="36" fillId="4" borderId="0" xfId="2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0" fontId="36" fillId="0" borderId="0" xfId="2" applyNumberFormat="1" applyFont="1" applyFill="1" applyBorder="1" applyAlignment="1">
      <alignment horizontal="right" vertical="center" wrapText="1"/>
    </xf>
    <xf numFmtId="169" fontId="39" fillId="0" borderId="0" xfId="2" applyNumberFormat="1" applyFont="1" applyFill="1" applyBorder="1" applyAlignment="1">
      <alignment horizontal="right" vertical="center" wrapText="1"/>
    </xf>
    <xf numFmtId="0" fontId="38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0" borderId="1" xfId="0" applyFont="1" applyBorder="1" applyAlignment="1">
      <alignment horizontal="left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167" fontId="39" fillId="0" borderId="0" xfId="4" applyNumberFormat="1" applyFont="1" applyFill="1" applyBorder="1" applyAlignment="1">
      <alignment horizontal="center" vertical="center"/>
    </xf>
    <xf numFmtId="169" fontId="39" fillId="0" borderId="7" xfId="2" applyNumberFormat="1" applyFont="1" applyFill="1" applyBorder="1" applyAlignment="1">
      <alignment horizontal="center" vertical="center"/>
    </xf>
    <xf numFmtId="169" fontId="39" fillId="0" borderId="8" xfId="2" applyNumberFormat="1" applyFont="1" applyFill="1" applyBorder="1" applyAlignment="1">
      <alignment horizontal="center" vertical="center"/>
    </xf>
    <xf numFmtId="173" fontId="39" fillId="0" borderId="0" xfId="1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wrapText="1" indent="1"/>
    </xf>
    <xf numFmtId="173" fontId="36" fillId="0" borderId="0" xfId="1" applyNumberFormat="1" applyFont="1" applyFill="1" applyBorder="1" applyAlignment="1">
      <alignment horizontal="center" vertical="center"/>
    </xf>
    <xf numFmtId="169" fontId="36" fillId="0" borderId="7" xfId="2" applyNumberFormat="1" applyFont="1" applyFill="1" applyBorder="1" applyAlignment="1">
      <alignment horizontal="center" vertical="center"/>
    </xf>
    <xf numFmtId="169" fontId="36" fillId="0" borderId="8" xfId="2" applyNumberFormat="1" applyFont="1" applyFill="1" applyBorder="1" applyAlignment="1">
      <alignment horizontal="center" vertical="center"/>
    </xf>
    <xf numFmtId="0" fontId="39" fillId="6" borderId="0" xfId="0" applyFont="1" applyFill="1" applyAlignment="1">
      <alignment horizontal="left" vertical="center" wrapText="1"/>
    </xf>
    <xf numFmtId="173" fontId="39" fillId="6" borderId="0" xfId="1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173" fontId="35" fillId="0" borderId="0" xfId="1" applyNumberFormat="1" applyFont="1" applyFill="1" applyBorder="1" applyAlignment="1">
      <alignment horizontal="center" vertical="center"/>
    </xf>
    <xf numFmtId="177" fontId="36" fillId="0" borderId="0" xfId="4" applyNumberFormat="1" applyFont="1" applyFill="1" applyBorder="1" applyAlignment="1">
      <alignment horizontal="right" vertical="center"/>
    </xf>
    <xf numFmtId="177" fontId="39" fillId="0" borderId="0" xfId="4" applyNumberFormat="1" applyFont="1" applyFill="1" applyBorder="1" applyAlignment="1">
      <alignment horizontal="right" vertical="center"/>
    </xf>
    <xf numFmtId="169" fontId="39" fillId="6" borderId="9" xfId="2" applyNumberFormat="1" applyFont="1" applyFill="1" applyBorder="1" applyAlignment="1">
      <alignment horizontal="center" vertical="center"/>
    </xf>
    <xf numFmtId="169" fontId="39" fillId="6" borderId="10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169" fontId="39" fillId="0" borderId="0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69" fontId="36" fillId="0" borderId="0" xfId="2" applyNumberFormat="1" applyFont="1" applyFill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69" fontId="11" fillId="0" borderId="0" xfId="2" applyNumberFormat="1" applyFont="1" applyBorder="1" applyAlignment="1">
      <alignment vertical="center"/>
    </xf>
    <xf numFmtId="164" fontId="15" fillId="0" borderId="0" xfId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169" fontId="15" fillId="0" borderId="0" xfId="0" applyNumberFormat="1" applyFont="1" applyAlignment="1">
      <alignment vertical="center"/>
    </xf>
    <xf numFmtId="177" fontId="39" fillId="6" borderId="0" xfId="4" applyNumberFormat="1" applyFont="1" applyFill="1" applyBorder="1" applyAlignment="1">
      <alignment horizontal="right" vertical="center"/>
    </xf>
    <xf numFmtId="169" fontId="36" fillId="0" borderId="0" xfId="2" applyNumberFormat="1" applyFont="1" applyFill="1" applyBorder="1" applyAlignment="1">
      <alignment vertical="center"/>
    </xf>
    <xf numFmtId="173" fontId="11" fillId="0" borderId="0" xfId="1" applyNumberFormat="1" applyFont="1" applyFill="1" applyBorder="1" applyAlignment="1">
      <alignment horizontal="center" vertical="center"/>
    </xf>
    <xf numFmtId="169" fontId="15" fillId="0" borderId="7" xfId="2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6" fillId="6" borderId="7" xfId="2" applyNumberFormat="1" applyFont="1" applyFill="1" applyBorder="1" applyAlignment="1">
      <alignment horizontal="center" vertical="center"/>
    </xf>
    <xf numFmtId="169" fontId="16" fillId="6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179" fontId="11" fillId="0" borderId="0" xfId="0" applyNumberFormat="1" applyFont="1" applyAlignment="1">
      <alignment vertical="center"/>
    </xf>
    <xf numFmtId="0" fontId="13" fillId="6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6" fillId="4" borderId="0" xfId="0" applyNumberFormat="1" applyFont="1" applyFill="1" applyAlignment="1">
      <alignment horizontal="left" vertical="center"/>
    </xf>
    <xf numFmtId="49" fontId="15" fillId="4" borderId="0" xfId="0" applyNumberFormat="1" applyFont="1" applyFill="1" applyAlignment="1">
      <alignment horizontal="left" vertical="center"/>
    </xf>
    <xf numFmtId="169" fontId="29" fillId="0" borderId="0" xfId="2" applyNumberFormat="1" applyFont="1" applyAlignment="1">
      <alignment vertical="center"/>
    </xf>
    <xf numFmtId="164" fontId="11" fillId="0" borderId="0" xfId="1" applyFont="1" applyFill="1" applyAlignment="1">
      <alignment vertical="center"/>
    </xf>
    <xf numFmtId="164" fontId="11" fillId="0" borderId="0" xfId="1" applyFont="1" applyAlignment="1">
      <alignment vertical="center"/>
    </xf>
    <xf numFmtId="179" fontId="15" fillId="0" borderId="0" xfId="0" applyNumberFormat="1" applyFont="1" applyAlignment="1">
      <alignment vertical="center"/>
    </xf>
    <xf numFmtId="177" fontId="18" fillId="4" borderId="2" xfId="4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left" vertical="center" wrapText="1" indent="2"/>
    </xf>
    <xf numFmtId="0" fontId="15" fillId="4" borderId="0" xfId="0" applyFont="1" applyFill="1" applyAlignment="1">
      <alignment horizontal="right" vertical="center" wrapText="1"/>
    </xf>
    <xf numFmtId="0" fontId="41" fillId="0" borderId="0" xfId="0" applyFont="1" applyAlignment="1">
      <alignment vertical="center"/>
    </xf>
    <xf numFmtId="169" fontId="36" fillId="0" borderId="0" xfId="2" applyNumberFormat="1" applyFont="1" applyBorder="1" applyAlignment="1">
      <alignment horizontal="right" vertical="center"/>
    </xf>
    <xf numFmtId="164" fontId="41" fillId="0" borderId="0" xfId="1" applyFont="1" applyBorder="1" applyAlignment="1">
      <alignment vertical="center"/>
    </xf>
    <xf numFmtId="0" fontId="41" fillId="0" borderId="0" xfId="0" applyFont="1" applyAlignment="1">
      <alignment horizontal="right" vertical="center"/>
    </xf>
    <xf numFmtId="169" fontId="41" fillId="0" borderId="0" xfId="2" applyNumberFormat="1" applyFont="1" applyBorder="1" applyAlignment="1">
      <alignment vertical="center"/>
    </xf>
    <xf numFmtId="170" fontId="16" fillId="6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39" fillId="0" borderId="7" xfId="2" applyNumberFormat="1" applyFont="1" applyFill="1" applyBorder="1" applyAlignment="1">
      <alignment horizontal="right" vertical="center"/>
    </xf>
    <xf numFmtId="169" fontId="39" fillId="0" borderId="8" xfId="2" applyNumberFormat="1" applyFont="1" applyFill="1" applyBorder="1" applyAlignment="1">
      <alignment horizontal="right" vertical="center"/>
    </xf>
    <xf numFmtId="169" fontId="36" fillId="0" borderId="7" xfId="2" applyNumberFormat="1" applyFont="1" applyFill="1" applyBorder="1" applyAlignment="1">
      <alignment horizontal="right" vertical="center"/>
    </xf>
    <xf numFmtId="169" fontId="36" fillId="0" borderId="8" xfId="2" applyNumberFormat="1" applyFont="1" applyFill="1" applyBorder="1" applyAlignment="1">
      <alignment horizontal="right" vertical="center"/>
    </xf>
    <xf numFmtId="169" fontId="39" fillId="6" borderId="7" xfId="2" applyNumberFormat="1" applyFont="1" applyFill="1" applyBorder="1" applyAlignment="1">
      <alignment horizontal="right" vertical="center"/>
    </xf>
    <xf numFmtId="169" fontId="39" fillId="6" borderId="8" xfId="2" applyNumberFormat="1" applyFont="1" applyFill="1" applyBorder="1" applyAlignment="1">
      <alignment horizontal="right" vertical="center"/>
    </xf>
    <xf numFmtId="169" fontId="35" fillId="0" borderId="7" xfId="2" applyNumberFormat="1" applyFont="1" applyFill="1" applyBorder="1" applyAlignment="1">
      <alignment horizontal="right" vertical="center"/>
    </xf>
    <xf numFmtId="169" fontId="35" fillId="0" borderId="8" xfId="2" applyNumberFormat="1" applyFont="1" applyFill="1" applyBorder="1" applyAlignment="1">
      <alignment horizontal="right" vertical="center"/>
    </xf>
    <xf numFmtId="169" fontId="39" fillId="6" borderId="9" xfId="2" applyNumberFormat="1" applyFont="1" applyFill="1" applyBorder="1" applyAlignment="1">
      <alignment horizontal="right" vertical="center"/>
    </xf>
    <xf numFmtId="169" fontId="39" fillId="6" borderId="10" xfId="2" applyNumberFormat="1" applyFont="1" applyFill="1" applyBorder="1" applyAlignment="1">
      <alignment horizontal="right" vertical="center"/>
    </xf>
    <xf numFmtId="169" fontId="39" fillId="0" borderId="0" xfId="2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right" vertical="center"/>
    </xf>
    <xf numFmtId="173" fontId="39" fillId="0" borderId="0" xfId="1" applyNumberFormat="1" applyFont="1" applyFill="1" applyBorder="1" applyAlignment="1">
      <alignment horizontal="right" vertical="center"/>
    </xf>
    <xf numFmtId="170" fontId="36" fillId="0" borderId="0" xfId="1" applyNumberFormat="1" applyFont="1" applyFill="1" applyBorder="1" applyAlignment="1">
      <alignment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4" fontId="47" fillId="0" borderId="0" xfId="0" applyNumberFormat="1" applyFont="1"/>
    <xf numFmtId="169" fontId="16" fillId="4" borderId="2" xfId="2" applyNumberFormat="1" applyFont="1" applyFill="1" applyBorder="1" applyAlignment="1">
      <alignment horizontal="center" vertical="center"/>
    </xf>
    <xf numFmtId="169" fontId="15" fillId="4" borderId="2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3" borderId="0" xfId="0" applyFont="1" applyFill="1" applyAlignment="1">
      <alignment horizontal="left" vertical="center"/>
    </xf>
    <xf numFmtId="177" fontId="19" fillId="3" borderId="3" xfId="4" applyNumberFormat="1" applyFont="1" applyFill="1" applyBorder="1" applyAlignment="1">
      <alignment horizontal="right" vertical="center"/>
    </xf>
    <xf numFmtId="0" fontId="38" fillId="0" borderId="1" xfId="0" applyFont="1" applyBorder="1" applyAlignment="1">
      <alignment horizontal="left" vertical="center" wrapText="1"/>
    </xf>
    <xf numFmtId="177" fontId="16" fillId="6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49" fontId="15" fillId="0" borderId="21" xfId="4" applyNumberFormat="1" applyFont="1" applyFill="1" applyBorder="1" applyAlignment="1">
      <alignment vertical="center"/>
    </xf>
    <xf numFmtId="49" fontId="15" fillId="0" borderId="22" xfId="4" applyNumberFormat="1" applyFont="1" applyFill="1" applyBorder="1" applyAlignment="1">
      <alignment vertical="center"/>
    </xf>
    <xf numFmtId="0" fontId="18" fillId="4" borderId="0" xfId="0" applyFont="1" applyFill="1" applyAlignment="1">
      <alignment vertical="center" wrapText="1"/>
    </xf>
    <xf numFmtId="164" fontId="15" fillId="0" borderId="0" xfId="1" applyFont="1" applyFill="1" applyBorder="1" applyAlignment="1">
      <alignment vertical="center"/>
    </xf>
    <xf numFmtId="165" fontId="11" fillId="0" borderId="0" xfId="0" applyNumberFormat="1" applyFont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4" borderId="0" xfId="0" applyFont="1" applyFill="1" applyAlignment="1">
      <alignment vertical="center"/>
    </xf>
    <xf numFmtId="173" fontId="31" fillId="4" borderId="0" xfId="407" applyNumberFormat="1" applyFont="1" applyFill="1" applyAlignment="1">
      <alignment horizontal="right" vertical="center"/>
    </xf>
    <xf numFmtId="169" fontId="31" fillId="4" borderId="0" xfId="2" applyNumberFormat="1" applyFont="1" applyFill="1" applyAlignment="1">
      <alignment horizontal="right" vertical="center"/>
    </xf>
    <xf numFmtId="173" fontId="30" fillId="4" borderId="0" xfId="407" applyNumberFormat="1" applyFont="1" applyFill="1" applyAlignment="1">
      <alignment horizontal="right" vertical="center"/>
    </xf>
    <xf numFmtId="169" fontId="30" fillId="4" borderId="0" xfId="2" applyNumberFormat="1" applyFont="1" applyFill="1" applyAlignment="1">
      <alignment horizontal="right" vertical="center"/>
    </xf>
    <xf numFmtId="0" fontId="48" fillId="0" borderId="0" xfId="0" applyFont="1" applyAlignment="1">
      <alignment horizontal="right" vertical="center" wrapText="1"/>
    </xf>
    <xf numFmtId="173" fontId="48" fillId="0" borderId="0" xfId="1" applyNumberFormat="1" applyFont="1" applyFill="1" applyBorder="1" applyAlignment="1">
      <alignment horizontal="center" vertical="center"/>
    </xf>
    <xf numFmtId="169" fontId="48" fillId="0" borderId="7" xfId="2" applyNumberFormat="1" applyFont="1" applyFill="1" applyBorder="1" applyAlignment="1">
      <alignment horizontal="right" vertical="center"/>
    </xf>
    <xf numFmtId="169" fontId="48" fillId="0" borderId="8" xfId="2" applyNumberFormat="1" applyFont="1" applyFill="1" applyBorder="1" applyAlignment="1">
      <alignment horizontal="right" vertical="center"/>
    </xf>
    <xf numFmtId="49" fontId="18" fillId="4" borderId="1" xfId="0" quotePrefix="1" applyNumberFormat="1" applyFont="1" applyFill="1" applyBorder="1" applyAlignment="1">
      <alignment horizontal="center" vertical="center" wrapText="1"/>
    </xf>
    <xf numFmtId="171" fontId="16" fillId="4" borderId="0" xfId="1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vertical="center" wrapText="1"/>
    </xf>
    <xf numFmtId="0" fontId="15" fillId="4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 wrapText="1"/>
    </xf>
    <xf numFmtId="177" fontId="0" fillId="4" borderId="0" xfId="0" applyNumberFormat="1" applyFill="1"/>
    <xf numFmtId="0" fontId="38" fillId="0" borderId="0" xfId="0" applyFont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5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/>
    </xf>
    <xf numFmtId="167" fontId="36" fillId="0" borderId="0" xfId="0" applyNumberFormat="1" applyFont="1" applyAlignment="1">
      <alignment horizontal="center" vertical="center"/>
    </xf>
    <xf numFmtId="168" fontId="36" fillId="0" borderId="0" xfId="1" applyNumberFormat="1" applyFont="1" applyFill="1" applyBorder="1" applyAlignment="1">
      <alignment horizontal="center" vertical="center"/>
    </xf>
    <xf numFmtId="167" fontId="36" fillId="0" borderId="0" xfId="1" applyNumberFormat="1" applyFont="1" applyFill="1" applyBorder="1" applyAlignment="1">
      <alignment vertical="center"/>
    </xf>
    <xf numFmtId="169" fontId="36" fillId="0" borderId="0" xfId="2" applyNumberFormat="1" applyFont="1" applyFill="1" applyBorder="1" applyAlignment="1">
      <alignment horizontal="right" vertical="center"/>
    </xf>
    <xf numFmtId="167" fontId="39" fillId="6" borderId="0" xfId="1" applyNumberFormat="1" applyFont="1" applyFill="1" applyBorder="1" applyAlignment="1">
      <alignment vertical="center"/>
    </xf>
    <xf numFmtId="169" fontId="39" fillId="6" borderId="0" xfId="2" applyNumberFormat="1" applyFont="1" applyFill="1" applyBorder="1" applyAlignment="1">
      <alignment horizontal="right" vertical="center"/>
    </xf>
    <xf numFmtId="170" fontId="39" fillId="6" borderId="0" xfId="1" applyNumberFormat="1" applyFont="1" applyFill="1" applyBorder="1" applyAlignment="1">
      <alignment vertical="center"/>
    </xf>
    <xf numFmtId="170" fontId="39" fillId="0" borderId="0" xfId="1" applyNumberFormat="1" applyFont="1" applyFill="1" applyBorder="1" applyAlignment="1">
      <alignment vertical="center"/>
    </xf>
    <xf numFmtId="170" fontId="39" fillId="0" borderId="0" xfId="1" applyNumberFormat="1" applyFont="1" applyBorder="1" applyAlignment="1">
      <alignment vertical="center"/>
    </xf>
    <xf numFmtId="169" fontId="39" fillId="0" borderId="0" xfId="2" applyNumberFormat="1" applyFont="1" applyBorder="1" applyAlignment="1">
      <alignment horizontal="right" vertical="center"/>
    </xf>
    <xf numFmtId="170" fontId="36" fillId="0" borderId="0" xfId="1" applyNumberFormat="1" applyFont="1" applyBorder="1" applyAlignment="1">
      <alignment vertical="center"/>
    </xf>
    <xf numFmtId="170" fontId="36" fillId="6" borderId="0" xfId="1" applyNumberFormat="1" applyFont="1" applyFill="1" applyBorder="1" applyAlignment="1">
      <alignment vertical="center"/>
    </xf>
    <xf numFmtId="169" fontId="36" fillId="6" borderId="0" xfId="2" applyNumberFormat="1" applyFont="1" applyFill="1" applyBorder="1" applyAlignment="1">
      <alignment horizontal="right" vertical="center"/>
    </xf>
    <xf numFmtId="169" fontId="39" fillId="6" borderId="0" xfId="2" applyNumberFormat="1" applyFont="1" applyFill="1" applyBorder="1" applyAlignment="1">
      <alignment vertical="center"/>
    </xf>
    <xf numFmtId="0" fontId="41" fillId="0" borderId="2" xfId="0" applyFont="1" applyBorder="1" applyAlignment="1">
      <alignment vertical="center"/>
    </xf>
    <xf numFmtId="177" fontId="41" fillId="0" borderId="2" xfId="1" applyNumberFormat="1" applyFont="1" applyBorder="1" applyAlignment="1">
      <alignment vertical="center"/>
    </xf>
    <xf numFmtId="177" fontId="38" fillId="6" borderId="2" xfId="1" applyNumberFormat="1" applyFont="1" applyFill="1" applyBorder="1" applyAlignment="1">
      <alignment vertical="center"/>
    </xf>
    <xf numFmtId="177" fontId="38" fillId="0" borderId="2" xfId="1" applyNumberFormat="1" applyFont="1" applyFill="1" applyBorder="1" applyAlignment="1">
      <alignment horizontal="right" vertical="center"/>
    </xf>
    <xf numFmtId="177" fontId="38" fillId="0" borderId="2" xfId="1" applyNumberFormat="1" applyFont="1" applyFill="1" applyBorder="1" applyAlignment="1">
      <alignment vertical="center"/>
    </xf>
    <xf numFmtId="0" fontId="36" fillId="0" borderId="0" xfId="0" applyFont="1" applyAlignment="1">
      <alignment horizontal="right" vertical="center" wrapText="1"/>
    </xf>
    <xf numFmtId="169" fontId="36" fillId="6" borderId="0" xfId="2" applyNumberFormat="1" applyFont="1" applyFill="1" applyBorder="1" applyAlignment="1">
      <alignment vertical="center"/>
    </xf>
    <xf numFmtId="171" fontId="15" fillId="0" borderId="0" xfId="0" applyNumberFormat="1" applyFont="1" applyAlignment="1">
      <alignment vertical="center"/>
    </xf>
    <xf numFmtId="171" fontId="15" fillId="0" borderId="21" xfId="1" applyNumberFormat="1" applyFont="1" applyBorder="1" applyAlignment="1">
      <alignment vertical="center"/>
    </xf>
    <xf numFmtId="49" fontId="15" fillId="0" borderId="23" xfId="4" applyNumberFormat="1" applyFont="1" applyFill="1" applyBorder="1" applyAlignment="1">
      <alignment vertical="center"/>
    </xf>
    <xf numFmtId="171" fontId="15" fillId="0" borderId="21" xfId="1" applyNumberFormat="1" applyFont="1" applyFill="1" applyBorder="1" applyAlignment="1">
      <alignment horizontal="center" vertical="center"/>
    </xf>
    <xf numFmtId="171" fontId="15" fillId="0" borderId="23" xfId="1" applyNumberFormat="1" applyFont="1" applyFill="1" applyBorder="1" applyAlignment="1">
      <alignment horizontal="center" vertical="center"/>
    </xf>
    <xf numFmtId="171" fontId="15" fillId="0" borderId="22" xfId="1" applyNumberFormat="1" applyFont="1" applyFill="1" applyBorder="1" applyAlignment="1">
      <alignment horizontal="center" vertical="center"/>
    </xf>
    <xf numFmtId="177" fontId="41" fillId="0" borderId="2" xfId="1" applyNumberFormat="1" applyFont="1" applyFill="1" applyBorder="1" applyAlignment="1">
      <alignment horizontal="right" vertical="center"/>
    </xf>
    <xf numFmtId="0" fontId="39" fillId="9" borderId="0" xfId="0" applyFont="1" applyFill="1" applyAlignment="1">
      <alignment horizontal="left" vertical="center" wrapText="1"/>
    </xf>
    <xf numFmtId="177" fontId="41" fillId="0" borderId="0" xfId="1" applyNumberFormat="1" applyFont="1" applyBorder="1" applyAlignment="1">
      <alignment vertical="center"/>
    </xf>
    <xf numFmtId="177" fontId="38" fillId="6" borderId="0" xfId="1" applyNumberFormat="1" applyFont="1" applyFill="1" applyBorder="1" applyAlignment="1">
      <alignment vertical="center"/>
    </xf>
    <xf numFmtId="177" fontId="38" fillId="0" borderId="0" xfId="1" applyNumberFormat="1" applyFont="1" applyFill="1" applyBorder="1" applyAlignment="1">
      <alignment horizontal="right" vertical="center"/>
    </xf>
    <xf numFmtId="177" fontId="41" fillId="0" borderId="0" xfId="1" applyNumberFormat="1" applyFont="1" applyFill="1" applyBorder="1" applyAlignment="1">
      <alignment horizontal="right" vertical="center"/>
    </xf>
    <xf numFmtId="177" fontId="38" fillId="0" borderId="0" xfId="1" applyNumberFormat="1" applyFont="1" applyFill="1" applyBorder="1" applyAlignment="1">
      <alignment vertical="center"/>
    </xf>
    <xf numFmtId="169" fontId="38" fillId="6" borderId="0" xfId="2" applyNumberFormat="1" applyFont="1" applyFill="1" applyBorder="1" applyAlignment="1">
      <alignment horizontal="right" vertical="center"/>
    </xf>
    <xf numFmtId="177" fontId="18" fillId="4" borderId="0" xfId="4" applyNumberFormat="1" applyFont="1" applyFill="1" applyBorder="1" applyAlignment="1">
      <alignment horizontal="right" vertical="center"/>
    </xf>
    <xf numFmtId="0" fontId="39" fillId="6" borderId="16" xfId="0" applyFont="1" applyFill="1" applyBorder="1" applyAlignment="1">
      <alignment horizontal="right" vertical="center" wrapText="1"/>
    </xf>
    <xf numFmtId="177" fontId="38" fillId="6" borderId="17" xfId="1" applyNumberFormat="1" applyFont="1" applyFill="1" applyBorder="1" applyAlignment="1">
      <alignment horizontal="right" vertical="center"/>
    </xf>
    <xf numFmtId="169" fontId="39" fillId="6" borderId="17" xfId="2" applyNumberFormat="1" applyFont="1" applyFill="1" applyBorder="1" applyAlignment="1">
      <alignment horizontal="right" vertical="center"/>
    </xf>
    <xf numFmtId="169" fontId="19" fillId="4" borderId="8" xfId="2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7" fontId="19" fillId="4" borderId="2" xfId="4" applyNumberFormat="1" applyFont="1" applyFill="1" applyBorder="1" applyAlignment="1">
      <alignment horizontal="right" vertical="center"/>
    </xf>
    <xf numFmtId="177" fontId="19" fillId="4" borderId="0" xfId="4" applyNumberFormat="1" applyFont="1" applyFill="1" applyBorder="1" applyAlignment="1">
      <alignment horizontal="right" vertical="center"/>
    </xf>
    <xf numFmtId="173" fontId="18" fillId="4" borderId="0" xfId="1" applyNumberFormat="1" applyFont="1" applyFill="1" applyBorder="1" applyAlignment="1">
      <alignment horizontal="right" vertical="center"/>
    </xf>
    <xf numFmtId="170" fontId="49" fillId="6" borderId="0" xfId="1" applyNumberFormat="1" applyFont="1" applyFill="1" applyBorder="1" applyAlignment="1">
      <alignment horizontal="center" vertical="center"/>
    </xf>
    <xf numFmtId="169" fontId="11" fillId="4" borderId="0" xfId="2" applyNumberFormat="1" applyFont="1" applyFill="1" applyBorder="1" applyAlignment="1">
      <alignment horizontal="center" vertical="center"/>
    </xf>
    <xf numFmtId="177" fontId="31" fillId="0" borderId="0" xfId="4" applyNumberFormat="1" applyFont="1" applyFill="1" applyBorder="1" applyAlignment="1">
      <alignment horizontal="center" vertical="center"/>
    </xf>
    <xf numFmtId="177" fontId="30" fillId="6" borderId="0" xfId="4" applyNumberFormat="1" applyFont="1" applyFill="1" applyBorder="1" applyAlignment="1">
      <alignment horizontal="center" vertical="center"/>
    </xf>
    <xf numFmtId="177" fontId="31" fillId="0" borderId="0" xfId="4" applyNumberFormat="1" applyFont="1" applyFill="1" applyBorder="1" applyAlignment="1">
      <alignment horizontal="right" vertical="center"/>
    </xf>
    <xf numFmtId="177" fontId="30" fillId="0" borderId="0" xfId="4" applyNumberFormat="1" applyFont="1" applyFill="1" applyBorder="1" applyAlignment="1">
      <alignment horizontal="right" vertical="center"/>
    </xf>
    <xf numFmtId="169" fontId="30" fillId="6" borderId="0" xfId="2" applyNumberFormat="1" applyFont="1" applyFill="1" applyBorder="1" applyAlignment="1">
      <alignment horizontal="right" vertical="center" wrapText="1"/>
    </xf>
    <xf numFmtId="168" fontId="36" fillId="0" borderId="0" xfId="4" applyNumberFormat="1" applyFont="1" applyFill="1" applyBorder="1" applyAlignment="1">
      <alignment horizontal="right" vertical="center" wrapText="1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2" xfId="2" applyNumberFormat="1" applyFont="1" applyFill="1" applyBorder="1" applyAlignment="1">
      <alignment horizontal="center" vertical="center"/>
    </xf>
    <xf numFmtId="171" fontId="11" fillId="0" borderId="0" xfId="0" applyNumberFormat="1" applyFont="1" applyAlignment="1">
      <alignment vertical="center"/>
    </xf>
    <xf numFmtId="0" fontId="38" fillId="0" borderId="0" xfId="0" applyFont="1" applyAlignment="1">
      <alignment vertical="center"/>
    </xf>
    <xf numFmtId="169" fontId="16" fillId="3" borderId="0" xfId="2" applyNumberFormat="1" applyFont="1" applyFill="1" applyBorder="1" applyAlignment="1">
      <alignment horizontal="center" vertical="center" wrapText="1"/>
    </xf>
    <xf numFmtId="169" fontId="16" fillId="4" borderId="0" xfId="2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 wrapText="1"/>
    </xf>
    <xf numFmtId="169" fontId="30" fillId="4" borderId="0" xfId="2" applyNumberFormat="1" applyFont="1" applyFill="1" applyBorder="1" applyAlignment="1">
      <alignment horizontal="right" vertical="center" wrapText="1"/>
    </xf>
    <xf numFmtId="0" fontId="15" fillId="4" borderId="0" xfId="0" applyFont="1" applyFill="1" applyAlignment="1">
      <alignment horizontal="center" vertical="center"/>
    </xf>
    <xf numFmtId="177" fontId="16" fillId="6" borderId="0" xfId="1" applyNumberFormat="1" applyFont="1" applyFill="1" applyBorder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69" fontId="36" fillId="7" borderId="2" xfId="2" applyNumberFormat="1" applyFont="1" applyFill="1" applyBorder="1" applyAlignment="1">
      <alignment horizontal="right" vertical="center" wrapText="1"/>
    </xf>
    <xf numFmtId="169" fontId="36" fillId="7" borderId="3" xfId="2" applyNumberFormat="1" applyFont="1" applyFill="1" applyBorder="1" applyAlignment="1">
      <alignment horizontal="right" vertical="center" wrapText="1"/>
    </xf>
    <xf numFmtId="169" fontId="39" fillId="0" borderId="0" xfId="2" applyNumberFormat="1" applyFont="1" applyFill="1" applyBorder="1" applyAlignment="1">
      <alignment vertical="center"/>
    </xf>
    <xf numFmtId="0" fontId="32" fillId="7" borderId="0" xfId="0" applyFont="1" applyFill="1" applyAlignment="1">
      <alignment vertical="center"/>
    </xf>
    <xf numFmtId="0" fontId="29" fillId="7" borderId="0" xfId="0" applyFont="1" applyFill="1" applyAlignment="1">
      <alignment vertical="center"/>
    </xf>
    <xf numFmtId="0" fontId="42" fillId="7" borderId="0" xfId="0" applyFont="1" applyFill="1" applyAlignment="1">
      <alignment horizontal="left" vertical="center"/>
    </xf>
    <xf numFmtId="169" fontId="42" fillId="7" borderId="0" xfId="2" applyNumberFormat="1" applyFont="1" applyFill="1" applyBorder="1" applyAlignment="1">
      <alignment horizontal="left" vertical="center"/>
    </xf>
    <xf numFmtId="0" fontId="42" fillId="7" borderId="0" xfId="0" applyFont="1" applyFill="1" applyAlignment="1">
      <alignment vertical="center"/>
    </xf>
    <xf numFmtId="0" fontId="32" fillId="7" borderId="1" xfId="0" applyFont="1" applyFill="1" applyBorder="1" applyAlignment="1">
      <alignment horizontal="left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11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6" fillId="7" borderId="0" xfId="0" applyFont="1" applyFill="1" applyAlignment="1">
      <alignment horizontal="left" vertical="center" wrapText="1"/>
    </xf>
    <xf numFmtId="177" fontId="36" fillId="7" borderId="2" xfId="4" applyNumberFormat="1" applyFont="1" applyFill="1" applyBorder="1" applyAlignment="1">
      <alignment horizontal="right" vertical="center" wrapText="1"/>
    </xf>
    <xf numFmtId="177" fontId="36" fillId="7" borderId="7" xfId="4" applyNumberFormat="1" applyFont="1" applyFill="1" applyBorder="1" applyAlignment="1">
      <alignment horizontal="right" vertical="center" wrapText="1"/>
    </xf>
    <xf numFmtId="177" fontId="36" fillId="7" borderId="0" xfId="4" applyNumberFormat="1" applyFont="1" applyFill="1" applyBorder="1" applyAlignment="1">
      <alignment horizontal="right" vertical="center" wrapText="1"/>
    </xf>
    <xf numFmtId="169" fontId="36" fillId="7" borderId="0" xfId="2" applyNumberFormat="1" applyFont="1" applyFill="1" applyBorder="1" applyAlignment="1">
      <alignment horizontal="right" vertical="center" wrapText="1"/>
    </xf>
    <xf numFmtId="0" fontId="44" fillId="7" borderId="0" xfId="0" applyFont="1" applyFill="1" applyAlignment="1">
      <alignment horizontal="left" vertical="center" wrapText="1"/>
    </xf>
    <xf numFmtId="4" fontId="32" fillId="7" borderId="2" xfId="0" quotePrefix="1" applyNumberFormat="1" applyFont="1" applyFill="1" applyBorder="1" applyAlignment="1">
      <alignment horizontal="center" vertical="center"/>
    </xf>
    <xf numFmtId="4" fontId="32" fillId="7" borderId="7" xfId="0" quotePrefix="1" applyNumberFormat="1" applyFont="1" applyFill="1" applyBorder="1" applyAlignment="1">
      <alignment horizontal="center" vertical="center"/>
    </xf>
    <xf numFmtId="4" fontId="32" fillId="7" borderId="0" xfId="0" quotePrefix="1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8" fillId="7" borderId="0" xfId="0" applyFont="1" applyFill="1" applyAlignment="1">
      <alignment horizontal="center" vertical="center" wrapText="1"/>
    </xf>
    <xf numFmtId="177" fontId="45" fillId="7" borderId="2" xfId="1" applyNumberFormat="1" applyFont="1" applyFill="1" applyBorder="1" applyAlignment="1">
      <alignment horizontal="right" vertical="center" wrapText="1"/>
    </xf>
    <xf numFmtId="177" fontId="36" fillId="7" borderId="7" xfId="1" applyNumberFormat="1" applyFont="1" applyFill="1" applyBorder="1" applyAlignment="1">
      <alignment horizontal="right" vertical="center" wrapText="1"/>
    </xf>
    <xf numFmtId="177" fontId="36" fillId="7" borderId="0" xfId="1" applyNumberFormat="1" applyFont="1" applyFill="1" applyBorder="1" applyAlignment="1">
      <alignment horizontal="right" vertical="center" wrapText="1"/>
    </xf>
    <xf numFmtId="17" fontId="13" fillId="0" borderId="0" xfId="0" quotePrefix="1" applyNumberFormat="1" applyFont="1" applyAlignment="1">
      <alignment horizontal="center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5" fillId="0" borderId="1" xfId="0" quotePrefix="1" applyNumberFormat="1" applyFont="1" applyBorder="1" applyAlignment="1">
      <alignment horizontal="center" vertical="center" wrapText="1"/>
    </xf>
    <xf numFmtId="2" fontId="38" fillId="0" borderId="1" xfId="0" quotePrefix="1" applyNumberFormat="1" applyFont="1" applyBorder="1" applyAlignment="1">
      <alignment horizontal="center" vertical="center" wrapText="1"/>
    </xf>
    <xf numFmtId="2" fontId="38" fillId="0" borderId="1" xfId="0" applyNumberFormat="1" applyFont="1" applyBorder="1" applyAlignment="1">
      <alignment horizontal="center" vertical="center" wrapText="1"/>
    </xf>
    <xf numFmtId="177" fontId="15" fillId="4" borderId="0" xfId="4" applyNumberFormat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 wrapText="1"/>
    </xf>
    <xf numFmtId="177" fontId="18" fillId="4" borderId="14" xfId="4" applyNumberFormat="1" applyFont="1" applyFill="1" applyBorder="1" applyAlignment="1">
      <alignment horizontal="right" vertical="center"/>
    </xf>
    <xf numFmtId="177" fontId="18" fillId="4" borderId="7" xfId="4" applyNumberFormat="1" applyFont="1" applyFill="1" applyBorder="1" applyAlignment="1">
      <alignment horizontal="right" vertical="center"/>
    </xf>
    <xf numFmtId="177" fontId="19" fillId="4" borderId="7" xfId="4" applyNumberFormat="1" applyFont="1" applyFill="1" applyBorder="1" applyAlignment="1">
      <alignment horizontal="right" vertical="center"/>
    </xf>
    <xf numFmtId="173" fontId="18" fillId="4" borderId="7" xfId="1" applyNumberFormat="1" applyFont="1" applyFill="1" applyBorder="1" applyAlignment="1">
      <alignment horizontal="right" vertical="center"/>
    </xf>
    <xf numFmtId="0" fontId="19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vertical="center"/>
    </xf>
    <xf numFmtId="2" fontId="13" fillId="4" borderId="1" xfId="0" quotePrefix="1" applyNumberFormat="1" applyFont="1" applyFill="1" applyBorder="1" applyAlignment="1">
      <alignment horizontal="center" vertical="center"/>
    </xf>
    <xf numFmtId="2" fontId="18" fillId="4" borderId="1" xfId="0" quotePrefix="1" applyNumberFormat="1" applyFont="1" applyFill="1" applyBorder="1" applyAlignment="1">
      <alignment horizontal="center" vertical="center"/>
    </xf>
    <xf numFmtId="49" fontId="18" fillId="4" borderId="0" xfId="0" quotePrefix="1" applyNumberFormat="1" applyFont="1" applyFill="1" applyAlignment="1">
      <alignment horizontal="center" vertical="center"/>
    </xf>
    <xf numFmtId="169" fontId="18" fillId="4" borderId="0" xfId="0" quotePrefix="1" applyNumberFormat="1" applyFont="1" applyFill="1" applyAlignment="1">
      <alignment horizontal="center" vertical="center"/>
    </xf>
    <xf numFmtId="49" fontId="13" fillId="4" borderId="1" xfId="0" quotePrefix="1" applyNumberFormat="1" applyFont="1" applyFill="1" applyBorder="1" applyAlignment="1">
      <alignment horizontal="center" vertical="center"/>
    </xf>
    <xf numFmtId="49" fontId="18" fillId="4" borderId="1" xfId="0" quotePrefix="1" applyNumberFormat="1" applyFont="1" applyFill="1" applyBorder="1" applyAlignment="1">
      <alignment horizontal="center" vertical="center"/>
    </xf>
    <xf numFmtId="169" fontId="12" fillId="0" borderId="0" xfId="2" applyNumberFormat="1" applyFont="1" applyAlignment="1">
      <alignment vertical="center"/>
    </xf>
    <xf numFmtId="169" fontId="18" fillId="0" borderId="2" xfId="2" applyNumberFormat="1" applyFont="1" applyFill="1" applyBorder="1" applyAlignment="1">
      <alignment horizontal="center" vertical="center"/>
    </xf>
    <xf numFmtId="169" fontId="19" fillId="0" borderId="3" xfId="2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wrapText="1"/>
    </xf>
    <xf numFmtId="0" fontId="39" fillId="6" borderId="0" xfId="0" applyFont="1" applyFill="1" applyAlignment="1">
      <alignment horizontal="left" vertical="center"/>
    </xf>
    <xf numFmtId="0" fontId="36" fillId="6" borderId="0" xfId="0" applyFont="1" applyFill="1" applyAlignment="1">
      <alignment horizontal="left" vertical="center" wrapText="1"/>
    </xf>
    <xf numFmtId="49" fontId="13" fillId="4" borderId="1" xfId="0" quotePrefix="1" applyNumberFormat="1" applyFont="1" applyFill="1" applyBorder="1" applyAlignment="1">
      <alignment horizontal="center" vertical="center" wrapText="1"/>
    </xf>
    <xf numFmtId="173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vertical="center"/>
    </xf>
    <xf numFmtId="169" fontId="36" fillId="0" borderId="2" xfId="2" applyNumberFormat="1" applyFont="1" applyFill="1" applyBorder="1" applyAlignment="1">
      <alignment horizontal="right" vertical="center" wrapText="1"/>
    </xf>
    <xf numFmtId="168" fontId="29" fillId="0" borderId="0" xfId="0" applyNumberFormat="1" applyFont="1" applyAlignment="1">
      <alignment vertical="center"/>
    </xf>
    <xf numFmtId="166" fontId="36" fillId="0" borderId="0" xfId="4" applyFont="1" applyFill="1" applyBorder="1" applyAlignment="1">
      <alignment horizontal="right" vertical="center" wrapText="1"/>
    </xf>
    <xf numFmtId="0" fontId="15" fillId="0" borderId="22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73" fontId="11" fillId="0" borderId="0" xfId="1" applyNumberFormat="1" applyFont="1" applyFill="1" applyBorder="1" applyAlignment="1">
      <alignment horizontal="right" vertical="center" wrapText="1"/>
    </xf>
    <xf numFmtId="177" fontId="16" fillId="4" borderId="0" xfId="0" applyNumberFormat="1" applyFont="1" applyFill="1" applyAlignment="1">
      <alignment horizontal="right" vertical="center"/>
    </xf>
    <xf numFmtId="177" fontId="15" fillId="4" borderId="0" xfId="0" applyNumberFormat="1" applyFont="1" applyFill="1" applyAlignment="1">
      <alignment horizontal="right" vertical="center"/>
    </xf>
    <xf numFmtId="166" fontId="15" fillId="4" borderId="0" xfId="0" applyNumberFormat="1" applyFont="1" applyFill="1" applyAlignment="1">
      <alignment vertical="center"/>
    </xf>
    <xf numFmtId="177" fontId="16" fillId="4" borderId="0" xfId="1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vertical="center"/>
    </xf>
    <xf numFmtId="0" fontId="18" fillId="4" borderId="4" xfId="0" applyFont="1" applyFill="1" applyBorder="1" applyAlignment="1">
      <alignment horizontal="center" vertical="center" wrapText="1"/>
    </xf>
    <xf numFmtId="0" fontId="35" fillId="4" borderId="0" xfId="0" applyFont="1" applyFill="1" applyAlignment="1">
      <alignment horizontal="center" vertical="center" wrapText="1"/>
    </xf>
    <xf numFmtId="0" fontId="38" fillId="4" borderId="0" xfId="0" applyFont="1" applyFill="1" applyAlignment="1">
      <alignment horizontal="center" vertical="center" wrapText="1"/>
    </xf>
    <xf numFmtId="0" fontId="38" fillId="4" borderId="1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vertical="center"/>
    </xf>
    <xf numFmtId="169" fontId="11" fillId="0" borderId="0" xfId="0" applyNumberFormat="1" applyFont="1"/>
    <xf numFmtId="169" fontId="19" fillId="4" borderId="2" xfId="2" applyNumberFormat="1" applyFont="1" applyFill="1" applyBorder="1" applyAlignment="1">
      <alignment horizontal="center" vertical="center"/>
    </xf>
    <xf numFmtId="173" fontId="19" fillId="4" borderId="7" xfId="1" applyNumberFormat="1" applyFont="1" applyFill="1" applyBorder="1" applyAlignment="1">
      <alignment horizontal="center" vertical="center" wrapText="1"/>
    </xf>
    <xf numFmtId="169" fontId="19" fillId="4" borderId="8" xfId="2" applyNumberFormat="1" applyFont="1" applyFill="1" applyBorder="1" applyAlignment="1">
      <alignment vertical="center"/>
    </xf>
    <xf numFmtId="173" fontId="19" fillId="4" borderId="0" xfId="1" applyNumberFormat="1" applyFont="1" applyFill="1" applyBorder="1" applyAlignment="1">
      <alignment horizontal="right" vertical="center"/>
    </xf>
    <xf numFmtId="169" fontId="19" fillId="4" borderId="0" xfId="2" applyNumberFormat="1" applyFont="1" applyFill="1" applyBorder="1" applyAlignment="1">
      <alignment vertical="center"/>
    </xf>
    <xf numFmtId="169" fontId="18" fillId="4" borderId="8" xfId="2" applyNumberFormat="1" applyFont="1" applyFill="1" applyBorder="1" applyAlignment="1">
      <alignment horizontal="right" vertical="center"/>
    </xf>
    <xf numFmtId="169" fontId="18" fillId="4" borderId="0" xfId="2" applyNumberFormat="1" applyFont="1" applyFill="1" applyBorder="1" applyAlignment="1">
      <alignment horizontal="right" vertical="center"/>
    </xf>
    <xf numFmtId="169" fontId="19" fillId="4" borderId="8" xfId="2" applyNumberFormat="1" applyFont="1" applyFill="1" applyBorder="1" applyAlignment="1">
      <alignment horizontal="right" vertical="center" wrapText="1"/>
    </xf>
    <xf numFmtId="173" fontId="19" fillId="4" borderId="0" xfId="1" applyNumberFormat="1" applyFont="1" applyFill="1" applyBorder="1" applyAlignment="1">
      <alignment horizontal="right" vertical="center" wrapText="1"/>
    </xf>
    <xf numFmtId="169" fontId="19" fillId="4" borderId="0" xfId="2" applyNumberFormat="1" applyFont="1" applyFill="1" applyBorder="1" applyAlignment="1">
      <alignment horizontal="right" vertical="center" wrapText="1"/>
    </xf>
    <xf numFmtId="173" fontId="19" fillId="4" borderId="0" xfId="1" applyNumberFormat="1" applyFont="1" applyFill="1" applyBorder="1" applyAlignment="1">
      <alignment horizontal="center" vertical="center" wrapText="1"/>
    </xf>
    <xf numFmtId="173" fontId="18" fillId="9" borderId="7" xfId="1" applyNumberFormat="1" applyFont="1" applyFill="1" applyBorder="1" applyAlignment="1">
      <alignment horizontal="right" vertical="center"/>
    </xf>
    <xf numFmtId="169" fontId="18" fillId="9" borderId="8" xfId="2" applyNumberFormat="1" applyFont="1" applyFill="1" applyBorder="1" applyAlignment="1">
      <alignment horizontal="right" vertical="center"/>
    </xf>
    <xf numFmtId="169" fontId="18" fillId="9" borderId="0" xfId="2" applyNumberFormat="1" applyFont="1" applyFill="1" applyBorder="1" applyAlignment="1">
      <alignment horizontal="right" vertical="center"/>
    </xf>
    <xf numFmtId="173" fontId="18" fillId="9" borderId="0" xfId="1" applyNumberFormat="1" applyFont="1" applyFill="1" applyBorder="1" applyAlignment="1">
      <alignment horizontal="right" vertical="center"/>
    </xf>
    <xf numFmtId="0" fontId="12" fillId="9" borderId="0" xfId="0" applyFont="1" applyFill="1" applyAlignment="1">
      <alignment horizontal="left" vertical="center" wrapText="1"/>
    </xf>
    <xf numFmtId="173" fontId="18" fillId="9" borderId="9" xfId="1" applyNumberFormat="1" applyFont="1" applyFill="1" applyBorder="1" applyAlignment="1">
      <alignment horizontal="right" vertical="center"/>
    </xf>
    <xf numFmtId="169" fontId="18" fillId="9" borderId="10" xfId="2" applyNumberFormat="1" applyFont="1" applyFill="1" applyBorder="1" applyAlignment="1">
      <alignment horizontal="right"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178" fontId="19" fillId="4" borderId="7" xfId="1" applyNumberFormat="1" applyFont="1" applyFill="1" applyBorder="1" applyAlignment="1">
      <alignment horizontal="center" vertical="center" wrapText="1"/>
    </xf>
    <xf numFmtId="171" fontId="19" fillId="4" borderId="0" xfId="1" applyNumberFormat="1" applyFont="1" applyFill="1" applyBorder="1" applyAlignment="1">
      <alignment vertical="center"/>
    </xf>
    <xf numFmtId="3" fontId="19" fillId="4" borderId="7" xfId="1" applyNumberFormat="1" applyFont="1" applyFill="1" applyBorder="1" applyAlignment="1">
      <alignment horizontal="center" vertical="center" wrapText="1"/>
    </xf>
    <xf numFmtId="3" fontId="19" fillId="4" borderId="8" xfId="2" applyNumberFormat="1" applyFont="1" applyFill="1" applyBorder="1" applyAlignment="1">
      <alignment vertical="center"/>
    </xf>
    <xf numFmtId="3" fontId="19" fillId="4" borderId="0" xfId="0" applyNumberFormat="1" applyFont="1" applyFill="1" applyAlignment="1">
      <alignment vertical="center"/>
    </xf>
    <xf numFmtId="3" fontId="19" fillId="4" borderId="0" xfId="2" applyNumberFormat="1" applyFont="1" applyFill="1" applyBorder="1" applyAlignment="1">
      <alignment vertical="center"/>
    </xf>
    <xf numFmtId="178" fontId="18" fillId="3" borderId="7" xfId="1" applyNumberFormat="1" applyFont="1" applyFill="1" applyBorder="1" applyAlignment="1">
      <alignment horizontal="right" vertical="center"/>
    </xf>
    <xf numFmtId="169" fontId="18" fillId="3" borderId="8" xfId="2" applyNumberFormat="1" applyFont="1" applyFill="1" applyBorder="1" applyAlignment="1">
      <alignment horizontal="right" vertical="center"/>
    </xf>
    <xf numFmtId="178" fontId="18" fillId="3" borderId="0" xfId="1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78" fontId="18" fillId="3" borderId="8" xfId="2" applyNumberFormat="1" applyFont="1" applyFill="1" applyBorder="1" applyAlignment="1">
      <alignment horizontal="right" vertical="center"/>
    </xf>
    <xf numFmtId="178" fontId="18" fillId="3" borderId="0" xfId="2" applyNumberFormat="1" applyFont="1" applyFill="1" applyBorder="1" applyAlignment="1">
      <alignment horizontal="right" vertical="center"/>
    </xf>
    <xf numFmtId="178" fontId="18" fillId="3" borderId="9" xfId="1" applyNumberFormat="1" applyFont="1" applyFill="1" applyBorder="1" applyAlignment="1">
      <alignment horizontal="right" vertical="center"/>
    </xf>
    <xf numFmtId="169" fontId="18" fillId="3" borderId="10" xfId="2" applyNumberFormat="1" applyFont="1" applyFill="1" applyBorder="1" applyAlignment="1">
      <alignment horizontal="right" vertical="center"/>
    </xf>
    <xf numFmtId="170" fontId="49" fillId="4" borderId="0" xfId="1" applyNumberFormat="1" applyFont="1" applyFill="1" applyBorder="1" applyAlignment="1">
      <alignment horizontal="center" vertical="center"/>
    </xf>
    <xf numFmtId="170" fontId="50" fillId="4" borderId="0" xfId="1" applyNumberFormat="1" applyFont="1" applyFill="1" applyBorder="1" applyAlignment="1">
      <alignment vertical="center"/>
    </xf>
    <xf numFmtId="170" fontId="50" fillId="4" borderId="0" xfId="1" applyNumberFormat="1" applyFont="1" applyFill="1" applyBorder="1" applyAlignment="1">
      <alignment horizontal="center" vertical="center"/>
    </xf>
    <xf numFmtId="0" fontId="13" fillId="4" borderId="0" xfId="0" quotePrefix="1" applyFont="1" applyFill="1" applyAlignment="1">
      <alignment horizontal="center" vertical="center"/>
    </xf>
    <xf numFmtId="0" fontId="18" fillId="4" borderId="0" xfId="0" quotePrefix="1" applyFont="1" applyFill="1" applyAlignment="1">
      <alignment horizontal="center" vertical="center"/>
    </xf>
    <xf numFmtId="177" fontId="15" fillId="6" borderId="0" xfId="4" applyNumberFormat="1" applyFont="1" applyFill="1" applyBorder="1" applyAlignment="1">
      <alignment horizontal="right" vertical="center"/>
    </xf>
    <xf numFmtId="2" fontId="18" fillId="4" borderId="1" xfId="0" quotePrefix="1" applyNumberFormat="1" applyFont="1" applyFill="1" applyBorder="1" applyAlignment="1">
      <alignment horizontal="center" vertical="center" wrapText="1"/>
    </xf>
    <xf numFmtId="169" fontId="19" fillId="0" borderId="7" xfId="2" applyNumberFormat="1" applyFont="1" applyFill="1" applyBorder="1" applyAlignment="1">
      <alignment horizontal="center" vertical="center"/>
    </xf>
    <xf numFmtId="170" fontId="15" fillId="4" borderId="0" xfId="1" applyNumberFormat="1" applyFont="1" applyFill="1" applyBorder="1" applyAlignment="1">
      <alignment vertical="center"/>
    </xf>
    <xf numFmtId="177" fontId="14" fillId="0" borderId="0" xfId="0" applyNumberFormat="1" applyFont="1" applyAlignment="1">
      <alignment vertical="center"/>
    </xf>
    <xf numFmtId="169" fontId="38" fillId="9" borderId="2" xfId="2" applyNumberFormat="1" applyFont="1" applyFill="1" applyBorder="1" applyAlignment="1">
      <alignment horizontal="right" vertical="center"/>
    </xf>
    <xf numFmtId="177" fontId="36" fillId="0" borderId="0" xfId="2" applyNumberFormat="1" applyFont="1" applyFill="1" applyBorder="1" applyAlignment="1">
      <alignment horizontal="right" vertical="center" wrapText="1"/>
    </xf>
    <xf numFmtId="0" fontId="16" fillId="3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 wrapText="1"/>
    </xf>
    <xf numFmtId="164" fontId="15" fillId="0" borderId="0" xfId="0" applyNumberFormat="1" applyFont="1" applyAlignment="1">
      <alignment vertical="center"/>
    </xf>
    <xf numFmtId="169" fontId="18" fillId="0" borderId="7" xfId="2" applyNumberFormat="1" applyFont="1" applyFill="1" applyBorder="1" applyAlignment="1">
      <alignment horizontal="center" vertical="center"/>
    </xf>
    <xf numFmtId="169" fontId="18" fillId="0" borderId="14" xfId="2" applyNumberFormat="1" applyFont="1" applyFill="1" applyBorder="1" applyAlignment="1">
      <alignment horizontal="center" vertical="center"/>
    </xf>
    <xf numFmtId="170" fontId="15" fillId="0" borderId="0" xfId="0" applyNumberFormat="1" applyFont="1" applyAlignment="1">
      <alignment vertical="center"/>
    </xf>
    <xf numFmtId="169" fontId="36" fillId="4" borderId="2" xfId="2" applyNumberFormat="1" applyFont="1" applyFill="1" applyBorder="1" applyAlignment="1">
      <alignment horizontal="right" vertical="center" wrapText="1"/>
    </xf>
    <xf numFmtId="169" fontId="15" fillId="0" borderId="0" xfId="2" applyNumberFormat="1" applyFont="1" applyAlignment="1">
      <alignment vertical="center"/>
    </xf>
    <xf numFmtId="171" fontId="19" fillId="0" borderId="0" xfId="1" applyNumberFormat="1" applyFont="1" applyAlignment="1">
      <alignment vertical="center"/>
    </xf>
    <xf numFmtId="169" fontId="15" fillId="4" borderId="9" xfId="2" applyNumberFormat="1" applyFont="1" applyFill="1" applyBorder="1" applyAlignment="1">
      <alignment horizontal="right" vertical="center"/>
    </xf>
    <xf numFmtId="169" fontId="15" fillId="4" borderId="10" xfId="2" applyNumberFormat="1" applyFont="1" applyFill="1" applyBorder="1" applyAlignment="1">
      <alignment horizontal="right" vertical="center"/>
    </xf>
    <xf numFmtId="169" fontId="70" fillId="6" borderId="0" xfId="2" applyNumberFormat="1" applyFont="1" applyFill="1" applyBorder="1" applyAlignment="1">
      <alignment horizontal="right" vertical="center"/>
    </xf>
    <xf numFmtId="0" fontId="15" fillId="0" borderId="23" xfId="0" applyFont="1" applyBorder="1" applyAlignment="1">
      <alignment vertical="center" wrapText="1"/>
    </xf>
    <xf numFmtId="169" fontId="18" fillId="0" borderId="0" xfId="2" applyNumberFormat="1" applyFont="1" applyFill="1" applyBorder="1" applyAlignment="1">
      <alignment horizontal="center" vertical="center"/>
    </xf>
    <xf numFmtId="169" fontId="18" fillId="0" borderId="15" xfId="2" applyNumberFormat="1" applyFont="1" applyFill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170" fontId="16" fillId="0" borderId="0" xfId="1" applyNumberFormat="1" applyFont="1" applyBorder="1" applyAlignment="1">
      <alignment vertical="center"/>
    </xf>
    <xf numFmtId="169" fontId="16" fillId="4" borderId="3" xfId="2" applyNumberFormat="1" applyFont="1" applyFill="1" applyBorder="1" applyAlignment="1">
      <alignment horizontal="center" vertical="center"/>
    </xf>
    <xf numFmtId="167" fontId="16" fillId="5" borderId="0" xfId="0" applyNumberFormat="1" applyFont="1" applyFill="1" applyAlignment="1">
      <alignment horizontal="right" vertical="center"/>
    </xf>
    <xf numFmtId="167" fontId="15" fillId="5" borderId="0" xfId="0" applyNumberFormat="1" applyFont="1" applyFill="1" applyAlignment="1">
      <alignment horizontal="right" vertical="center"/>
    </xf>
    <xf numFmtId="169" fontId="48" fillId="0" borderId="7" xfId="2" applyNumberFormat="1" applyFont="1" applyFill="1" applyBorder="1" applyAlignment="1">
      <alignment horizontal="center" vertical="center"/>
    </xf>
    <xf numFmtId="169" fontId="48" fillId="0" borderId="8" xfId="2" applyNumberFormat="1" applyFont="1" applyFill="1" applyBorder="1" applyAlignment="1">
      <alignment horizontal="center" vertical="center"/>
    </xf>
    <xf numFmtId="171" fontId="15" fillId="0" borderId="23" xfId="1" applyNumberFormat="1" applyFont="1" applyBorder="1" applyAlignment="1">
      <alignment vertical="center"/>
    </xf>
    <xf numFmtId="171" fontId="15" fillId="0" borderId="0" xfId="1" applyNumberFormat="1" applyFont="1" applyAlignment="1">
      <alignment vertical="center"/>
    </xf>
    <xf numFmtId="3" fontId="46" fillId="0" borderId="0" xfId="4" applyNumberFormat="1" applyFont="1" applyFill="1" applyBorder="1" applyAlignment="1">
      <alignment horizontal="right" vertical="center"/>
    </xf>
    <xf numFmtId="3" fontId="16" fillId="6" borderId="0" xfId="4" applyNumberFormat="1" applyFont="1" applyFill="1" applyBorder="1" applyAlignment="1">
      <alignment horizontal="right" vertical="center"/>
    </xf>
    <xf numFmtId="170" fontId="71" fillId="4" borderId="0" xfId="1" applyNumberFormat="1" applyFont="1" applyFill="1" applyBorder="1" applyAlignment="1">
      <alignment horizontal="center" vertical="center"/>
    </xf>
    <xf numFmtId="173" fontId="48" fillId="4" borderId="0" xfId="1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169" fontId="16" fillId="6" borderId="37" xfId="2" applyNumberFormat="1" applyFont="1" applyFill="1" applyBorder="1" applyAlignment="1">
      <alignment horizontal="right" vertical="center"/>
    </xf>
    <xf numFmtId="169" fontId="16" fillId="6" borderId="38" xfId="2" applyNumberFormat="1" applyFont="1" applyFill="1" applyBorder="1" applyAlignment="1">
      <alignment horizontal="right" vertical="center"/>
    </xf>
    <xf numFmtId="0" fontId="15" fillId="0" borderId="21" xfId="0" applyFont="1" applyBorder="1" applyAlignment="1">
      <alignment horizontal="left" vertical="center" wrapText="1"/>
    </xf>
    <xf numFmtId="170" fontId="29" fillId="0" borderId="0" xfId="1" applyNumberFormat="1" applyFont="1" applyAlignment="1">
      <alignment vertical="center"/>
    </xf>
    <xf numFmtId="169" fontId="29" fillId="0" borderId="0" xfId="0" applyNumberFormat="1" applyFont="1" applyAlignment="1">
      <alignment vertical="center"/>
    </xf>
    <xf numFmtId="173" fontId="15" fillId="4" borderId="0" xfId="1" applyNumberFormat="1" applyFont="1" applyFill="1" applyBorder="1" applyAlignment="1">
      <alignment horizontal="center" vertical="center"/>
    </xf>
    <xf numFmtId="169" fontId="73" fillId="9" borderId="3" xfId="2" applyNumberFormat="1" applyFont="1" applyFill="1" applyBorder="1" applyAlignment="1">
      <alignment horizontal="right" vertical="center"/>
    </xf>
    <xf numFmtId="167" fontId="16" fillId="0" borderId="2" xfId="4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right" vertical="center"/>
    </xf>
    <xf numFmtId="165" fontId="29" fillId="0" borderId="0" xfId="0" applyNumberFormat="1" applyFont="1" applyAlignment="1">
      <alignment vertical="center"/>
    </xf>
    <xf numFmtId="0" fontId="36" fillId="4" borderId="0" xfId="0" applyFont="1" applyFill="1" applyAlignment="1">
      <alignment horizontal="left" vertical="center" wrapText="1"/>
    </xf>
    <xf numFmtId="0" fontId="29" fillId="4" borderId="0" xfId="0" applyFont="1" applyFill="1" applyAlignment="1">
      <alignment vertical="center"/>
    </xf>
    <xf numFmtId="0" fontId="39" fillId="4" borderId="0" xfId="0" applyFont="1" applyFill="1" applyAlignment="1">
      <alignment horizontal="left" vertical="center" wrapText="1"/>
    </xf>
    <xf numFmtId="169" fontId="39" fillId="4" borderId="0" xfId="2" applyNumberFormat="1" applyFont="1" applyFill="1" applyBorder="1" applyAlignment="1">
      <alignment horizontal="right" vertical="center" wrapText="1"/>
    </xf>
    <xf numFmtId="169" fontId="16" fillId="3" borderId="0" xfId="2" applyNumberFormat="1" applyFont="1" applyFill="1" applyAlignment="1">
      <alignment horizontal="center" vertical="center"/>
    </xf>
    <xf numFmtId="169" fontId="15" fillId="8" borderId="0" xfId="2" applyNumberFormat="1" applyFont="1" applyFill="1" applyAlignment="1">
      <alignment horizontal="center" vertical="center"/>
    </xf>
    <xf numFmtId="0" fontId="39" fillId="4" borderId="0" xfId="0" applyFont="1" applyFill="1" applyAlignment="1">
      <alignment horizontal="center" vertical="center"/>
    </xf>
    <xf numFmtId="49" fontId="38" fillId="4" borderId="1" xfId="0" applyNumberFormat="1" applyFont="1" applyFill="1" applyBorder="1" applyAlignment="1">
      <alignment horizontal="center" vertical="center" wrapText="1"/>
    </xf>
    <xf numFmtId="173" fontId="15" fillId="4" borderId="0" xfId="1" applyNumberFormat="1" applyFont="1" applyFill="1" applyBorder="1" applyAlignment="1">
      <alignment vertical="center"/>
    </xf>
    <xf numFmtId="173" fontId="16" fillId="4" borderId="0" xfId="1" applyNumberFormat="1" applyFont="1" applyFill="1" applyBorder="1" applyAlignment="1">
      <alignment vertical="center"/>
    </xf>
    <xf numFmtId="10" fontId="15" fillId="0" borderId="0" xfId="2" applyNumberFormat="1" applyFont="1" applyFill="1" applyBorder="1" applyAlignment="1">
      <alignment horizontal="center" vertical="center"/>
    </xf>
    <xf numFmtId="3" fontId="36" fillId="4" borderId="0" xfId="1" applyNumberFormat="1" applyFont="1" applyFill="1" applyBorder="1" applyAlignment="1">
      <alignment horizontal="right" vertical="center" wrapText="1"/>
    </xf>
    <xf numFmtId="3" fontId="36" fillId="4" borderId="2" xfId="1" applyNumberFormat="1" applyFont="1" applyFill="1" applyBorder="1" applyAlignment="1">
      <alignment horizontal="right" vertical="center" wrapText="1"/>
    </xf>
    <xf numFmtId="49" fontId="15" fillId="0" borderId="39" xfId="4" applyNumberFormat="1" applyFont="1" applyFill="1" applyBorder="1" applyAlignment="1">
      <alignment vertical="center"/>
    </xf>
    <xf numFmtId="171" fontId="15" fillId="0" borderId="39" xfId="1" applyNumberFormat="1" applyFont="1" applyBorder="1" applyAlignment="1">
      <alignment vertical="center"/>
    </xf>
    <xf numFmtId="171" fontId="15" fillId="0" borderId="39" xfId="1" applyNumberFormat="1" applyFont="1" applyFill="1" applyBorder="1" applyAlignment="1">
      <alignment horizontal="center" vertical="center"/>
    </xf>
    <xf numFmtId="171" fontId="15" fillId="0" borderId="21" xfId="1" applyNumberFormat="1" applyFont="1" applyFill="1" applyBorder="1" applyAlignment="1">
      <alignment horizontal="right" vertical="center"/>
    </xf>
    <xf numFmtId="171" fontId="15" fillId="4" borderId="21" xfId="1" applyNumberFormat="1" applyFont="1" applyFill="1" applyBorder="1" applyAlignment="1">
      <alignment vertical="center"/>
    </xf>
    <xf numFmtId="169" fontId="36" fillId="9" borderId="0" xfId="2" applyNumberFormat="1" applyFont="1" applyFill="1" applyBorder="1" applyAlignment="1">
      <alignment vertical="center"/>
    </xf>
    <xf numFmtId="0" fontId="19" fillId="6" borderId="42" xfId="0" applyFont="1" applyFill="1" applyBorder="1" applyAlignment="1">
      <alignment horizontal="center" vertical="center" wrapText="1"/>
    </xf>
    <xf numFmtId="0" fontId="19" fillId="6" borderId="43" xfId="0" applyFont="1" applyFill="1" applyBorder="1" applyAlignment="1">
      <alignment horizontal="center" vertical="center" wrapText="1"/>
    </xf>
    <xf numFmtId="3" fontId="13" fillId="4" borderId="42" xfId="0" applyNumberFormat="1" applyFont="1" applyFill="1" applyBorder="1" applyAlignment="1">
      <alignment horizontal="right" vertical="center"/>
    </xf>
    <xf numFmtId="9" fontId="13" fillId="4" borderId="43" xfId="0" applyNumberFormat="1" applyFont="1" applyFill="1" applyBorder="1" applyAlignment="1">
      <alignment horizontal="right" vertical="center"/>
    </xf>
    <xf numFmtId="3" fontId="15" fillId="4" borderId="42" xfId="0" applyNumberFormat="1" applyFont="1" applyFill="1" applyBorder="1" applyAlignment="1">
      <alignment vertical="center"/>
    </xf>
    <xf numFmtId="9" fontId="15" fillId="4" borderId="43" xfId="0" applyNumberFormat="1" applyFont="1" applyFill="1" applyBorder="1" applyAlignment="1">
      <alignment vertical="center"/>
    </xf>
    <xf numFmtId="0" fontId="15" fillId="4" borderId="42" xfId="0" applyFont="1" applyFill="1" applyBorder="1" applyAlignment="1">
      <alignment vertical="center"/>
    </xf>
    <xf numFmtId="3" fontId="13" fillId="4" borderId="42" xfId="0" applyNumberFormat="1" applyFont="1" applyFill="1" applyBorder="1" applyAlignment="1">
      <alignment vertical="center"/>
    </xf>
    <xf numFmtId="9" fontId="13" fillId="4" borderId="43" xfId="0" applyNumberFormat="1" applyFont="1" applyFill="1" applyBorder="1" applyAlignment="1">
      <alignment vertical="center"/>
    </xf>
    <xf numFmtId="3" fontId="16" fillId="4" borderId="42" xfId="0" applyNumberFormat="1" applyFont="1" applyFill="1" applyBorder="1" applyAlignment="1">
      <alignment vertical="center"/>
    </xf>
    <xf numFmtId="9" fontId="16" fillId="4" borderId="43" xfId="0" applyNumberFormat="1" applyFont="1" applyFill="1" applyBorder="1" applyAlignment="1">
      <alignment vertical="center"/>
    </xf>
    <xf numFmtId="0" fontId="13" fillId="4" borderId="43" xfId="0" applyFont="1" applyFill="1" applyBorder="1" applyAlignment="1">
      <alignment vertical="center"/>
    </xf>
    <xf numFmtId="0" fontId="15" fillId="4" borderId="42" xfId="0" applyFont="1" applyFill="1" applyBorder="1" applyAlignment="1">
      <alignment horizontal="right" vertical="center"/>
    </xf>
    <xf numFmtId="9" fontId="15" fillId="4" borderId="43" xfId="0" applyNumberFormat="1" applyFont="1" applyFill="1" applyBorder="1" applyAlignment="1">
      <alignment horizontal="right" vertical="center"/>
    </xf>
    <xf numFmtId="3" fontId="15" fillId="4" borderId="42" xfId="0" applyNumberFormat="1" applyFont="1" applyFill="1" applyBorder="1" applyAlignment="1">
      <alignment horizontal="right" vertical="center"/>
    </xf>
    <xf numFmtId="3" fontId="16" fillId="4" borderId="42" xfId="0" applyNumberFormat="1" applyFont="1" applyFill="1" applyBorder="1" applyAlignment="1">
      <alignment horizontal="right" vertical="center"/>
    </xf>
    <xf numFmtId="9" fontId="16" fillId="4" borderId="43" xfId="0" applyNumberFormat="1" applyFont="1" applyFill="1" applyBorder="1" applyAlignment="1">
      <alignment horizontal="right" vertical="center"/>
    </xf>
    <xf numFmtId="0" fontId="13" fillId="0" borderId="44" xfId="0" applyFont="1" applyBorder="1" applyAlignment="1">
      <alignment vertical="center"/>
    </xf>
    <xf numFmtId="0" fontId="13" fillId="0" borderId="45" xfId="0" applyFont="1" applyBorder="1" applyAlignment="1">
      <alignment vertical="center"/>
    </xf>
    <xf numFmtId="3" fontId="15" fillId="4" borderId="46" xfId="0" applyNumberFormat="1" applyFont="1" applyFill="1" applyBorder="1" applyAlignment="1">
      <alignment horizontal="right" vertical="center"/>
    </xf>
    <xf numFmtId="9" fontId="15" fillId="4" borderId="47" xfId="0" applyNumberFormat="1" applyFont="1" applyFill="1" applyBorder="1" applyAlignment="1">
      <alignment horizontal="right" vertical="center"/>
    </xf>
    <xf numFmtId="177" fontId="38" fillId="9" borderId="24" xfId="1" applyNumberFormat="1" applyFont="1" applyFill="1" applyBorder="1" applyAlignment="1">
      <alignment horizontal="right" vertical="center"/>
    </xf>
    <xf numFmtId="169" fontId="15" fillId="4" borderId="9" xfId="2" applyNumberFormat="1" applyFont="1" applyFill="1" applyBorder="1" applyAlignment="1">
      <alignment horizontal="center" vertical="center"/>
    </xf>
    <xf numFmtId="169" fontId="15" fillId="4" borderId="10" xfId="2" applyNumberFormat="1" applyFont="1" applyFill="1" applyBorder="1" applyAlignment="1">
      <alignment horizontal="center" vertical="center"/>
    </xf>
    <xf numFmtId="171" fontId="15" fillId="4" borderId="0" xfId="1" applyNumberFormat="1" applyFont="1" applyFill="1" applyBorder="1" applyAlignment="1">
      <alignment horizontal="center" vertical="center"/>
    </xf>
    <xf numFmtId="0" fontId="15" fillId="0" borderId="23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/>
    </xf>
    <xf numFmtId="168" fontId="14" fillId="4" borderId="0" xfId="1" applyNumberFormat="1" applyFont="1" applyFill="1" applyBorder="1" applyAlignment="1">
      <alignment horizontal="center" vertical="center"/>
    </xf>
    <xf numFmtId="168" fontId="15" fillId="4" borderId="0" xfId="1" applyNumberFormat="1" applyFont="1" applyFill="1" applyBorder="1" applyAlignment="1">
      <alignment horizontal="center" vertical="center"/>
    </xf>
    <xf numFmtId="169" fontId="38" fillId="9" borderId="7" xfId="2" applyNumberFormat="1" applyFont="1" applyFill="1" applyBorder="1" applyAlignment="1">
      <alignment horizontal="right" vertical="center"/>
    </xf>
    <xf numFmtId="169" fontId="38" fillId="9" borderId="0" xfId="2" applyNumberFormat="1" applyFont="1" applyFill="1" applyBorder="1" applyAlignment="1">
      <alignment horizontal="right" vertical="center"/>
    </xf>
    <xf numFmtId="17" fontId="38" fillId="6" borderId="0" xfId="0" quotePrefix="1" applyNumberFormat="1" applyFont="1" applyFill="1" applyAlignment="1">
      <alignment horizontal="center" vertical="center"/>
    </xf>
    <xf numFmtId="177" fontId="41" fillId="0" borderId="48" xfId="1" applyNumberFormat="1" applyFont="1" applyBorder="1" applyAlignment="1">
      <alignment vertical="center"/>
    </xf>
    <xf numFmtId="169" fontId="36" fillId="0" borderId="48" xfId="2" applyNumberFormat="1" applyFont="1" applyFill="1" applyBorder="1" applyAlignment="1">
      <alignment horizontal="right" vertical="center"/>
    </xf>
    <xf numFmtId="177" fontId="38" fillId="6" borderId="49" xfId="1" applyNumberFormat="1" applyFont="1" applyFill="1" applyBorder="1" applyAlignment="1">
      <alignment horizontal="right" vertical="center"/>
    </xf>
    <xf numFmtId="169" fontId="39" fillId="6" borderId="50" xfId="2" applyNumberFormat="1" applyFont="1" applyFill="1" applyBorder="1" applyAlignment="1">
      <alignment horizontal="right" vertical="center"/>
    </xf>
    <xf numFmtId="177" fontId="15" fillId="4" borderId="0" xfId="4" applyNumberFormat="1" applyFont="1" applyFill="1" applyBorder="1" applyAlignment="1">
      <alignment horizontal="right" vertical="center"/>
    </xf>
    <xf numFmtId="169" fontId="16" fillId="32" borderId="0" xfId="2" applyNumberFormat="1" applyFont="1" applyFill="1" applyBorder="1" applyAlignment="1">
      <alignment horizontal="right" vertical="center" wrapText="1"/>
    </xf>
    <xf numFmtId="0" fontId="18" fillId="9" borderId="0" xfId="0" applyFont="1" applyFill="1" applyAlignment="1">
      <alignment horizontal="left" vertical="center"/>
    </xf>
    <xf numFmtId="177" fontId="18" fillId="9" borderId="0" xfId="0" applyNumberFormat="1" applyFont="1" applyFill="1" applyAlignment="1">
      <alignment horizontal="center" vertical="center"/>
    </xf>
    <xf numFmtId="169" fontId="18" fillId="9" borderId="0" xfId="2" applyNumberFormat="1" applyFont="1" applyFill="1" applyBorder="1" applyAlignment="1">
      <alignment horizontal="center" vertical="center"/>
    </xf>
    <xf numFmtId="177" fontId="16" fillId="4" borderId="0" xfId="4" applyNumberFormat="1" applyFont="1" applyFill="1" applyBorder="1" applyAlignment="1">
      <alignment horizontal="right" vertical="center"/>
    </xf>
    <xf numFmtId="177" fontId="16" fillId="4" borderId="0" xfId="4" applyNumberFormat="1" applyFont="1" applyFill="1" applyBorder="1" applyAlignment="1">
      <alignment horizontal="center" vertical="center"/>
    </xf>
    <xf numFmtId="3" fontId="39" fillId="4" borderId="2" xfId="1" applyNumberFormat="1" applyFont="1" applyFill="1" applyBorder="1" applyAlignment="1">
      <alignment horizontal="right" vertical="center" wrapText="1"/>
    </xf>
    <xf numFmtId="3" fontId="39" fillId="4" borderId="0" xfId="1" applyNumberFormat="1" applyFont="1" applyFill="1" applyBorder="1" applyAlignment="1">
      <alignment horizontal="right" vertical="center" wrapText="1"/>
    </xf>
    <xf numFmtId="0" fontId="37" fillId="0" borderId="0" xfId="0" applyFont="1" applyAlignment="1">
      <alignment horizontal="left" vertical="center" wrapText="1"/>
    </xf>
    <xf numFmtId="17" fontId="38" fillId="0" borderId="2" xfId="0" quotePrefix="1" applyNumberFormat="1" applyFont="1" applyBorder="1" applyAlignment="1">
      <alignment horizontal="center" vertical="center"/>
    </xf>
    <xf numFmtId="17" fontId="38" fillId="0" borderId="7" xfId="0" quotePrefix="1" applyNumberFormat="1" applyFont="1" applyBorder="1" applyAlignment="1">
      <alignment horizontal="center" vertical="center"/>
    </xf>
    <xf numFmtId="0" fontId="38" fillId="0" borderId="0" xfId="0" quotePrefix="1" applyFont="1" applyAlignment="1">
      <alignment horizontal="center" vertical="center"/>
    </xf>
    <xf numFmtId="3" fontId="38" fillId="0" borderId="0" xfId="0" applyNumberFormat="1" applyFont="1" applyAlignment="1">
      <alignment horizontal="center" vertical="center" wrapText="1"/>
    </xf>
    <xf numFmtId="3" fontId="36" fillId="0" borderId="2" xfId="1" applyNumberFormat="1" applyFont="1" applyFill="1" applyBorder="1" applyAlignment="1">
      <alignment horizontal="right" vertical="center" wrapText="1"/>
    </xf>
    <xf numFmtId="3" fontId="36" fillId="0" borderId="0" xfId="1" applyNumberFormat="1" applyFont="1" applyFill="1" applyBorder="1" applyAlignment="1">
      <alignment horizontal="right" vertical="center" wrapText="1"/>
    </xf>
    <xf numFmtId="169" fontId="39" fillId="0" borderId="2" xfId="2" applyNumberFormat="1" applyFont="1" applyFill="1" applyBorder="1" applyAlignment="1">
      <alignment horizontal="right" vertical="center" wrapText="1"/>
    </xf>
    <xf numFmtId="169" fontId="36" fillId="0" borderId="3" xfId="2" applyNumberFormat="1" applyFont="1" applyFill="1" applyBorder="1" applyAlignment="1">
      <alignment horizontal="right" vertical="center" wrapText="1"/>
    </xf>
    <xf numFmtId="0" fontId="38" fillId="0" borderId="0" xfId="0" applyFont="1" applyAlignment="1">
      <alignment horizontal="left" vertical="center" wrapText="1"/>
    </xf>
    <xf numFmtId="4" fontId="76" fillId="0" borderId="0" xfId="0" applyNumberFormat="1" applyFont="1"/>
    <xf numFmtId="0" fontId="76" fillId="0" borderId="0" xfId="0" applyFont="1"/>
    <xf numFmtId="167" fontId="80" fillId="0" borderId="0" xfId="4" applyNumberFormat="1" applyFont="1" applyAlignment="1">
      <alignment horizontal="center" vertical="center"/>
    </xf>
    <xf numFmtId="180" fontId="11" fillId="0" borderId="0" xfId="0" applyNumberFormat="1" applyFont="1" applyAlignment="1">
      <alignment vertical="center"/>
    </xf>
    <xf numFmtId="177" fontId="36" fillId="4" borderId="2" xfId="1" applyNumberFormat="1" applyFont="1" applyFill="1" applyBorder="1" applyAlignment="1">
      <alignment horizontal="right" vertical="center" wrapText="1"/>
    </xf>
    <xf numFmtId="177" fontId="36" fillId="4" borderId="0" xfId="2" applyNumberFormat="1" applyFont="1" applyFill="1" applyBorder="1" applyAlignment="1">
      <alignment horizontal="right" vertical="center" wrapText="1"/>
    </xf>
    <xf numFmtId="177" fontId="36" fillId="4" borderId="0" xfId="1" applyNumberFormat="1" applyFont="1" applyFill="1" applyBorder="1" applyAlignment="1">
      <alignment horizontal="right" vertical="center" wrapText="1"/>
    </xf>
    <xf numFmtId="171" fontId="18" fillId="4" borderId="2" xfId="1" applyNumberFormat="1" applyFont="1" applyFill="1" applyBorder="1" applyAlignment="1">
      <alignment horizontal="right" vertical="center"/>
    </xf>
    <xf numFmtId="3" fontId="18" fillId="4" borderId="3" xfId="4" applyNumberFormat="1" applyFont="1" applyFill="1" applyBorder="1" applyAlignment="1">
      <alignment horizontal="right" vertical="center"/>
    </xf>
    <xf numFmtId="0" fontId="18" fillId="0" borderId="0" xfId="7" applyFont="1" applyAlignment="1">
      <alignment horizontal="center" vertical="center" wrapText="1"/>
    </xf>
    <xf numFmtId="0" fontId="16" fillId="0" borderId="0" xfId="0" applyFont="1" applyAlignment="1">
      <alignment horizontal="left" vertical="center" indent="2"/>
    </xf>
    <xf numFmtId="171" fontId="16" fillId="0" borderId="0" xfId="0" applyNumberFormat="1" applyFont="1" applyAlignment="1">
      <alignment horizontal="right" vertical="center"/>
    </xf>
    <xf numFmtId="171" fontId="15" fillId="0" borderId="0" xfId="1" applyNumberFormat="1" applyFont="1" applyAlignment="1">
      <alignment horizontal="right" vertical="center"/>
    </xf>
    <xf numFmtId="3" fontId="18" fillId="9" borderId="0" xfId="0" applyNumberFormat="1" applyFont="1" applyFill="1" applyAlignment="1">
      <alignment horizontal="right" vertical="center"/>
    </xf>
    <xf numFmtId="178" fontId="15" fillId="4" borderId="0" xfId="1" applyNumberFormat="1" applyFont="1" applyFill="1" applyBorder="1" applyAlignment="1">
      <alignment horizontal="center" vertical="center"/>
    </xf>
    <xf numFmtId="168" fontId="16" fillId="4" borderId="0" xfId="4" applyNumberFormat="1" applyFont="1" applyFill="1" applyBorder="1" applyAlignment="1">
      <alignment horizontal="center" vertical="center"/>
    </xf>
    <xf numFmtId="171" fontId="19" fillId="0" borderId="0" xfId="1" applyNumberFormat="1" applyFont="1" applyAlignment="1">
      <alignment horizontal="center" vertical="center"/>
    </xf>
    <xf numFmtId="171" fontId="13" fillId="0" borderId="4" xfId="1" applyNumberFormat="1" applyFont="1" applyBorder="1" applyAlignment="1">
      <alignment horizontal="center" vertical="center" wrapText="1"/>
    </xf>
    <xf numFmtId="171" fontId="18" fillId="0" borderId="1" xfId="1" applyNumberFormat="1" applyFont="1" applyBorder="1" applyAlignment="1">
      <alignment horizontal="center" vertical="center" wrapText="1"/>
    </xf>
    <xf numFmtId="171" fontId="19" fillId="0" borderId="2" xfId="1" applyNumberFormat="1" applyFont="1" applyFill="1" applyBorder="1" applyAlignment="1">
      <alignment horizontal="center" vertical="center"/>
    </xf>
    <xf numFmtId="171" fontId="19" fillId="4" borderId="0" xfId="1" applyNumberFormat="1" applyFont="1" applyFill="1" applyAlignment="1">
      <alignment horizontal="center" vertical="center"/>
    </xf>
    <xf numFmtId="171" fontId="19" fillId="4" borderId="2" xfId="1" applyNumberFormat="1" applyFont="1" applyFill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center" vertical="center"/>
    </xf>
    <xf numFmtId="171" fontId="19" fillId="4" borderId="2" xfId="1" applyNumberFormat="1" applyFont="1" applyFill="1" applyBorder="1" applyAlignment="1">
      <alignment vertical="center"/>
    </xf>
    <xf numFmtId="171" fontId="19" fillId="0" borderId="0" xfId="1" applyNumberFormat="1" applyFont="1" applyFill="1" applyBorder="1" applyAlignment="1">
      <alignment vertical="center"/>
    </xf>
    <xf numFmtId="171" fontId="19" fillId="0" borderId="2" xfId="1" applyNumberFormat="1" applyFont="1" applyFill="1" applyBorder="1" applyAlignment="1">
      <alignment vertical="center"/>
    </xf>
    <xf numFmtId="171" fontId="19" fillId="4" borderId="0" xfId="1" applyNumberFormat="1" applyFont="1" applyFill="1" applyAlignment="1">
      <alignment vertical="center"/>
    </xf>
    <xf numFmtId="171" fontId="19" fillId="0" borderId="3" xfId="1" applyNumberFormat="1" applyFont="1" applyFill="1" applyBorder="1" applyAlignment="1">
      <alignment vertical="center"/>
    </xf>
    <xf numFmtId="171" fontId="15" fillId="0" borderId="0" xfId="1" applyNumberFormat="1" applyFont="1" applyAlignment="1">
      <alignment horizontal="center" vertical="center"/>
    </xf>
    <xf numFmtId="171" fontId="14" fillId="0" borderId="0" xfId="1" applyNumberFormat="1" applyFont="1" applyFill="1" applyBorder="1" applyAlignment="1">
      <alignment horizontal="center" vertical="center"/>
    </xf>
    <xf numFmtId="171" fontId="19" fillId="0" borderId="2" xfId="1" applyNumberFormat="1" applyFont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right" vertical="center"/>
    </xf>
    <xf numFmtId="171" fontId="19" fillId="4" borderId="3" xfId="1" applyNumberFormat="1" applyFont="1" applyFill="1" applyBorder="1" applyAlignment="1">
      <alignment vertical="center"/>
    </xf>
    <xf numFmtId="171" fontId="14" fillId="7" borderId="2" xfId="1" applyNumberFormat="1" applyFont="1" applyFill="1" applyBorder="1" applyAlignment="1">
      <alignment horizontal="right" vertical="center"/>
    </xf>
    <xf numFmtId="171" fontId="14" fillId="7" borderId="0" xfId="1" applyNumberFormat="1" applyFont="1" applyFill="1" applyBorder="1" applyAlignment="1">
      <alignment horizontal="right" vertical="center"/>
    </xf>
    <xf numFmtId="171" fontId="14" fillId="7" borderId="2" xfId="1" applyNumberFormat="1" applyFont="1" applyFill="1" applyBorder="1" applyAlignment="1">
      <alignment horizontal="center" vertical="center"/>
    </xf>
    <xf numFmtId="171" fontId="14" fillId="7" borderId="0" xfId="1" applyNumberFormat="1" applyFont="1" applyFill="1" applyBorder="1" applyAlignment="1">
      <alignment horizontal="center" vertical="center"/>
    </xf>
    <xf numFmtId="171" fontId="14" fillId="7" borderId="3" xfId="1" applyNumberFormat="1" applyFont="1" applyFill="1" applyBorder="1" applyAlignment="1">
      <alignment horizontal="center" vertical="center"/>
    </xf>
    <xf numFmtId="171" fontId="14" fillId="7" borderId="0" xfId="1" applyNumberFormat="1" applyFont="1" applyFill="1" applyAlignment="1">
      <alignment horizontal="right" vertical="center"/>
    </xf>
    <xf numFmtId="171" fontId="19" fillId="4" borderId="0" xfId="1" applyNumberFormat="1" applyFont="1" applyFill="1" applyBorder="1" applyAlignment="1">
      <alignment horizontal="center" vertical="center"/>
    </xf>
    <xf numFmtId="171" fontId="19" fillId="0" borderId="19" xfId="1" applyNumberFormat="1" applyFont="1" applyBorder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167" fontId="36" fillId="0" borderId="2" xfId="0" applyNumberFormat="1" applyFont="1" applyBorder="1" applyAlignment="1">
      <alignment horizontal="center" vertical="center"/>
    </xf>
    <xf numFmtId="167" fontId="36" fillId="0" borderId="2" xfId="1" applyNumberFormat="1" applyFont="1" applyFill="1" applyBorder="1" applyAlignment="1">
      <alignment vertical="center"/>
    </xf>
    <xf numFmtId="167" fontId="39" fillId="6" borderId="2" xfId="1" applyNumberFormat="1" applyFont="1" applyFill="1" applyBorder="1" applyAlignment="1">
      <alignment vertical="center"/>
    </xf>
    <xf numFmtId="170" fontId="36" fillId="0" borderId="2" xfId="1" applyNumberFormat="1" applyFont="1" applyFill="1" applyBorder="1" applyAlignment="1">
      <alignment vertical="center"/>
    </xf>
    <xf numFmtId="170" fontId="39" fillId="6" borderId="2" xfId="1" applyNumberFormat="1" applyFont="1" applyFill="1" applyBorder="1" applyAlignment="1">
      <alignment vertical="center"/>
    </xf>
    <xf numFmtId="170" fontId="36" fillId="0" borderId="2" xfId="1" applyNumberFormat="1" applyFont="1" applyBorder="1" applyAlignment="1">
      <alignment vertical="center"/>
    </xf>
    <xf numFmtId="170" fontId="39" fillId="0" borderId="2" xfId="1" applyNumberFormat="1" applyFont="1" applyBorder="1" applyAlignment="1">
      <alignment vertical="center"/>
    </xf>
    <xf numFmtId="170" fontId="39" fillId="9" borderId="2" xfId="1" applyNumberFormat="1" applyFont="1" applyFill="1" applyBorder="1" applyAlignment="1">
      <alignment vertical="center"/>
    </xf>
    <xf numFmtId="170" fontId="36" fillId="6" borderId="2" xfId="1" applyNumberFormat="1" applyFont="1" applyFill="1" applyBorder="1" applyAlignment="1">
      <alignment vertical="center"/>
    </xf>
    <xf numFmtId="170" fontId="36" fillId="4" borderId="3" xfId="1" applyNumberFormat="1" applyFont="1" applyFill="1" applyBorder="1" applyAlignment="1">
      <alignment vertical="center"/>
    </xf>
    <xf numFmtId="17" fontId="13" fillId="0" borderId="1" xfId="0" applyNumberFormat="1" applyFont="1" applyBorder="1" applyAlignment="1">
      <alignment horizontal="center" vertical="center"/>
    </xf>
    <xf numFmtId="17" fontId="18" fillId="0" borderId="1" xfId="0" applyNumberFormat="1" applyFont="1" applyBorder="1" applyAlignment="1">
      <alignment horizontal="center" vertical="center"/>
    </xf>
    <xf numFmtId="169" fontId="15" fillId="0" borderId="0" xfId="2" applyNumberFormat="1" applyFont="1" applyAlignment="1">
      <alignment horizontal="right" vertical="center"/>
    </xf>
    <xf numFmtId="3" fontId="29" fillId="0" borderId="0" xfId="0" applyNumberFormat="1" applyFont="1" applyAlignment="1">
      <alignment vertical="center"/>
    </xf>
    <xf numFmtId="177" fontId="41" fillId="0" borderId="2" xfId="1" applyNumberFormat="1" applyFont="1" applyFill="1" applyBorder="1" applyAlignment="1">
      <alignment vertical="center"/>
    </xf>
    <xf numFmtId="177" fontId="41" fillId="0" borderId="15" xfId="1" applyNumberFormat="1" applyFont="1" applyFill="1" applyBorder="1" applyAlignment="1">
      <alignment vertical="center"/>
    </xf>
    <xf numFmtId="170" fontId="38" fillId="0" borderId="3" xfId="1" applyNumberFormat="1" applyFont="1" applyFill="1" applyBorder="1" applyAlignment="1">
      <alignment vertical="center"/>
    </xf>
    <xf numFmtId="177" fontId="41" fillId="0" borderId="7" xfId="1" applyNumberFormat="1" applyFont="1" applyFill="1" applyBorder="1" applyAlignment="1">
      <alignment vertical="center"/>
    </xf>
    <xf numFmtId="3" fontId="36" fillId="0" borderId="2" xfId="4" applyNumberFormat="1" applyFont="1" applyFill="1" applyBorder="1" applyAlignment="1">
      <alignment horizontal="right" vertical="center" wrapText="1"/>
    </xf>
    <xf numFmtId="3" fontId="36" fillId="0" borderId="0" xfId="4" applyNumberFormat="1" applyFont="1" applyFill="1" applyBorder="1" applyAlignment="1">
      <alignment horizontal="right" vertical="center" wrapText="1"/>
    </xf>
    <xf numFmtId="2" fontId="16" fillId="0" borderId="1" xfId="0" quotePrefix="1" applyNumberFormat="1" applyFont="1" applyBorder="1" applyAlignment="1">
      <alignment horizontal="center" vertical="center" wrapText="1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81" fontId="29" fillId="0" borderId="0" xfId="0" applyNumberFormat="1" applyFont="1" applyAlignment="1">
      <alignment vertical="center"/>
    </xf>
    <xf numFmtId="167" fontId="15" fillId="0" borderId="0" xfId="4" applyNumberFormat="1" applyFont="1" applyAlignment="1">
      <alignment horizontal="center" vertical="center"/>
    </xf>
    <xf numFmtId="164" fontId="29" fillId="0" borderId="0" xfId="1" applyFont="1" applyAlignment="1">
      <alignment vertical="center"/>
    </xf>
    <xf numFmtId="9" fontId="29" fillId="0" borderId="0" xfId="2" applyFont="1" applyAlignment="1">
      <alignment vertical="center"/>
    </xf>
    <xf numFmtId="177" fontId="19" fillId="0" borderId="1" xfId="0" applyNumberFormat="1" applyFont="1" applyBorder="1" applyAlignment="1">
      <alignment horizontal="center" vertical="center"/>
    </xf>
    <xf numFmtId="4" fontId="36" fillId="4" borderId="2" xfId="1" applyNumberFormat="1" applyFont="1" applyFill="1" applyBorder="1" applyAlignment="1">
      <alignment horizontal="right" vertical="center" wrapText="1"/>
    </xf>
    <xf numFmtId="4" fontId="36" fillId="4" borderId="0" xfId="1" applyNumberFormat="1" applyFont="1" applyFill="1" applyBorder="1" applyAlignment="1">
      <alignment horizontal="right" vertical="center" wrapText="1"/>
    </xf>
    <xf numFmtId="170" fontId="16" fillId="4" borderId="0" xfId="1" applyNumberFormat="1" applyFont="1" applyFill="1" applyBorder="1" applyAlignment="1">
      <alignment horizontal="center" vertical="center"/>
    </xf>
    <xf numFmtId="170" fontId="14" fillId="4" borderId="0" xfId="1" applyNumberFormat="1" applyFont="1" applyFill="1" applyBorder="1" applyAlignment="1">
      <alignment horizontal="center" vertical="center"/>
    </xf>
    <xf numFmtId="170" fontId="15" fillId="4" borderId="0" xfId="1" applyNumberFormat="1" applyFont="1" applyFill="1" applyBorder="1" applyAlignment="1">
      <alignment horizontal="center" vertical="center"/>
    </xf>
    <xf numFmtId="170" fontId="16" fillId="4" borderId="0" xfId="1" applyNumberFormat="1" applyFont="1" applyFill="1" applyBorder="1" applyAlignment="1">
      <alignment vertical="center"/>
    </xf>
    <xf numFmtId="167" fontId="11" fillId="0" borderId="0" xfId="0" applyNumberFormat="1" applyFont="1" applyAlignment="1">
      <alignment vertical="center"/>
    </xf>
    <xf numFmtId="166" fontId="15" fillId="4" borderId="0" xfId="4" applyFont="1" applyFill="1" applyBorder="1" applyAlignment="1">
      <alignment horizontal="center" vertical="center"/>
    </xf>
    <xf numFmtId="49" fontId="16" fillId="4" borderId="1" xfId="0" quotePrefix="1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17" fontId="13" fillId="4" borderId="1" xfId="0" quotePrefix="1" applyNumberFormat="1" applyFont="1" applyFill="1" applyBorder="1" applyAlignment="1">
      <alignment horizontal="center" vertical="center" wrapText="1"/>
    </xf>
    <xf numFmtId="17" fontId="18" fillId="4" borderId="1" xfId="0" quotePrefix="1" applyNumberFormat="1" applyFont="1" applyFill="1" applyBorder="1" applyAlignment="1">
      <alignment horizontal="center" vertical="center" wrapText="1"/>
    </xf>
    <xf numFmtId="168" fontId="36" fillId="4" borderId="0" xfId="4" applyNumberFormat="1" applyFont="1" applyFill="1" applyBorder="1" applyAlignment="1">
      <alignment horizontal="right" vertical="center" wrapText="1"/>
    </xf>
    <xf numFmtId="169" fontId="16" fillId="0" borderId="9" xfId="2" applyNumberFormat="1" applyFont="1" applyFill="1" applyBorder="1" applyAlignment="1">
      <alignment horizontal="center" vertical="center"/>
    </xf>
    <xf numFmtId="169" fontId="16" fillId="0" borderId="10" xfId="2" applyNumberFormat="1" applyFont="1" applyFill="1" applyBorder="1" applyAlignment="1">
      <alignment horizontal="center" vertical="center"/>
    </xf>
    <xf numFmtId="177" fontId="18" fillId="9" borderId="0" xfId="0" applyNumberFormat="1" applyFont="1" applyFill="1" applyAlignment="1">
      <alignment horizontal="left" vertical="center"/>
    </xf>
    <xf numFmtId="177" fontId="16" fillId="4" borderId="0" xfId="1" applyNumberFormat="1" applyFont="1" applyFill="1" applyBorder="1" applyAlignment="1">
      <alignment horizontal="left" vertical="center"/>
    </xf>
    <xf numFmtId="177" fontId="15" fillId="4" borderId="0" xfId="1" applyNumberFormat="1" applyFont="1" applyFill="1" applyBorder="1" applyAlignment="1">
      <alignment horizontal="left" vertical="center"/>
    </xf>
    <xf numFmtId="49" fontId="15" fillId="0" borderId="15" xfId="4" applyNumberFormat="1" applyFont="1" applyFill="1" applyBorder="1" applyAlignment="1">
      <alignment vertical="center"/>
    </xf>
    <xf numFmtId="171" fontId="15" fillId="0" borderId="15" xfId="1" applyNumberFormat="1" applyFont="1" applyBorder="1" applyAlignment="1">
      <alignment vertical="center"/>
    </xf>
    <xf numFmtId="171" fontId="15" fillId="0" borderId="15" xfId="1" applyNumberFormat="1" applyFont="1" applyFill="1" applyBorder="1" applyAlignment="1">
      <alignment horizontal="center" vertical="center"/>
    </xf>
    <xf numFmtId="171" fontId="15" fillId="4" borderId="0" xfId="1" applyNumberFormat="1" applyFont="1" applyFill="1" applyBorder="1" applyAlignment="1">
      <alignment vertical="center"/>
    </xf>
    <xf numFmtId="171" fontId="15" fillId="4" borderId="39" xfId="1" applyNumberFormat="1" applyFont="1" applyFill="1" applyBorder="1" applyAlignment="1">
      <alignment vertical="center"/>
    </xf>
    <xf numFmtId="0" fontId="38" fillId="4" borderId="4" xfId="0" applyFont="1" applyFill="1" applyBorder="1" applyAlignment="1">
      <alignment horizontal="center" vertical="center" wrapText="1"/>
    </xf>
    <xf numFmtId="17" fontId="13" fillId="4" borderId="0" xfId="0" quotePrefix="1" applyNumberFormat="1" applyFont="1" applyFill="1" applyAlignment="1">
      <alignment horizontal="center" vertical="center" wrapText="1"/>
    </xf>
    <xf numFmtId="0" fontId="18" fillId="4" borderId="0" xfId="0" quotePrefix="1" applyFont="1" applyFill="1" applyAlignment="1">
      <alignment horizontal="center" vertical="center" wrapText="1"/>
    </xf>
    <xf numFmtId="170" fontId="15" fillId="0" borderId="0" xfId="1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vertical="center" wrapText="1"/>
    </xf>
    <xf numFmtId="0" fontId="72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3" fontId="19" fillId="0" borderId="2" xfId="4" applyNumberFormat="1" applyFont="1" applyFill="1" applyBorder="1" applyAlignment="1">
      <alignment horizontal="right" vertical="center"/>
    </xf>
    <xf numFmtId="0" fontId="33" fillId="4" borderId="0" xfId="0" applyFont="1" applyFill="1" applyAlignment="1">
      <alignment horizontal="left" vertical="center"/>
    </xf>
    <xf numFmtId="0" fontId="35" fillId="4" borderId="4" xfId="0" applyFont="1" applyFill="1" applyBorder="1" applyAlignment="1">
      <alignment horizontal="center" vertical="center" wrapText="1"/>
    </xf>
    <xf numFmtId="166" fontId="36" fillId="4" borderId="3" xfId="4" applyFont="1" applyFill="1" applyBorder="1" applyAlignment="1">
      <alignment horizontal="left" vertical="center" wrapText="1"/>
    </xf>
    <xf numFmtId="166" fontId="36" fillId="4" borderId="7" xfId="4" applyFont="1" applyFill="1" applyBorder="1" applyAlignment="1">
      <alignment horizontal="left" vertical="center" wrapText="1"/>
    </xf>
    <xf numFmtId="168" fontId="29" fillId="4" borderId="0" xfId="0" applyNumberFormat="1" applyFont="1" applyFill="1" applyAlignment="1">
      <alignment vertical="center"/>
    </xf>
    <xf numFmtId="169" fontId="29" fillId="4" borderId="0" xfId="2" applyNumberFormat="1" applyFont="1" applyFill="1" applyAlignment="1">
      <alignment vertical="center"/>
    </xf>
    <xf numFmtId="0" fontId="32" fillId="3" borderId="0" xfId="0" applyFont="1" applyFill="1" applyAlignment="1">
      <alignment horizontal="left" vertical="center" wrapText="1"/>
    </xf>
    <xf numFmtId="3" fontId="35" fillId="3" borderId="2" xfId="0" applyNumberFormat="1" applyFont="1" applyFill="1" applyBorder="1" applyAlignment="1">
      <alignment horizontal="center" vertical="center" wrapText="1"/>
    </xf>
    <xf numFmtId="171" fontId="32" fillId="3" borderId="0" xfId="1" applyNumberFormat="1" applyFont="1" applyFill="1" applyBorder="1" applyAlignment="1">
      <alignment horizontal="center" vertical="center" wrapText="1"/>
    </xf>
    <xf numFmtId="169" fontId="32" fillId="3" borderId="0" xfId="2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center" wrapText="1" indent="1"/>
    </xf>
    <xf numFmtId="0" fontId="39" fillId="2" borderId="0" xfId="0" applyFont="1" applyFill="1" applyAlignment="1">
      <alignment horizontal="left" vertical="center" wrapText="1"/>
    </xf>
    <xf numFmtId="3" fontId="36" fillId="2" borderId="2" xfId="1" applyNumberFormat="1" applyFont="1" applyFill="1" applyBorder="1" applyAlignment="1">
      <alignment horizontal="right" vertical="center" wrapText="1"/>
    </xf>
    <xf numFmtId="3" fontId="36" fillId="2" borderId="0" xfId="1" applyNumberFormat="1" applyFont="1" applyFill="1" applyBorder="1" applyAlignment="1">
      <alignment horizontal="right" vertical="center" wrapText="1"/>
    </xf>
    <xf numFmtId="169" fontId="36" fillId="2" borderId="0" xfId="2" applyNumberFormat="1" applyFont="1" applyFill="1" applyBorder="1" applyAlignment="1">
      <alignment horizontal="right" vertical="center" wrapText="1"/>
    </xf>
    <xf numFmtId="0" fontId="39" fillId="4" borderId="2" xfId="0" applyFont="1" applyFill="1" applyBorder="1" applyAlignment="1">
      <alignment horizontal="left" vertical="center" wrapText="1"/>
    </xf>
    <xf numFmtId="169" fontId="39" fillId="4" borderId="2" xfId="2" applyNumberFormat="1" applyFont="1" applyFill="1" applyBorder="1" applyAlignment="1">
      <alignment horizontal="right" vertical="center" wrapText="1"/>
    </xf>
    <xf numFmtId="169" fontId="36" fillId="4" borderId="3" xfId="2" applyNumberFormat="1" applyFont="1" applyFill="1" applyBorder="1" applyAlignment="1">
      <alignment horizontal="right" vertical="center" wrapText="1"/>
    </xf>
    <xf numFmtId="170" fontId="29" fillId="4" borderId="0" xfId="1" applyNumberFormat="1" applyFont="1" applyFill="1" applyAlignment="1">
      <alignment vertical="center"/>
    </xf>
    <xf numFmtId="171" fontId="36" fillId="4" borderId="3" xfId="1" applyNumberFormat="1" applyFont="1" applyFill="1" applyBorder="1" applyAlignment="1">
      <alignment horizontal="right" vertical="center" wrapText="1"/>
    </xf>
    <xf numFmtId="171" fontId="36" fillId="4" borderId="2" xfId="1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71" fontId="35" fillId="4" borderId="2" xfId="1" applyNumberFormat="1" applyFont="1" applyFill="1" applyBorder="1" applyAlignment="1">
      <alignment horizontal="right" vertical="center" wrapText="1"/>
    </xf>
    <xf numFmtId="3" fontId="35" fillId="4" borderId="0" xfId="1" applyNumberFormat="1" applyFont="1" applyFill="1" applyBorder="1" applyAlignment="1">
      <alignment horizontal="right" vertical="center" wrapText="1"/>
    </xf>
    <xf numFmtId="169" fontId="35" fillId="0" borderId="0" xfId="2" applyNumberFormat="1" applyFont="1" applyFill="1" applyBorder="1" applyAlignment="1">
      <alignment horizontal="right" vertical="center" wrapText="1"/>
    </xf>
    <xf numFmtId="166" fontId="36" fillId="7" borderId="2" xfId="4" applyFont="1" applyFill="1" applyBorder="1" applyAlignment="1">
      <alignment horizontal="right" vertical="center" wrapText="1"/>
    </xf>
    <xf numFmtId="164" fontId="36" fillId="0" borderId="2" xfId="1" applyFont="1" applyFill="1" applyBorder="1" applyAlignment="1">
      <alignment horizontal="right" vertical="center" wrapText="1"/>
    </xf>
    <xf numFmtId="164" fontId="36" fillId="0" borderId="0" xfId="1" applyFont="1" applyFill="1" applyBorder="1" applyAlignment="1">
      <alignment horizontal="right" vertical="center" wrapText="1"/>
    </xf>
    <xf numFmtId="166" fontId="36" fillId="0" borderId="2" xfId="4" applyFont="1" applyFill="1" applyBorder="1" applyAlignment="1">
      <alignment horizontal="right" vertical="center" wrapText="1"/>
    </xf>
    <xf numFmtId="168" fontId="36" fillId="0" borderId="2" xfId="4" applyNumberFormat="1" applyFont="1" applyFill="1" applyBorder="1" applyAlignment="1">
      <alignment horizontal="right" vertical="center" wrapText="1"/>
    </xf>
    <xf numFmtId="168" fontId="36" fillId="0" borderId="3" xfId="4" applyNumberFormat="1" applyFont="1" applyFill="1" applyBorder="1" applyAlignment="1">
      <alignment horizontal="right" vertical="center" wrapText="1"/>
    </xf>
    <xf numFmtId="169" fontId="36" fillId="5" borderId="0" xfId="2" applyNumberFormat="1" applyFont="1" applyFill="1" applyBorder="1" applyAlignment="1">
      <alignment horizontal="center" vertical="center"/>
    </xf>
    <xf numFmtId="169" fontId="48" fillId="5" borderId="7" xfId="2" applyNumberFormat="1" applyFont="1" applyFill="1" applyBorder="1" applyAlignment="1">
      <alignment horizontal="center" vertical="center"/>
    </xf>
    <xf numFmtId="169" fontId="48" fillId="5" borderId="8" xfId="2" applyNumberFormat="1" applyFont="1" applyFill="1" applyBorder="1" applyAlignment="1">
      <alignment horizontal="center" vertical="center"/>
    </xf>
    <xf numFmtId="177" fontId="18" fillId="5" borderId="2" xfId="4" applyNumberFormat="1" applyFont="1" applyFill="1" applyBorder="1" applyAlignment="1">
      <alignment horizontal="right" vertical="center"/>
    </xf>
    <xf numFmtId="177" fontId="19" fillId="5" borderId="2" xfId="4" applyNumberFormat="1" applyFont="1" applyFill="1" applyBorder="1" applyAlignment="1">
      <alignment horizontal="right" vertical="center"/>
    </xf>
    <xf numFmtId="173" fontId="18" fillId="5" borderId="3" xfId="1" applyNumberFormat="1" applyFont="1" applyFill="1" applyBorder="1" applyAlignment="1">
      <alignment horizontal="right" vertical="center"/>
    </xf>
    <xf numFmtId="0" fontId="19" fillId="5" borderId="1" xfId="0" applyFont="1" applyFill="1" applyBorder="1" applyAlignment="1">
      <alignment horizontal="left" vertical="center" wrapText="1"/>
    </xf>
    <xf numFmtId="0" fontId="13" fillId="0" borderId="34" xfId="0" applyFont="1" applyBorder="1" applyAlignment="1">
      <alignment horizontal="center" vertical="center" wrapText="1"/>
    </xf>
    <xf numFmtId="173" fontId="31" fillId="0" borderId="35" xfId="407" applyNumberFormat="1" applyFont="1" applyFill="1" applyBorder="1" applyAlignment="1">
      <alignment horizontal="right" vertical="center"/>
    </xf>
    <xf numFmtId="173" fontId="30" fillId="0" borderId="36" xfId="407" applyNumberFormat="1" applyFont="1" applyFill="1" applyBorder="1" applyAlignment="1">
      <alignment horizontal="right" vertical="center"/>
    </xf>
    <xf numFmtId="177" fontId="36" fillId="0" borderId="2" xfId="1" applyNumberFormat="1" applyFont="1" applyFill="1" applyBorder="1" applyAlignment="1">
      <alignment horizontal="right" vertical="center" wrapText="1"/>
    </xf>
    <xf numFmtId="177" fontId="36" fillId="0" borderId="0" xfId="1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169" fontId="38" fillId="9" borderId="3" xfId="2" applyNumberFormat="1" applyFont="1" applyFill="1" applyBorder="1" applyAlignment="1">
      <alignment horizontal="right" vertical="center"/>
    </xf>
    <xf numFmtId="170" fontId="15" fillId="4" borderId="0" xfId="1" applyNumberFormat="1" applyFont="1" applyFill="1" applyAlignment="1">
      <alignment vertical="center"/>
    </xf>
    <xf numFmtId="177" fontId="15" fillId="4" borderId="0" xfId="4" quotePrefix="1" applyNumberFormat="1" applyFont="1" applyFill="1" applyBorder="1" applyAlignment="1">
      <alignment horizontal="right" vertical="center"/>
    </xf>
    <xf numFmtId="169" fontId="15" fillId="0" borderId="0" xfId="0" applyNumberFormat="1" applyFont="1" applyAlignment="1">
      <alignment horizontal="center" vertical="center"/>
    </xf>
    <xf numFmtId="0" fontId="18" fillId="4" borderId="0" xfId="0" applyFont="1" applyFill="1" applyAlignment="1">
      <alignment vertical="center"/>
    </xf>
    <xf numFmtId="173" fontId="11" fillId="0" borderId="0" xfId="0" applyNumberFormat="1" applyFont="1" applyAlignment="1">
      <alignment vertical="center"/>
    </xf>
    <xf numFmtId="0" fontId="38" fillId="4" borderId="0" xfId="0" applyFont="1" applyFill="1" applyAlignment="1">
      <alignment horizontal="left" vertical="center"/>
    </xf>
    <xf numFmtId="0" fontId="41" fillId="4" borderId="1" xfId="0" applyFont="1" applyFill="1" applyBorder="1" applyAlignment="1">
      <alignment horizontal="left" vertical="center" wrapText="1"/>
    </xf>
    <xf numFmtId="169" fontId="29" fillId="0" borderId="0" xfId="2" applyNumberFormat="1" applyFont="1" applyFill="1" applyAlignment="1">
      <alignment vertical="center"/>
    </xf>
    <xf numFmtId="170" fontId="29" fillId="0" borderId="0" xfId="1" applyNumberFormat="1" applyFont="1" applyFill="1" applyAlignment="1">
      <alignment vertical="center"/>
    </xf>
    <xf numFmtId="9" fontId="29" fillId="0" borderId="0" xfId="0" applyNumberFormat="1" applyFont="1" applyAlignment="1">
      <alignment vertical="center"/>
    </xf>
    <xf numFmtId="169" fontId="15" fillId="4" borderId="20" xfId="2" applyNumberFormat="1" applyFont="1" applyFill="1" applyBorder="1" applyAlignment="1">
      <alignment horizontal="center" vertical="center"/>
    </xf>
    <xf numFmtId="43" fontId="15" fillId="0" borderId="0" xfId="0" applyNumberFormat="1" applyFont="1" applyAlignment="1">
      <alignment vertical="center"/>
    </xf>
    <xf numFmtId="182" fontId="15" fillId="0" borderId="0" xfId="2" applyNumberFormat="1" applyFont="1" applyAlignment="1">
      <alignment vertical="center"/>
    </xf>
    <xf numFmtId="0" fontId="34" fillId="0" borderId="0" xfId="0" applyFont="1" applyAlignment="1">
      <alignment horizontal="center" vertical="center" wrapText="1"/>
    </xf>
    <xf numFmtId="0" fontId="43" fillId="7" borderId="0" xfId="0" applyFont="1" applyFill="1" applyAlignment="1">
      <alignment horizontal="center" vertical="center" wrapText="1"/>
    </xf>
    <xf numFmtId="0" fontId="82" fillId="33" borderId="0" xfId="0" applyFont="1" applyFill="1" applyAlignment="1">
      <alignment horizontal="center" vertical="center" textRotation="255" wrapText="1"/>
    </xf>
    <xf numFmtId="0" fontId="29" fillId="9" borderId="0" xfId="0" applyFont="1" applyFill="1" applyAlignment="1">
      <alignment horizontal="center" vertical="center" textRotation="255"/>
    </xf>
    <xf numFmtId="0" fontId="38" fillId="0" borderId="0" xfId="0" applyFont="1" applyAlignment="1">
      <alignment horizontal="center" vertical="center" wrapText="1"/>
    </xf>
    <xf numFmtId="0" fontId="38" fillId="4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8" fillId="4" borderId="40" xfId="0" quotePrefix="1" applyNumberFormat="1" applyFont="1" applyFill="1" applyBorder="1" applyAlignment="1">
      <alignment horizontal="center" vertical="center"/>
    </xf>
    <xf numFmtId="17" fontId="18" fillId="4" borderId="41" xfId="0" quotePrefix="1" applyNumberFormat="1" applyFont="1" applyFill="1" applyBorder="1" applyAlignment="1">
      <alignment horizontal="center" vertical="center"/>
    </xf>
    <xf numFmtId="17" fontId="18" fillId="4" borderId="44" xfId="0" quotePrefix="1" applyNumberFormat="1" applyFont="1" applyFill="1" applyBorder="1" applyAlignment="1">
      <alignment horizontal="center" vertical="center"/>
    </xf>
    <xf numFmtId="17" fontId="18" fillId="4" borderId="1" xfId="0" quotePrefix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8" fillId="0" borderId="20" xfId="0" applyFont="1" applyBorder="1" applyAlignment="1">
      <alignment horizontal="center" vertical="center" wrapText="1"/>
    </xf>
    <xf numFmtId="0" fontId="39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2" fontId="18" fillId="4" borderId="0" xfId="0" quotePrefix="1" applyNumberFormat="1" applyFont="1" applyFill="1" applyAlignment="1">
      <alignment horizontal="center" vertical="center" wrapText="1"/>
    </xf>
    <xf numFmtId="2" fontId="18" fillId="4" borderId="1" xfId="0" quotePrefix="1" applyNumberFormat="1" applyFont="1" applyFill="1" applyBorder="1" applyAlignment="1">
      <alignment horizontal="center" vertical="center" wrapText="1"/>
    </xf>
    <xf numFmtId="2" fontId="13" fillId="4" borderId="0" xfId="0" quotePrefix="1" applyNumberFormat="1" applyFont="1" applyFill="1" applyAlignment="1">
      <alignment horizontal="center" vertical="center" wrapText="1"/>
    </xf>
    <xf numFmtId="2" fontId="13" fillId="4" borderId="1" xfId="0" quotePrefix="1" applyNumberFormat="1" applyFont="1" applyFill="1" applyBorder="1" applyAlignment="1">
      <alignment horizontal="center" vertical="center" wrapText="1"/>
    </xf>
    <xf numFmtId="2" fontId="79" fillId="4" borderId="0" xfId="0" quotePrefix="1" applyNumberFormat="1" applyFont="1" applyFill="1" applyAlignment="1">
      <alignment horizontal="center" vertical="center" wrapText="1"/>
    </xf>
    <xf numFmtId="2" fontId="79" fillId="4" borderId="1" xfId="0" quotePrefix="1" applyNumberFormat="1" applyFont="1" applyFill="1" applyBorder="1" applyAlignment="1">
      <alignment horizontal="center" vertical="center" wrapText="1"/>
    </xf>
    <xf numFmtId="49" fontId="15" fillId="0" borderId="15" xfId="4" applyNumberFormat="1" applyFont="1" applyFill="1" applyBorder="1" applyAlignment="1">
      <alignment horizontal="left" vertical="center"/>
    </xf>
    <xf numFmtId="49" fontId="15" fillId="0" borderId="39" xfId="4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</cellXfs>
  <cellStyles count="479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 3" xfId="456" xr:uid="{1B47ACFA-53D2-48B4-B170-BF8747FD9CA6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2 6" xfId="460" xr:uid="{FC1B1EF3-EBD0-4B84-86B7-48DAC7127DB9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2" xfId="464" xr:uid="{7D1E8E37-C436-4619-951B-FB4902429492}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14" xfId="477" xr:uid="{5762D039-93A9-4C9B-A984-B646F44B9F5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2 2" xfId="462" xr:uid="{E8AE24D3-8D37-48BA-804A-FE92910771F3}"/>
    <cellStyle name="Millares 3 2 2 3" xfId="470" xr:uid="{50D6787E-A442-4790-A55D-137E36DF9A09}"/>
    <cellStyle name="Millares 3 2 2 4" xfId="473" xr:uid="{283BAF23-6A0B-42F1-88C6-8F60C54338CB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3 9" xfId="459" xr:uid="{CB505B56-3D68-483D-9B9E-13432B0CE022}"/>
    <cellStyle name="Millares 4" xfId="10" xr:uid="{00000000-0005-0000-0000-00003C010000}"/>
    <cellStyle name="Millares 4 2" xfId="22" xr:uid="{00000000-0005-0000-0000-00003D010000}"/>
    <cellStyle name="Millares 4 3" xfId="463" xr:uid="{5812698D-8985-430C-8019-88CA7A54B955}"/>
    <cellStyle name="Millares 4 4" xfId="471" xr:uid="{53C25694-6822-4ABC-9CDC-3EA1E29A4FBE}"/>
    <cellStyle name="Millares 4 5" xfId="474" xr:uid="{72EFC878-D0F6-4D4F-97D3-440A143BD3DD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5 7" xfId="469" xr:uid="{8ECFA84D-1D52-4E3E-883D-355E6D8ECD97}"/>
    <cellStyle name="Millares 5 8" xfId="472" xr:uid="{293A5518-4FDF-4A1E-960F-A9ED1F9644D6}"/>
    <cellStyle name="Millares 5 9" xfId="475" xr:uid="{3ABD54ED-991D-4733-A59B-4ED4BCD20769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18" xfId="461" xr:uid="{292CB3C2-A2CE-441E-A021-F75CC3F5FDE9}"/>
    <cellStyle name="Normal 2" xfId="8" xr:uid="{00000000-0005-0000-0000-000047010000}"/>
    <cellStyle name="Normal 2 2" xfId="12" xr:uid="{00000000-0005-0000-0000-000048010000}"/>
    <cellStyle name="Normal 2 2 2" xfId="467" xr:uid="{AECEA643-1E79-48A1-A5F0-07A5DB7EA0CD}"/>
    <cellStyle name="Normal 2 3" xfId="442" xr:uid="{A71088ED-3E43-4CD7-834C-62AD9CE2287C}"/>
    <cellStyle name="Normal 2 3 2" xfId="465" xr:uid="{4669FE27-9FEC-42B7-B2DC-45B01415A261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3 2 2" xfId="468" xr:uid="{497A534A-8B1B-4C1F-89CB-F367990E63D7}"/>
    <cellStyle name="Normal 3 3" xfId="466" xr:uid="{B7DB07EB-0170-4811-A304-5434160B68A1}"/>
    <cellStyle name="Normal 4" xfId="9" xr:uid="{00000000-0005-0000-0000-00004C010000}"/>
    <cellStyle name="Normal 4 2" xfId="41" xr:uid="{00000000-0005-0000-0000-00004D010000}"/>
    <cellStyle name="Normal 4 3" xfId="455" xr:uid="{97F2ED76-465A-4F99-B537-8F73513F5C0D}"/>
    <cellStyle name="Normal 5" xfId="42" xr:uid="{00000000-0005-0000-0000-00004E010000}"/>
    <cellStyle name="Normal 6" xfId="454" xr:uid="{499D1606-C5EE-40CD-82A9-6AAF2DB6D174}"/>
    <cellStyle name="Normal 7" xfId="476" xr:uid="{9DF60EE6-CA9B-425F-8CD2-332AA22324F1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aje 2 3" xfId="457" xr:uid="{6404F54A-B04D-432D-AFD2-9737F1409111}"/>
    <cellStyle name="Porcentaje 2 3 2" xfId="458" xr:uid="{10E42389-8D38-45B7-8EC8-FCDCB9D7A016}"/>
    <cellStyle name="Porcentaje 3" xfId="478" xr:uid="{F9365D5F-4F10-4785-B6FA-1CC4E7F87FCD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1" defaultTableStyle="TableStyleMedium2" defaultPivotStyle="PivotStyleLight16">
    <tableStyle name="Invisible" pivot="0" table="0" count="0" xr9:uid="{F7D29969-C214-4C59-8746-58802074BBD8}"/>
  </tableStyles>
  <colors>
    <mruColors>
      <color rgb="FFFFFFFF"/>
      <color rgb="FFE80202"/>
      <color rgb="FFFFC600"/>
      <color rgb="FFEDEDED"/>
      <color rgb="FFF2F2F2"/>
      <color rgb="FFDDDDDD"/>
      <color rgb="FF820D31"/>
      <color rgb="FF595959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63" Type="http://schemas.openxmlformats.org/officeDocument/2006/relationships/externalLink" Target="externalLinks/externalLink34.xml"/><Relationship Id="rId68" Type="http://schemas.openxmlformats.org/officeDocument/2006/relationships/externalLink" Target="externalLinks/externalLink39.xml"/><Relationship Id="rId84" Type="http://schemas.openxmlformats.org/officeDocument/2006/relationships/externalLink" Target="externalLinks/externalLink55.xml"/><Relationship Id="rId89" Type="http://schemas.openxmlformats.org/officeDocument/2006/relationships/externalLink" Target="externalLinks/externalLink60.xml"/><Relationship Id="rId112" Type="http://schemas.openxmlformats.org/officeDocument/2006/relationships/calcChain" Target="calcChain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78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74" Type="http://schemas.openxmlformats.org/officeDocument/2006/relationships/externalLink" Target="externalLinks/externalLink45.xml"/><Relationship Id="rId79" Type="http://schemas.openxmlformats.org/officeDocument/2006/relationships/externalLink" Target="externalLinks/externalLink50.xml"/><Relationship Id="rId102" Type="http://schemas.openxmlformats.org/officeDocument/2006/relationships/externalLink" Target="externalLinks/externalLink7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1.xml"/><Relationship Id="rId95" Type="http://schemas.openxmlformats.org/officeDocument/2006/relationships/externalLink" Target="externalLinks/externalLink66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64" Type="http://schemas.openxmlformats.org/officeDocument/2006/relationships/externalLink" Target="externalLinks/externalLink35.xml"/><Relationship Id="rId69" Type="http://schemas.openxmlformats.org/officeDocument/2006/relationships/externalLink" Target="externalLinks/externalLink40.xml"/><Relationship Id="rId113" Type="http://schemas.openxmlformats.org/officeDocument/2006/relationships/customXml" Target="../customXml/item1.xml"/><Relationship Id="rId80" Type="http://schemas.openxmlformats.org/officeDocument/2006/relationships/externalLink" Target="externalLinks/externalLink51.xml"/><Relationship Id="rId85" Type="http://schemas.openxmlformats.org/officeDocument/2006/relationships/externalLink" Target="externalLinks/externalLink56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59" Type="http://schemas.openxmlformats.org/officeDocument/2006/relationships/externalLink" Target="externalLinks/externalLink30.xml"/><Relationship Id="rId103" Type="http://schemas.openxmlformats.org/officeDocument/2006/relationships/externalLink" Target="externalLinks/externalLink74.xml"/><Relationship Id="rId108" Type="http://schemas.openxmlformats.org/officeDocument/2006/relationships/externalLink" Target="externalLinks/externalLink79.xml"/><Relationship Id="rId54" Type="http://schemas.openxmlformats.org/officeDocument/2006/relationships/externalLink" Target="externalLinks/externalLink25.xml"/><Relationship Id="rId70" Type="http://schemas.openxmlformats.org/officeDocument/2006/relationships/externalLink" Target="externalLinks/externalLink41.xml"/><Relationship Id="rId75" Type="http://schemas.openxmlformats.org/officeDocument/2006/relationships/externalLink" Target="externalLinks/externalLink46.xml"/><Relationship Id="rId91" Type="http://schemas.openxmlformats.org/officeDocument/2006/relationships/externalLink" Target="externalLinks/externalLink62.xml"/><Relationship Id="rId96" Type="http://schemas.openxmlformats.org/officeDocument/2006/relationships/externalLink" Target="externalLinks/externalLink6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6" Type="http://schemas.openxmlformats.org/officeDocument/2006/relationships/externalLink" Target="externalLinks/externalLink77.xml"/><Relationship Id="rId114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externalLink" Target="externalLinks/externalLink31.xml"/><Relationship Id="rId65" Type="http://schemas.openxmlformats.org/officeDocument/2006/relationships/externalLink" Target="externalLinks/externalLink36.xml"/><Relationship Id="rId73" Type="http://schemas.openxmlformats.org/officeDocument/2006/relationships/externalLink" Target="externalLinks/externalLink44.xml"/><Relationship Id="rId78" Type="http://schemas.openxmlformats.org/officeDocument/2006/relationships/externalLink" Target="externalLinks/externalLink49.xml"/><Relationship Id="rId81" Type="http://schemas.openxmlformats.org/officeDocument/2006/relationships/externalLink" Target="externalLinks/externalLink52.xml"/><Relationship Id="rId86" Type="http://schemas.openxmlformats.org/officeDocument/2006/relationships/externalLink" Target="externalLinks/externalLink57.xml"/><Relationship Id="rId94" Type="http://schemas.openxmlformats.org/officeDocument/2006/relationships/externalLink" Target="externalLinks/externalLink65.xml"/><Relationship Id="rId99" Type="http://schemas.openxmlformats.org/officeDocument/2006/relationships/externalLink" Target="externalLinks/externalLink70.xml"/><Relationship Id="rId101" Type="http://schemas.openxmlformats.org/officeDocument/2006/relationships/externalLink" Target="externalLinks/externalLink7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0.xml"/><Relationship Id="rId109" Type="http://schemas.openxmlformats.org/officeDocument/2006/relationships/theme" Target="theme/theme1.xml"/><Relationship Id="rId34" Type="http://schemas.openxmlformats.org/officeDocument/2006/relationships/externalLink" Target="externalLinks/externalLink5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6" Type="http://schemas.openxmlformats.org/officeDocument/2006/relationships/externalLink" Target="externalLinks/externalLink47.xml"/><Relationship Id="rId97" Type="http://schemas.openxmlformats.org/officeDocument/2006/relationships/externalLink" Target="externalLinks/externalLink68.xml"/><Relationship Id="rId104" Type="http://schemas.openxmlformats.org/officeDocument/2006/relationships/externalLink" Target="externalLinks/externalLink75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2.xml"/><Relationship Id="rId92" Type="http://schemas.openxmlformats.org/officeDocument/2006/relationships/externalLink" Target="externalLinks/externalLink6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66" Type="http://schemas.openxmlformats.org/officeDocument/2006/relationships/externalLink" Target="externalLinks/externalLink37.xml"/><Relationship Id="rId87" Type="http://schemas.openxmlformats.org/officeDocument/2006/relationships/externalLink" Target="externalLinks/externalLink58.xml"/><Relationship Id="rId110" Type="http://schemas.openxmlformats.org/officeDocument/2006/relationships/styles" Target="styles.xml"/><Relationship Id="rId115" Type="http://schemas.openxmlformats.org/officeDocument/2006/relationships/customXml" Target="../customXml/item3.xml"/><Relationship Id="rId61" Type="http://schemas.openxmlformats.org/officeDocument/2006/relationships/externalLink" Target="externalLinks/externalLink32.xml"/><Relationship Id="rId82" Type="http://schemas.openxmlformats.org/officeDocument/2006/relationships/externalLink" Target="externalLinks/externalLink5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56" Type="http://schemas.openxmlformats.org/officeDocument/2006/relationships/externalLink" Target="externalLinks/externalLink27.xml"/><Relationship Id="rId77" Type="http://schemas.openxmlformats.org/officeDocument/2006/relationships/externalLink" Target="externalLinks/externalLink48.xml"/><Relationship Id="rId100" Type="http://schemas.openxmlformats.org/officeDocument/2006/relationships/externalLink" Target="externalLinks/externalLink71.xml"/><Relationship Id="rId105" Type="http://schemas.openxmlformats.org/officeDocument/2006/relationships/externalLink" Target="externalLinks/externalLink76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72" Type="http://schemas.openxmlformats.org/officeDocument/2006/relationships/externalLink" Target="externalLinks/externalLink43.xml"/><Relationship Id="rId93" Type="http://schemas.openxmlformats.org/officeDocument/2006/relationships/externalLink" Target="externalLinks/externalLink64.xml"/><Relationship Id="rId98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7.xml"/><Relationship Id="rId67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62" Type="http://schemas.openxmlformats.org/officeDocument/2006/relationships/externalLink" Target="externalLinks/externalLink33.xml"/><Relationship Id="rId83" Type="http://schemas.openxmlformats.org/officeDocument/2006/relationships/externalLink" Target="externalLinks/externalLink54.xml"/><Relationship Id="rId88" Type="http://schemas.openxmlformats.org/officeDocument/2006/relationships/externalLink" Target="externalLinks/externalLink59.xml"/><Relationship Id="rId11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_rels/externalLink7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abilidad%20y%20Reporting\Press%20Release\2025\3Q2025\Press%20Release%20Consolidado%2009-2025.xlsx" TargetMode="External"/><Relationship Id="rId1" Type="http://schemas.openxmlformats.org/officeDocument/2006/relationships/externalLinkPath" Target="file:///\\fsgsv-01\grupo_supervielle\Contabilidad%20y%20Reporting\Press%20Release\2025\3Q2025\Press%20Release%20Consolidado%2009-2025.xlsx" TargetMode="External"/></Relationships>
</file>

<file path=xl/externalLinks/_rels/externalLink7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supervielle.sharepoint.com/sites/IRGS/Documentos%20compartidos/Finanzas%20GS/IR/Press%20Release/2025/3Q25/Cartera%20asimilable%20consumo.xlsx" TargetMode="External"/><Relationship Id="rId1" Type="http://schemas.openxmlformats.org/officeDocument/2006/relationships/externalLinkPath" Target="/sites/IRGS/Documentos%20compartidos/Finanzas%20GS/IR/Press%20Release/2025/3Q25/Cartera%20asimilable%20consum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Hoja1"/>
      <sheetName val="Conciliacioon ret SUSS"/>
      <sheetName val="Auxiliar de Inventarios"/>
      <sheetName val="Dados"/>
      <sheetName val="Dot.-Rem"/>
      <sheetName val="Presupuesto Anual"/>
      <sheetName val="3.INPUT ACT"/>
      <sheetName val="promes"/>
      <sheetName val="gan-3|1 prev inc"/>
      <sheetName val="Fig3"/>
      <sheetName val="Fig4"/>
      <sheetName val="clean"/>
      <sheetName val="BuilupInic"/>
      <sheetName val="analisis 1-01 a 6-01"/>
      <sheetName val="B"/>
      <sheetName val="INDICE-TR"/>
      <sheetName val="DOH"/>
      <sheetName val="NOV"/>
      <sheetName val="IRR_sponsor1"/>
      <sheetName val="ACM_IMPUESTOS1"/>
      <sheetName val="EOAF_03-02_AxI"/>
      <sheetName val="BALANCE_RESUMIDO"/>
      <sheetName val="Labour_Summary"/>
      <sheetName val="EEFF HISTORICOS "/>
      <sheetName val="Cover"/>
      <sheetName val="BG DIC 2002"/>
      <sheetName val="Base"/>
      <sheetName val="4-RCDP-2001"/>
      <sheetName val="bs__de_uso"/>
      <sheetName val="c_r_b"/>
      <sheetName val="TOTAL BCAS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  <sheetName val="Pnl-10"/>
      <sheetName val="20"/>
      <sheetName val="30"/>
      <sheetName val="70"/>
      <sheetName val="A"/>
      <sheetName val="AA"/>
      <sheetName val="AP110"/>
      <sheetName val="B-10"/>
      <sheetName val="BB-1"/>
      <sheetName val="C-5"/>
      <sheetName val="C-6"/>
      <sheetName val="C-6a"/>
      <sheetName val="CC"/>
      <sheetName val="F-1l2"/>
      <sheetName val="F-21"/>
      <sheetName val="F-4"/>
      <sheetName val="F-9c"/>
      <sheetName val="FF"/>
      <sheetName val="FF-2"/>
      <sheetName val="F-8(FSA)"/>
      <sheetName val="L"/>
      <sheetName val="M MM"/>
      <sheetName val="10"/>
      <sheetName val="30a"/>
      <sheetName val="30-Note"/>
      <sheetName val="U-2"/>
      <sheetName val="0| LIV GERA (PBC)"/>
      <sheetName val="DEF 2004"/>
      <sheetName val="C-VI-4C (Gts Admon)"/>
      <sheetName val="Base de Datos"/>
      <sheetName val="Cifras Año Anterior"/>
      <sheetName val="Inicio"/>
      <sheetName val="C-VI-4B (Gts Fijos)"/>
      <sheetName val="Cifras Presupuesto"/>
      <sheetName val="C-VI-4A (Gts Variables)"/>
      <sheetName val="A Distribuir"/>
      <sheetName val="Workings-AUD"/>
      <sheetName val="TYQ"/>
      <sheetName val="maerev"/>
      <sheetName val="Download 11_12_02"/>
      <sheetName val="FLS_Clients_to_ESS_Regions"/>
      <sheetName val="REFERENCIADO"/>
      <sheetName val="Tango AN 31-12-02"/>
      <sheetName val="Basic Input"/>
      <sheetName val="1"/>
      <sheetName val="16"/>
      <sheetName val="50"/>
      <sheetName val="Pallet_info7"/>
      <sheetName val="Holdings_Revenue7"/>
      <sheetName val="Pallet_Volume7"/>
      <sheetName val="Cycle_Time_info7"/>
      <sheetName val="Cycle_Time_Graph7"/>
      <sheetName val="Financial_Info7"/>
      <sheetName val="Ret_&amp;_Iss_info7"/>
      <sheetName val="__7"/>
      <sheetName val="___7"/>
      <sheetName val="Cross_Bdr7"/>
      <sheetName val="Print_Ret_to_iss_&amp;_Cross_Bdr7"/>
      <sheetName val="Print_Sales_N_A_&amp;_EVA7"/>
      <sheetName val="Print_Work_Cap_&amp;_Debt_Tot_Ass7"/>
      <sheetName val="Print_Times_Int_Earn_&amp;_Net_Pro7"/>
      <sheetName val="MAQ_Y_EQ_-ROS_4"/>
      <sheetName val="Tributos_diferidos_Conso4"/>
      <sheetName val="Tributos_diferidos_aging_ANG4"/>
      <sheetName val="Tributos_diferidos_aging_UMA4"/>
      <sheetName val="Emprestimos_aging_C4"/>
      <sheetName val="ESP_SAP_20094"/>
      <sheetName val="SAP_20104"/>
      <sheetName val="Comp_x_Hotel_x_Semana4"/>
      <sheetName val="Current_Book_to_Tax4"/>
      <sheetName val="NOTA_1-2-34"/>
      <sheetName val="apertura_de_gastos4"/>
      <sheetName val="bandas_ene20104"/>
      <sheetName val="6120_VAT__WHT_GL_Accounts_WHT_3"/>
      <sheetName val="Pivot_table_maker3"/>
      <sheetName val="FS_C_V2"/>
      <sheetName val="762-9|4_Julius_Bar_Inv2"/>
      <sheetName val="Pallet_info8"/>
      <sheetName val="Holdings_Revenue8"/>
      <sheetName val="Pallet_Volume8"/>
      <sheetName val="Cycle_Time_info8"/>
      <sheetName val="Cycle_Time_Graph8"/>
      <sheetName val="Financial_Info8"/>
      <sheetName val="Ret_&amp;_Iss_info8"/>
      <sheetName val="__8"/>
      <sheetName val="___8"/>
      <sheetName val="Cross_Bdr8"/>
      <sheetName val="Print_Ret_to_iss_&amp;_Cross_Bdr8"/>
      <sheetName val="Print_Sales_N_A_&amp;_EVA8"/>
      <sheetName val="Print_Work_Cap_&amp;_Debt_Tot_Ass8"/>
      <sheetName val="Print_Times_Int_Earn_&amp;_Net_Pro8"/>
      <sheetName val="MAQ_Y_EQ_-ROS_5"/>
      <sheetName val="ESP_SAP_20095"/>
      <sheetName val="SAP_20105"/>
      <sheetName val="Tributos_diferidos_Conso5"/>
      <sheetName val="Tributos_diferidos_aging_ANG5"/>
      <sheetName val="Tributos_diferidos_aging_UMA5"/>
      <sheetName val="Emprestimos_aging_C5"/>
      <sheetName val="NOTA_1-2-35"/>
      <sheetName val="Current_Book_to_Tax5"/>
      <sheetName val="Comp_x_Hotel_x_Semana5"/>
      <sheetName val="bandas_ene20105"/>
      <sheetName val="apertura_de_gastos5"/>
      <sheetName val="6120_VAT__WHT_GL_Accounts_WHT_4"/>
      <sheetName val="Pivot_table_maker4"/>
      <sheetName val="Deuda_Bancaria_(2)2"/>
      <sheetName val="Tablas_Gráficos2"/>
      <sheetName val="Bridge_Resultado2"/>
      <sheetName val="Bridge_Ventas2"/>
      <sheetName val="FS_C_V3"/>
      <sheetName val="ESP_SAP2"/>
      <sheetName val="762-9|4_Julius_Bar_Inv3"/>
      <sheetName val="3__Evol__Susc_2"/>
      <sheetName val="DOH_TOTAL2"/>
      <sheetName val="ADD_PL_MONTHLY2"/>
      <sheetName val="ADC_PL_MONTHLY2"/>
      <sheetName val="HO_Marketing2"/>
      <sheetName val="IRR_sponsor2"/>
      <sheetName val="EOAF_03-02_AxI1"/>
      <sheetName val="BALANCE_RESUMIDO1"/>
      <sheetName val="ACM_IMPUESTOS2"/>
      <sheetName val="Ventas__11-20182"/>
      <sheetName val="Compras__11-20182"/>
      <sheetName val="bs__de_uso1"/>
      <sheetName val="DR4_Pop_1Q04"/>
      <sheetName val="art64_cons"/>
      <sheetName val="OTR_CRED_"/>
      <sheetName val="Sumas_y_Saldos"/>
      <sheetName val="Cross_Bdr9"/>
      <sheetName val="Cycle_Time_Graph9"/>
      <sheetName val="Pallet_info9"/>
      <sheetName val="Holdings_Revenue9"/>
      <sheetName val="Pallet_Volume9"/>
      <sheetName val="Cycle_Time_info9"/>
      <sheetName val="Financial_Info9"/>
      <sheetName val="Ret_&amp;_Iss_info9"/>
      <sheetName val="__9"/>
      <sheetName val="___9"/>
      <sheetName val="Print_Ret_to_iss_&amp;_Cross_Bdr9"/>
      <sheetName val="Print_Sales_N_A_&amp;_EVA9"/>
      <sheetName val="Print_Work_Cap_&amp;_Debt_Tot_Ass9"/>
      <sheetName val="Print_Times_Int_Earn_&amp;_Net_Pro9"/>
      <sheetName val="MAQ_Y_EQ_-ROS_6"/>
      <sheetName val="ESP_SAP_20096"/>
      <sheetName val="SAP_20106"/>
      <sheetName val="Tributos_diferidos_Conso6"/>
      <sheetName val="Tributos_diferidos_aging_ANG6"/>
      <sheetName val="Tributos_diferidos_aging_UMA6"/>
      <sheetName val="Emprestimos_aging_C6"/>
      <sheetName val="NOTA_1-2-36"/>
      <sheetName val="Current_Book_to_Tax6"/>
      <sheetName val="Comp_x_Hotel_x_Semana6"/>
      <sheetName val="bandas_ene20106"/>
      <sheetName val="apertura_de_gastos6"/>
      <sheetName val="6120_VAT__WHT_GL_Accounts_WHT_5"/>
      <sheetName val="Pivot_table_maker5"/>
      <sheetName val="Deuda_Bancaria_(2)3"/>
      <sheetName val="Tablas_Gráficos3"/>
      <sheetName val="Bridge_Resultado3"/>
      <sheetName val="Bridge_Ventas3"/>
      <sheetName val="FS_C_V4"/>
      <sheetName val="ESP_SAP3"/>
      <sheetName val="762-9|4_Julius_Bar_Inv4"/>
      <sheetName val="3__Evol__Susc_3"/>
      <sheetName val="DOH_TOTAL3"/>
      <sheetName val="ADD_PL_MONTHLY3"/>
      <sheetName val="ADC_PL_MONTHLY3"/>
      <sheetName val="HO_Marketing3"/>
      <sheetName val="IRR_sponsor3"/>
      <sheetName val="EOAF_03-02_AxI2"/>
      <sheetName val="BALANCE_RESUMIDO2"/>
      <sheetName val="ACM_IMPUESTOS3"/>
      <sheetName val="Ventas__11-20183"/>
      <sheetName val="Compras__11-20183"/>
      <sheetName val="bs__de_uso2"/>
      <sheetName val="DR4_Pop_1Q041"/>
      <sheetName val="art64_cons1"/>
      <sheetName val="c_r_b1"/>
      <sheetName val="Labour_Summary1"/>
      <sheetName val="OTR_CRED_1"/>
      <sheetName val="Sumas_y_Saldos1"/>
      <sheetName val="TESTE"/>
      <sheetName val="CIT_Atento_Brasil_0320"/>
      <sheetName val="CIT_Atento_Brasil_0920"/>
      <sheetName val="CIT_R_Brasil_0320"/>
      <sheetName val="CIT_SCP_0320"/>
      <sheetName val="CIT_R_Brasil_0920"/>
      <sheetName val="CIT_SCP_0920"/>
      <sheetName val="CIT_Interfile_Serviços_032020"/>
      <sheetName val="CIT_Interfile_0920"/>
      <sheetName val="CIT_Interservicer_032020"/>
      <sheetName val="CIT_Interservicer_0920"/>
      <sheetName val="Recálculo_de_vacaciones"/>
      <sheetName val="Recálculo_de_vacaciones1"/>
      <sheetName val="CIT_Atento_Brasil_03201"/>
      <sheetName val="CIT_Atento_Brasil_09201"/>
      <sheetName val="CIT_R_Brasil_03201"/>
      <sheetName val="CIT_SCP_03201"/>
      <sheetName val="CIT_R_Brasil_09201"/>
      <sheetName val="CIT_SCP_09201"/>
      <sheetName val="CIT_Interfile_Serviços_0320201"/>
      <sheetName val="CIT_Interfile_09201"/>
      <sheetName val="CIT_Interservicer_0320201"/>
      <sheetName val="CIT_Interservicer_09201"/>
      <sheetName val="ipc"/>
      <sheetName val="Perdidas fiscales y exces"/>
      <sheetName val="Inv Acciones"/>
      <sheetName val="Indemnizaciones"/>
      <sheetName val="Calculo limite - Opcion 1 y 2"/>
      <sheetName val="Listas"/>
      <sheetName val="products annual"/>
      <sheetName val="SICORE"/>
      <sheetName val="Bce SySaldos Inicial"/>
      <sheetName val="Cross_Bdr10"/>
      <sheetName val="Cycle_Time_Graph10"/>
      <sheetName val="Pallet_info10"/>
      <sheetName val="Holdings_Revenue10"/>
      <sheetName val="Pallet_Volume10"/>
      <sheetName val="Cycle_Time_info10"/>
      <sheetName val="Financial_Info10"/>
      <sheetName val="Ret_&amp;_Iss_info10"/>
      <sheetName val="__10"/>
      <sheetName val="___10"/>
      <sheetName val="Print_Ret_to_iss_&amp;_Cross_Bdr10"/>
      <sheetName val="Print_Sales_N_A_&amp;_EVA10"/>
      <sheetName val="Print_Work_Cap_&amp;_Debt_Tot_Ass10"/>
      <sheetName val="Print_Times_Int_Earn_&amp;_Net_Pr10"/>
      <sheetName val="MAQ_Y_EQ_-ROS_7"/>
      <sheetName val="ESP_SAP_20097"/>
      <sheetName val="SAP_20107"/>
      <sheetName val="Tributos_diferidos_Conso7"/>
      <sheetName val="Tributos_diferidos_aging_ANG7"/>
      <sheetName val="Tributos_diferidos_aging_UMA7"/>
      <sheetName val="Emprestimos_aging_C7"/>
      <sheetName val="NOTA_1-2-37"/>
      <sheetName val="Current_Book_to_Tax7"/>
      <sheetName val="Comp_x_Hotel_x_Semana7"/>
      <sheetName val="bandas_ene20107"/>
      <sheetName val="apertura_de_gastos7"/>
      <sheetName val="6120_VAT__WHT_GL_Accounts_WHT_6"/>
      <sheetName val="Pivot_table_maker6"/>
      <sheetName val="Deuda_Bancaria_(2)4"/>
      <sheetName val="Tablas_Gráficos4"/>
      <sheetName val="Bridge_Resultado4"/>
      <sheetName val="Bridge_Ventas4"/>
      <sheetName val="FS_C_V5"/>
      <sheetName val="ESP_SAP4"/>
      <sheetName val="762-9|4_Julius_Bar_Inv5"/>
      <sheetName val="3__Evol__Susc_4"/>
      <sheetName val="DOH_TOTAL4"/>
      <sheetName val="ADD_PL_MONTHLY4"/>
      <sheetName val="ADC_PL_MONTHLY4"/>
      <sheetName val="HO_Marketing4"/>
      <sheetName val="IRR_sponsor4"/>
      <sheetName val="EOAF_03-02_AxI3"/>
      <sheetName val="BALANCE_RESUMIDO3"/>
      <sheetName val="ACM_IMPUESTOS4"/>
      <sheetName val="Ventas__11-20184"/>
      <sheetName val="Compras__11-20184"/>
      <sheetName val="bs__de_uso3"/>
      <sheetName val="DR4_Pop_1Q042"/>
      <sheetName val="art64_cons2"/>
      <sheetName val="c_r_b2"/>
      <sheetName val="Labour_Summary2"/>
      <sheetName val="OTR_CRED_2"/>
      <sheetName val="Sumas_y_Saldos2"/>
      <sheetName val="Cover Page"/>
      <sheetName val="IVA Compras"/>
      <sheetName val="DIA03"/>
      <sheetName val="DRW08"/>
      <sheetName val="03.Depósitos a Plazos a Dic"/>
      <sheetName val="Flete 104"/>
      <sheetName val="#REF"/>
      <sheetName val="ACTINT"/>
      <sheetName val="empvin2"/>
      <sheetName val="GYp"/>
      <sheetName val="rei"/>
      <sheetName val="ocxc"/>
      <sheetName val="ocxp"/>
      <sheetName val="imye"/>
      <sheetName val="Results from Nov 98"/>
      <sheetName val="산근"/>
      <sheetName val="DATA GRAFICAS"/>
      <sheetName val="Data &amp; Calc's"/>
      <sheetName val="BASERENT"/>
      <sheetName val="NOMISPS"/>
      <sheetName val="PAGOS DIRECTOS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EEFF_HISTORICOS_"/>
      <sheetName val="Auxiliar_de_Inventarios"/>
      <sheetName val="Imob custo"/>
      <sheetName val="3_INPUT_ACT"/>
      <sheetName val="gan-3|1_prev_inc"/>
      <sheetName val="analisis_1-01_a_6-01"/>
      <sheetName val="BG_DIC_2002"/>
      <sheetName val="Dot_-Rem"/>
      <sheetName val="Presupuesto_Anual"/>
      <sheetName val="03_Depósitos_a_Plazos_a_Dic"/>
      <sheetName val="Conciliacioon_ret_SUSS"/>
      <sheetName val="0|_LIV_GERA_(PBC)"/>
      <sheetName val="Assump"/>
      <sheetName val="Pallet_info12"/>
      <sheetName val="Holdings_Revenue12"/>
      <sheetName val="Pallet_Volume12"/>
      <sheetName val="Cycle_Time_info12"/>
      <sheetName val="Cycle_Time_Graph12"/>
      <sheetName val="Financial_Info12"/>
      <sheetName val="Ret_&amp;_Iss_info12"/>
      <sheetName val="__12"/>
      <sheetName val="___12"/>
      <sheetName val="Cross_Bdr12"/>
      <sheetName val="Print_Ret_to_iss_&amp;_Cross_Bdr12"/>
      <sheetName val="Print_Sales_N_A_&amp;_EVA12"/>
      <sheetName val="Print_Work_Cap_&amp;_Debt_Tot_Ass12"/>
      <sheetName val="Print_Times_Int_Earn_&amp;_Net_Pr12"/>
      <sheetName val="ESP_SAP_20099"/>
      <sheetName val="SAP_20109"/>
      <sheetName val="Tributos_diferidos_Conso9"/>
      <sheetName val="Tributos_diferidos_aging_ANG9"/>
      <sheetName val="Tributos_diferidos_aging_UMA9"/>
      <sheetName val="Emprestimos_aging_C9"/>
      <sheetName val="MAQ_Y_EQ_-ROS_9"/>
      <sheetName val="NOTA_1-2-39"/>
      <sheetName val="Current_Book_to_Tax9"/>
      <sheetName val="Comp_x_Hotel_x_Semana9"/>
      <sheetName val="bandas_ene20109"/>
      <sheetName val="apertura_de_gastos9"/>
      <sheetName val="6120_VAT__WHT_GL_Accounts_WHT_8"/>
      <sheetName val="Pivot_table_maker8"/>
      <sheetName val="Deuda_Bancaria_(2)6"/>
      <sheetName val="FS_C_V7"/>
      <sheetName val="Tablas_Gráficos6"/>
      <sheetName val="Bridge_Resultado6"/>
      <sheetName val="Bridge_Ventas6"/>
      <sheetName val="ESP_SAP6"/>
      <sheetName val="762-9|4_Julius_Bar_Inv7"/>
      <sheetName val="3__Evol__Susc_6"/>
      <sheetName val="DOH_TOTAL6"/>
      <sheetName val="ADD_PL_MONTHLY6"/>
      <sheetName val="ADC_PL_MONTHLY6"/>
      <sheetName val="HO_Marketing6"/>
      <sheetName val="Ventas__11-20186"/>
      <sheetName val="Compras__11-20186"/>
      <sheetName val="IRR_sponsor6"/>
      <sheetName val="ACM_IMPUESTOS6"/>
      <sheetName val="EOAF_03-02_AxI5"/>
      <sheetName val="BALANCE_RESUMIDO5"/>
      <sheetName val="bs__de_uso5"/>
      <sheetName val="c_r_b4"/>
      <sheetName val="DR4_Pop_1Q044"/>
      <sheetName val="art64_cons4"/>
      <sheetName val="Labour_Summary4"/>
      <sheetName val="OTR_CRED_4"/>
      <sheetName val="Sumas_y_Saldos4"/>
      <sheetName val="Dot_-Rem1"/>
      <sheetName val="Presupuesto_Anual1"/>
      <sheetName val="0|_LIV_GERA_(PBC)1"/>
      <sheetName val="Conciliacioon_ret_SUSS1"/>
      <sheetName val="Pallet_info11"/>
      <sheetName val="Holdings_Revenue11"/>
      <sheetName val="Pallet_Volume11"/>
      <sheetName val="Cycle_Time_info11"/>
      <sheetName val="Cycle_Time_Graph11"/>
      <sheetName val="Financial_Info11"/>
      <sheetName val="Ret_&amp;_Iss_info11"/>
      <sheetName val="__11"/>
      <sheetName val="___11"/>
      <sheetName val="Cross_Bdr11"/>
      <sheetName val="Print_Ret_to_iss_&amp;_Cross_Bdr11"/>
      <sheetName val="Print_Sales_N_A_&amp;_EVA11"/>
      <sheetName val="Print_Work_Cap_&amp;_Debt_Tot_Ass11"/>
      <sheetName val="Print_Times_Int_Earn_&amp;_Net_Pr11"/>
      <sheetName val="ESP_SAP_20098"/>
      <sheetName val="SAP_20108"/>
      <sheetName val="Tributos_diferidos_Conso8"/>
      <sheetName val="Tributos_diferidos_aging_ANG8"/>
      <sheetName val="Tributos_diferidos_aging_UMA8"/>
      <sheetName val="Emprestimos_aging_C8"/>
      <sheetName val="MAQ_Y_EQ_-ROS_8"/>
      <sheetName val="NOTA_1-2-38"/>
      <sheetName val="Current_Book_to_Tax8"/>
      <sheetName val="Comp_x_Hotel_x_Semana8"/>
      <sheetName val="bandas_ene20108"/>
      <sheetName val="apertura_de_gastos8"/>
      <sheetName val="6120_VAT__WHT_GL_Accounts_WHT_7"/>
      <sheetName val="Pivot_table_maker7"/>
      <sheetName val="Deuda_Bancaria_(2)5"/>
      <sheetName val="FS_C_V6"/>
      <sheetName val="Tablas_Gráficos5"/>
      <sheetName val="Bridge_Resultado5"/>
      <sheetName val="Bridge_Ventas5"/>
      <sheetName val="ESP_SAP5"/>
      <sheetName val="762-9|4_Julius_Bar_Inv6"/>
      <sheetName val="3__Evol__Susc_5"/>
      <sheetName val="DOH_TOTAL5"/>
      <sheetName val="ADD_PL_MONTHLY5"/>
      <sheetName val="ADC_PL_MONTHLY5"/>
      <sheetName val="HO_Marketing5"/>
      <sheetName val="Ventas__11-20185"/>
      <sheetName val="Compras__11-20185"/>
      <sheetName val="IRR_sponsor5"/>
      <sheetName val="ACM_IMPUESTOS5"/>
      <sheetName val="EOAF_03-02_AxI4"/>
      <sheetName val="BALANCE_RESUMIDO4"/>
      <sheetName val="bs__de_uso4"/>
      <sheetName val="c_r_b3"/>
      <sheetName val="DR4_Pop_1Q043"/>
      <sheetName val="art64_cons3"/>
      <sheetName val="Labour_Summary3"/>
      <sheetName val="OTR_CRED_3"/>
      <sheetName val="Sumas_y_Saldos3"/>
      <sheetName val="Pallet_info14"/>
      <sheetName val="Holdings_Revenue14"/>
      <sheetName val="Pallet_Volume14"/>
      <sheetName val="Cycle_Time_info14"/>
      <sheetName val="Cycle_Time_Graph14"/>
      <sheetName val="Financial_Info14"/>
      <sheetName val="Ret_&amp;_Iss_info14"/>
      <sheetName val="__14"/>
      <sheetName val="___14"/>
      <sheetName val="Cross_Bdr14"/>
      <sheetName val="Print_Ret_to_iss_&amp;_Cross_Bdr14"/>
      <sheetName val="Print_Sales_N_A_&amp;_EVA14"/>
      <sheetName val="Print_Work_Cap_&amp;_Debt_Tot_Ass14"/>
      <sheetName val="Print_Times_Int_Earn_&amp;_Net_Pr14"/>
      <sheetName val="ESP_SAP_200911"/>
      <sheetName val="SAP_201011"/>
      <sheetName val="Tributos_diferidos_Conso11"/>
      <sheetName val="Tributos_diferidos_aging_ANG11"/>
      <sheetName val="Tributos_diferidos_aging_UMA11"/>
      <sheetName val="Emprestimos_aging_C11"/>
      <sheetName val="MAQ_Y_EQ_-ROS_11"/>
      <sheetName val="NOTA_1-2-311"/>
      <sheetName val="Current_Book_to_Tax11"/>
      <sheetName val="Comp_x_Hotel_x_Semana11"/>
      <sheetName val="bandas_ene201011"/>
      <sheetName val="apertura_de_gastos11"/>
      <sheetName val="6120_VAT__WHT_GL_Accounts_WHT10"/>
      <sheetName val="Pivot_table_maker10"/>
      <sheetName val="Deuda_Bancaria_(2)8"/>
      <sheetName val="Tablas_Gráficos8"/>
      <sheetName val="Bridge_Resultado8"/>
      <sheetName val="Bridge_Ventas8"/>
      <sheetName val="FS_C_V9"/>
      <sheetName val="ESP_SAP8"/>
      <sheetName val="762-9|4_Julius_Bar_Inv9"/>
      <sheetName val="3__Evol__Susc_8"/>
      <sheetName val="DOH_TOTAL8"/>
      <sheetName val="ADD_PL_MONTHLY8"/>
      <sheetName val="ADC_PL_MONTHLY8"/>
      <sheetName val="HO_Marketing8"/>
      <sheetName val="IRR_sponsor8"/>
      <sheetName val="EOAF_03-02_AxI7"/>
      <sheetName val="BALANCE_RESUMIDO7"/>
      <sheetName val="ACM_IMPUESTOS8"/>
      <sheetName val="Ventas__11-20188"/>
      <sheetName val="Compras__11-20188"/>
      <sheetName val="bs__de_uso7"/>
      <sheetName val="c_r_b6"/>
      <sheetName val="DR4_Pop_1Q046"/>
      <sheetName val="art64_cons6"/>
      <sheetName val="Labour_Summary6"/>
      <sheetName val="OTR_CRED_6"/>
      <sheetName val="Sumas_y_Saldos6"/>
      <sheetName val="Recálculo_de_vacaciones3"/>
      <sheetName val="Pallet_info13"/>
      <sheetName val="Holdings_Revenue13"/>
      <sheetName val="Pallet_Volume13"/>
      <sheetName val="Cycle_Time_info13"/>
      <sheetName val="Cycle_Time_Graph13"/>
      <sheetName val="Financial_Info13"/>
      <sheetName val="Ret_&amp;_Iss_info13"/>
      <sheetName val="__13"/>
      <sheetName val="___13"/>
      <sheetName val="Cross_Bdr13"/>
      <sheetName val="Print_Ret_to_iss_&amp;_Cross_Bdr13"/>
      <sheetName val="Print_Sales_N_A_&amp;_EVA13"/>
      <sheetName val="Print_Work_Cap_&amp;_Debt_Tot_Ass13"/>
      <sheetName val="Print_Times_Int_Earn_&amp;_Net_Pr13"/>
      <sheetName val="ESP_SAP_200910"/>
      <sheetName val="SAP_201010"/>
      <sheetName val="MAQ_Y_EQ_-ROS_10"/>
      <sheetName val="Tributos_diferidos_Conso10"/>
      <sheetName val="Tributos_diferidos_aging_ANG10"/>
      <sheetName val="Tributos_diferidos_aging_UMA10"/>
      <sheetName val="Emprestimos_aging_C10"/>
      <sheetName val="NOTA_1-2-310"/>
      <sheetName val="Current_Book_to_Tax10"/>
      <sheetName val="Comp_x_Hotel_x_Semana10"/>
      <sheetName val="FS_C_V8"/>
      <sheetName val="bandas_ene201010"/>
      <sheetName val="apertura_de_gastos10"/>
      <sheetName val="6120_VAT__WHT_GL_Accounts_WHT_9"/>
      <sheetName val="Pivot_table_maker9"/>
      <sheetName val="762-9|4_Julius_Bar_Inv8"/>
      <sheetName val="3__Evol__Susc_7"/>
      <sheetName val="Tablas_Gráficos7"/>
      <sheetName val="Bridge_Resultado7"/>
      <sheetName val="Bridge_Ventas7"/>
      <sheetName val="ESP_SAP7"/>
      <sheetName val="Deuda_Bancaria_(2)7"/>
      <sheetName val="EOAF_03-02_AxI6"/>
      <sheetName val="BALANCE_RESUMIDO6"/>
      <sheetName val="HO_Marketing7"/>
      <sheetName val="DOH_TOTAL7"/>
      <sheetName val="ADD_PL_MONTHLY7"/>
      <sheetName val="ADC_PL_MONTHLY7"/>
      <sheetName val="IRR_sponsor7"/>
      <sheetName val="ACM_IMPUESTOS7"/>
      <sheetName val="Ventas__11-20187"/>
      <sheetName val="Compras__11-20187"/>
      <sheetName val="bs__de_uso6"/>
      <sheetName val="art64_cons5"/>
      <sheetName val="c_r_b5"/>
      <sheetName val="Labour_Summary5"/>
      <sheetName val="OTR_CRED_5"/>
      <sheetName val="Recálculo_de_vacaciones2"/>
      <sheetName val="CIT_Atento_Brasil_03202"/>
      <sheetName val="CIT_Atento_Brasil_09202"/>
      <sheetName val="CIT_R_Brasil_03202"/>
      <sheetName val="CIT_SCP_03202"/>
      <sheetName val="CIT_R_Brasil_09202"/>
      <sheetName val="CIT_SCP_09202"/>
      <sheetName val="CIT_Interfile_Serviços_0320202"/>
      <sheetName val="CIT_Interfile_09202"/>
      <sheetName val="CIT_Interservicer_0320202"/>
      <sheetName val="CIT_Interservicer_09202"/>
      <sheetName val="DR4_Pop_1Q045"/>
      <sheetName val="Sumas_y_Saldos5"/>
      <sheetName val="Dot_-Rem2"/>
      <sheetName val="Presupuesto_Anual2"/>
      <sheetName val="0|_LIV_GERA_(PBC)2"/>
      <sheetName val="Conciliacioon_ret_SUSS2"/>
      <sheetName val="CIT_Atento_Brasil_03203"/>
      <sheetName val="CIT_Atento_Brasil_09203"/>
      <sheetName val="CIT_R_Brasil_03203"/>
      <sheetName val="CIT_SCP_03203"/>
      <sheetName val="CIT_R_Brasil_09203"/>
      <sheetName val="CIT_SCP_09203"/>
      <sheetName val="CIT_Interfile_Serviços_0320203"/>
      <sheetName val="CIT_Interfile_09203"/>
      <sheetName val="CIT_Interservicer_0320203"/>
      <sheetName val="CIT_Interservicer_09203"/>
      <sheetName val="Dot_-Rem3"/>
      <sheetName val="Presupuesto_Anual3"/>
      <sheetName val="0|_LIV_GERA_(PBC)3"/>
      <sheetName val="Conciliacioon_ret_SUSS3"/>
      <sheetName val="Auxiliar_de_Inventarios1"/>
      <sheetName val="3_INPUT_ACT1"/>
      <sheetName val="gan-3|1_prev_inc1"/>
      <sheetName val="analisis_1-01_a_6-011"/>
      <sheetName val="EEFF_HISTORICOS_1"/>
      <sheetName val="BG_DIC_20021"/>
      <sheetName val="IMPCOST"/>
      <sheetName val="FR"/>
      <sheetName val="Graphs"/>
      <sheetName val="SEG.TECN"/>
      <sheetName val="P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>
        <row r="35">
          <cell r="B35" t="str">
            <v>Longer cycle times at manufacturers continue to contribute to higher rental fees.</v>
          </cell>
        </row>
      </sheetData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2" refreshError="1"/>
      <sheetData sheetId="193" refreshError="1"/>
      <sheetData sheetId="194" refreshError="1"/>
      <sheetData sheetId="195" refreshError="1"/>
      <sheetData sheetId="1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6" refreshError="1"/>
      <sheetData sheetId="2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4" refreshError="1"/>
      <sheetData sheetId="3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8">
        <row r="35">
          <cell r="B35" t="str">
            <v>Longer cycle times at manufacturers continue to contribute to higher rental fees.</v>
          </cell>
        </row>
      </sheetData>
      <sheetData sheetId="3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68">
          <cell r="C68" t="str">
            <v>J '97</v>
          </cell>
        </row>
      </sheetData>
      <sheetData sheetId="513"/>
      <sheetData sheetId="514"/>
      <sheetData sheetId="515">
        <row r="35">
          <cell r="B35" t="str">
            <v>Longer cycle times at manufacturers continue to contribute to higher rental fees.</v>
          </cell>
        </row>
      </sheetData>
      <sheetData sheetId="516">
        <row r="35">
          <cell r="B35" t="str">
            <v>Longer cycle times at manufacturers continue to contribute to higher rental fees.</v>
          </cell>
        </row>
      </sheetData>
      <sheetData sheetId="517"/>
      <sheetData sheetId="518"/>
      <sheetData sheetId="519"/>
      <sheetData sheetId="520"/>
      <sheetData sheetId="521"/>
      <sheetData sheetId="522">
        <row r="68">
          <cell r="C68" t="str">
            <v>J '97</v>
          </cell>
        </row>
      </sheetData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/>
      <sheetData sheetId="544"/>
      <sheetData sheetId="5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50">
        <row r="68">
          <cell r="C68" t="str">
            <v>J '97</v>
          </cell>
        </row>
      </sheetData>
      <sheetData sheetId="551">
        <row r="68">
          <cell r="C68" t="str">
            <v>J '97</v>
          </cell>
        </row>
      </sheetData>
      <sheetData sheetId="552">
        <row r="68">
          <cell r="C68" t="str">
            <v>J '97</v>
          </cell>
        </row>
      </sheetData>
      <sheetData sheetId="553"/>
      <sheetData sheetId="554"/>
      <sheetData sheetId="555">
        <row r="35">
          <cell r="B35" t="str">
            <v>Longer cycle times at manufacturers continue to contribute to higher rental fees.</v>
          </cell>
        </row>
      </sheetData>
      <sheetData sheetId="556">
        <row r="35">
          <cell r="B35" t="str">
            <v>Longer cycle times at manufacturers continue to contribute to higher rental fees.</v>
          </cell>
        </row>
      </sheetData>
      <sheetData sheetId="557">
        <row r="35">
          <cell r="B35" t="str">
            <v>Longer cycle times at manufacturers continue to contribute to higher rental fees.</v>
          </cell>
        </row>
      </sheetData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/>
      <sheetData sheetId="627" refreshError="1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 refreshError="1"/>
      <sheetData sheetId="6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2"/>
      <sheetData sheetId="6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4">
        <row r="68">
          <cell r="C68" t="str">
            <v>J '97</v>
          </cell>
        </row>
      </sheetData>
      <sheetData sheetId="645">
        <row r="68">
          <cell r="C68" t="str">
            <v>J '97</v>
          </cell>
        </row>
      </sheetData>
      <sheetData sheetId="646">
        <row r="68">
          <cell r="C68" t="str">
            <v>J '97</v>
          </cell>
        </row>
      </sheetData>
      <sheetData sheetId="647"/>
      <sheetData sheetId="648"/>
      <sheetData sheetId="649"/>
      <sheetData sheetId="650">
        <row r="35">
          <cell r="B35" t="str">
            <v>Longer cycle times at manufacturers continue to contribute to higher rental fees.</v>
          </cell>
        </row>
      </sheetData>
      <sheetData sheetId="651">
        <row r="35">
          <cell r="B35" t="str">
            <v>Longer cycle times at manufacturers continue to contribute to higher rental fees.</v>
          </cell>
        </row>
      </sheetData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1">
        <row r="68">
          <cell r="C68" t="str">
            <v>J '97</v>
          </cell>
        </row>
      </sheetData>
      <sheetData sheetId="702">
        <row r="68">
          <cell r="C68" t="str">
            <v>J '97</v>
          </cell>
        </row>
      </sheetData>
      <sheetData sheetId="703">
        <row r="68">
          <cell r="C68" t="str">
            <v>J '97</v>
          </cell>
        </row>
      </sheetData>
      <sheetData sheetId="7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5"/>
      <sheetData sheetId="706"/>
      <sheetData sheetId="707">
        <row r="35">
          <cell r="B35" t="str">
            <v>Longer cycle times at manufacturers continue to contribute to higher rental fees.</v>
          </cell>
        </row>
      </sheetData>
      <sheetData sheetId="708">
        <row r="35">
          <cell r="B35" t="str">
            <v>Longer cycle times at manufacturers continue to contribute to higher rental fees.</v>
          </cell>
        </row>
      </sheetData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4">
        <row r="68">
          <cell r="C68" t="str">
            <v>J '97</v>
          </cell>
        </row>
      </sheetData>
      <sheetData sheetId="755">
        <row r="68">
          <cell r="C68" t="str">
            <v>J '97</v>
          </cell>
        </row>
      </sheetData>
      <sheetData sheetId="756">
        <row r="68">
          <cell r="C68" t="str">
            <v>J '97</v>
          </cell>
        </row>
      </sheetData>
      <sheetData sheetId="7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8"/>
      <sheetData sheetId="759"/>
      <sheetData sheetId="760">
        <row r="35">
          <cell r="B35" t="str">
            <v>Longer cycle times at manufacturers continue to contribute to higher rental fees.</v>
          </cell>
        </row>
      </sheetData>
      <sheetData sheetId="761">
        <row r="35">
          <cell r="B35" t="str">
            <v>Longer cycle times at manufacturers continue to contribute to higher rental fees.</v>
          </cell>
        </row>
      </sheetData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8">
        <row r="68">
          <cell r="C68" t="str">
            <v>J '97</v>
          </cell>
        </row>
      </sheetData>
      <sheetData sheetId="809">
        <row r="68">
          <cell r="C68" t="str">
            <v>J '97</v>
          </cell>
        </row>
      </sheetData>
      <sheetData sheetId="810">
        <row r="68">
          <cell r="C68" t="str">
            <v>J '97</v>
          </cell>
        </row>
      </sheetData>
      <sheetData sheetId="8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12"/>
      <sheetData sheetId="813"/>
      <sheetData sheetId="814">
        <row r="35">
          <cell r="B35" t="str">
            <v>Longer cycle times at manufacturers continue to contribute to higher rental fees.</v>
          </cell>
        </row>
      </sheetData>
      <sheetData sheetId="815">
        <row r="35">
          <cell r="B35" t="str">
            <v>Longer cycle times at manufacturers continue to contribute to higher rental fees.</v>
          </cell>
        </row>
      </sheetData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 refreshError="1"/>
      <sheetData sheetId="891" refreshError="1"/>
      <sheetData sheetId="892" refreshError="1"/>
      <sheetData sheetId="893" refreshError="1"/>
      <sheetData sheetId="89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xref"/>
      <sheetName val="intereses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  <sheetName val="FINANCIERO"/>
      <sheetName val="a1 - income statement"/>
      <sheetName val="cc"/>
      <sheetName val="Datos"/>
      <sheetName val="Route, Volume &amp; Margin"/>
      <sheetName val="BASE_1706"/>
      <sheetName val="SYSTUC12_99"/>
      <sheetName val="1_1_Soporte_Eliminaciones"/>
      <sheetName val="B1__ESF"/>
      <sheetName val="B3__Notas_ESF"/>
      <sheetName val="Linha_do_Tempo_do_Projeto"/>
      <sheetName val="Hoja_Llave"/>
      <sheetName val="ANEXO_&quot;A&quot;_AXI5"/>
      <sheetName val="CALAMORT_AXI5"/>
      <sheetName val="CALAMORT_HIST5"/>
      <sheetName val="ANEXO_&quot;A&quot;_HISTORICO5"/>
      <sheetName val="PREV_98_MANDADA_REAL_ENE-FEB5"/>
      <sheetName val="MACRO_PARA_MOVDIR5"/>
      <sheetName val="MACRO_PARA_CTA_EXPLOTACION5"/>
      <sheetName val="DAR_FORMATO5"/>
      <sheetName val="MACRO_PARA_AXI5"/>
      <sheetName val="MACRO_PARA_IIBB5"/>
      <sheetName val="CTF_20045"/>
      <sheetName val="Cross_Bdr4"/>
      <sheetName val="Cycle_Time_Graph4"/>
      <sheetName val="A_Distribuir4"/>
      <sheetName val="ESP_SAP3"/>
      <sheetName val="Resumen_INC2"/>
      <sheetName val="1__Analítico2"/>
      <sheetName val="A"/>
      <sheetName val="Driver_Data_B2022 (2)"/>
      <sheetName val="Master"/>
      <sheetName val="IMPACopc5A"/>
      <sheetName val="Report 1"/>
      <sheetName val="BCE"/>
      <sheetName val="Arrears"/>
      <sheetName val="Rappel"/>
      <sheetName val="PLJAN"/>
      <sheetName val="Tablas NO TOCAR"/>
      <sheetName val="iva|pg df"/>
      <sheetName val="AJUS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 refreshError="1"/>
      <sheetData sheetId="37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  <sheetName val="CONTABLE"/>
      <sheetName val="DSO GRAPH"/>
      <sheetName val="BALANMES"/>
      <sheetName val="Datos"/>
      <sheetName val="Capex_1"/>
      <sheetName val="Dados_Org"/>
      <sheetName val="Particip Transitorias"/>
      <sheetName val="Report 1"/>
      <sheetName val="Parámetros"/>
      <sheetName val="CRITERIA1"/>
      <sheetName val="CBD Kolben"/>
      <sheetName val="ACUMULADO"/>
      <sheetName val="B"/>
      <sheetName val="Cross Bdr"/>
      <sheetName val="DOH TOTAL"/>
      <sheetName val="Column Test-S2"/>
      <sheetName val="nota"/>
      <sheetName val="Ind.TC"/>
      <sheetName val="A.F SOL"/>
      <sheetName val="A.F $"/>
      <sheetName val="EEFF"/>
      <sheetName val="Data Validation"/>
      <sheetName val="D54hh"/>
      <sheetName val="BUS_TREN"/>
      <sheetName val="FR"/>
      <sheetName val="Drivers"/>
      <sheetName val="Acc.ti e sval.tassati"/>
      <sheetName val="Conso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  <sheetName val="CONSSID12-96"/>
      <sheetName val="BALANMES"/>
      <sheetName val="Data &amp; Calc's"/>
      <sheetName val="sac"/>
      <sheetName val="#REF"/>
      <sheetName val="K100"/>
      <sheetName val="B1__ESP"/>
      <sheetName val="Base Mes"/>
      <sheetName val="Finan00 AM"/>
      <sheetName val="DATOS"/>
      <sheetName val="EXPENSES - BY COST CENTER"/>
      <sheetName val="TOTAL EXPENSES"/>
      <sheetName val="LABOUR MKT"/>
      <sheetName val="FX COSTS MKT"/>
      <sheetName val="3partcurve"/>
      <sheetName val="B-V"/>
      <sheetName val="INC-BAL"/>
      <sheetName val="S&amp;U OF FUNDS"/>
      <sheetName val="DOH"/>
      <sheetName val="Comm1"/>
      <sheetName val="FR"/>
      <sheetName val="BIL  2001"/>
      <sheetName val="CTF ´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  <sheetName val="Portafolios Sanos A C.Cuentas"/>
      <sheetName val="PLANES~1"/>
      <sheetName val="IC+RRCC+CARTERAS BEC_formulado"/>
      <sheetName val="Inv.Ren+Rec+Tipo"/>
      <sheetName val="Auxilia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  <sheetName val="Bs. de Uso"/>
      <sheetName val="Arg AGING"/>
      <sheetName val="MEX95IB"/>
      <sheetName val="BCMT DICIEMBRE  2002 (CRAFI) co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  <sheetName val="Lead_(2)"/>
      <sheetName val="BS__USO"/>
      <sheetName val="MENU_(2)"/>
      <sheetName val="Umbral_DDJJ_IVA"/>
      <sheetName val="Base de datos"/>
      <sheetName val="1. Resumen"/>
      <sheetName val="CMA Calculations"/>
      <sheetName val="ABCMAYO"/>
      <sheetName val="Historico"/>
      <sheetName val="Materialidad"/>
      <sheetName val="Ã«ÀûÂÊ·ÖÎö±í"/>
    </sheetNames>
    <sheetDataSet>
      <sheetData sheetId="0">
        <row r="1">
          <cell r="J1" t="str">
            <v>Final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2954">
          <cell r="K2954">
            <v>-195344.65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  <sheetName val="ADMINIST.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  <sheetName val="Telefonia"/>
      <sheetName val="VENTAS"/>
      <sheetName val="APRIL"/>
      <sheetName val="Account Detail"/>
      <sheetName val="EOAF_30-9-9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  <sheetName val="EOAF_30-9-99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  <sheetName val="Caja"/>
      <sheetName val="MMA"/>
      <sheetName val="Cruce de la DDJJ Disco s.a."/>
      <sheetName val="Vida_Invest"/>
      <sheetName val="Precios_Hoy"/>
      <sheetName val="FY 99"/>
      <sheetName val="EOAF_30-9-99"/>
      <sheetName val="Telefonia"/>
      <sheetName val="Pruebas Globales"/>
      <sheetName val="Baja Buso "/>
      <sheetName val="Bce_Pat1"/>
      <sheetName val="EERR_Aj__Aud1"/>
      <sheetName val="IIBB_10´041"/>
      <sheetName val="IIBB|CM03_rectif_1"/>
      <sheetName val="IIBB|ALIC_1"/>
      <sheetName val="CAP_FED1"/>
      <sheetName val="BS_AS_1"/>
      <sheetName val="GAN-3|1_Prev_Inc"/>
      <sheetName val="Dados_BLP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  <sheetName val="CUK-ZUL"/>
      <sheetName val="EGRESOS"/>
      <sheetName val="Asn"/>
      <sheetName val="#REF"/>
      <sheetName val="Sheet1"/>
      <sheetName val="ECUP&amp;L"/>
      <sheetName val="cálculos"/>
      <sheetName val="back"/>
      <sheetName val="Tablas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cuentas por cobrar no comercial"/>
      <sheetName val="Impuesto 2 %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odaj"/>
      <sheetName val="conssid12-96"/>
      <sheetName val="RES"/>
      <sheetName val="Producción"/>
      <sheetName val="2001"/>
      <sheetName val="MemberSheet"/>
      <sheetName val="ValueLink"/>
      <sheetName val="Margin2003"/>
      <sheetName val="Margin2004"/>
      <sheetName val="Margin2005"/>
      <sheetName val="Sales2003"/>
      <sheetName val="Sales2004"/>
      <sheetName val="flujo"/>
      <sheetName val="DATOS - NO BORRAR"/>
      <sheetName val="ACUMULADO"/>
      <sheetName val="FYEP-2"/>
      <sheetName val="Asfalto"/>
      <sheetName val="Mix"/>
      <sheetName val="Codes"/>
      <sheetName val="Dec 12 01.14"/>
      <sheetName val="Tables"/>
      <sheetName val="_EEPN"/>
      <sheetName val="DP_DG2"/>
      <sheetName val="tabla Mayo"/>
      <sheetName val="BP 2006"/>
      <sheetName val="1681003"/>
      <sheetName val="EXPENSE PLANNING"/>
      <sheetName val="REVENUE PLANNING"/>
      <sheetName val="Table 1.1.1"/>
      <sheetName val="BS"/>
      <sheetName val="Budget Acum"/>
      <sheetName val="APMD Dep"/>
      <sheetName val="Ops Dep"/>
      <sheetName val="Monthly Flash"/>
      <sheetName val="Flash DEP Format"/>
      <sheetName val="Total Dep-22 Summary Vs BUD-22"/>
      <sheetName val="Ops &amp; APMD Dep 2023"/>
      <sheetName val="Dep 2021"/>
      <sheetName val="Dep 2022 Vs 2021 Variance"/>
      <sheetName val="SCECO"/>
      <sheetName val="Line-3 Assets List"/>
      <sheetName val="Yearly DEP"/>
      <sheetName val="AS01"/>
      <sheetName val="FICJNN Working File"/>
      <sheetName val="Balance de Comp_2011"/>
      <sheetName val="MD'S Monthly"/>
      <sheetName val="UNREAL  MKT"/>
      <sheetName val="Forside"/>
      <sheetName val="INPUT"/>
      <sheetName val="FR"/>
      <sheetName val="PopCache"/>
      <sheetName val="COSTOMAT.XLS"/>
      <sheetName val="DATA"/>
      <sheetName val="CV PU"/>
      <sheetName val="Cuentas"/>
      <sheetName val="Marketing Vendors Bills"/>
      <sheetName val="Marketing_Vendors_Bills"/>
      <sheetName val="BASE_1708"/>
      <sheetName val="ANEXO_&quot;A&quot;_AXI8"/>
      <sheetName val="CALAMORT_AXI8"/>
      <sheetName val="CALAMORT_HIST8"/>
      <sheetName val="ANEXO_&quot;A&quot;_HISTORICO8"/>
      <sheetName val="PREV_98_MANDADA_A_SEDE8"/>
      <sheetName val="MACRO_PARA_MOVDIR8"/>
      <sheetName val="MACRO_PARA_CTA_EXPLOTACION8"/>
      <sheetName val="DAR_FORMATO8"/>
      <sheetName val="MACRO_PARA_AXI8"/>
      <sheetName val="MACRO_PARA_IIBB8"/>
      <sheetName val="Cta_Res_7"/>
      <sheetName val="Project_PL6"/>
      <sheetName val="Bs_no_computables6"/>
      <sheetName val="Pagos_II_BB_6"/>
      <sheetName val="K-3_1_ALTAS_NOV-DIC-046"/>
      <sheetName val="CTF-1_altas6"/>
      <sheetName val="3__Datos_Interco_USD6"/>
      <sheetName val="Balance_Definitivo_ASL_30-06-06"/>
      <sheetName val="Menus_déroulants6"/>
      <sheetName val="MIX_NACIONAL5"/>
      <sheetName val="VOLUMENES_NACIONALES5"/>
      <sheetName val="Porcentajes_Anuales5"/>
      <sheetName val="D|Lookup_Tables3"/>
      <sheetName val="VAL-MAT_anterior5"/>
      <sheetName val="Cruce_contable5"/>
      <sheetName val="dif_bmex3"/>
      <sheetName val="dif_dep983"/>
      <sheetName val="relac_3"/>
      <sheetName val="calif_ene023"/>
      <sheetName val="Datea_(NO_TOCAR))3"/>
      <sheetName val="Datea_(NO_TOCAR)3"/>
      <sheetName val="Alta_de_Provedores3"/>
      <sheetName val="IIBB_AUX3"/>
      <sheetName val="PEGAR_ACA_IVA_VENTAS3"/>
      <sheetName val="PEGAR_Detalle_Deducciones3"/>
      <sheetName val="Detalle_Deducciones_AUX3"/>
      <sheetName val="Detalle_Ret_3"/>
      <sheetName val="Detalle_Perc_3"/>
      <sheetName val="Detalle_Ret__Bancarias3"/>
      <sheetName val="Alic_Ret_Bancarias3"/>
      <sheetName val="Datos_descriptivos3"/>
      <sheetName val="Datos_descriptivos_23"/>
      <sheetName val="Est_de_Sit__Patrimonial3"/>
      <sheetName val="EERR_-_Ventas_Costo3"/>
      <sheetName val="Cargo_por_Deud__Incobrables3"/>
      <sheetName val="Patrimonio_Neto3"/>
      <sheetName val="Bs_de_Cambio3"/>
      <sheetName val="Bs_de_Uso3"/>
      <sheetName val="Obras_en_curso3"/>
      <sheetName val="Bs_Intangibles3"/>
      <sheetName val="Deudas_comerciales3"/>
      <sheetName val="Deudas_Bancarias_y_Fcieras3"/>
      <sheetName val="Soc__Controlante_-_Cta_Part_3"/>
      <sheetName val="Impuesto_Ley_25413__IDyC3"/>
      <sheetName val="deudas_comerciales_ext_(Siap)3"/>
      <sheetName val="deudas_ban_y_fin_(Siap)3"/>
      <sheetName val="IDyC_Creditos_(Siap)3"/>
      <sheetName val="IDyC_DDJJ_(Siap)3"/>
      <sheetName val="Soc__Controlante_deuda(Siap)3"/>
      <sheetName val="Deudas_comerciales_(Siap)3"/>
      <sheetName val="Creditos_(Siap)3"/>
      <sheetName val="Creditos_ext_(Siap)3"/>
      <sheetName val="Cuit_Paises3"/>
      <sheetName val="dividendos_socios3"/>
      <sheetName val="AGRUP__MENSUAL_HISTORICA3"/>
      <sheetName val="Marketing_Vendors_Bills1"/>
      <sheetName val="Drillable BS"/>
      <sheetName val="Telefonia"/>
      <sheetName val="Subdiario Compras"/>
      <sheetName val="Reporte Percepciones"/>
      <sheetName val="Reporte Retenciones"/>
      <sheetName val="Subdiario Ventas"/>
      <sheetName val="Parameters"/>
      <sheetName val="INPC"/>
      <sheetName val="Saldos Chile"/>
      <sheetName val="PATRIMONIO"/>
      <sheetName val="Prueba global - Pasivo"/>
      <sheetName val="Pond_Baños"/>
      <sheetName val="Inversiones_Act_Subact"/>
      <sheetName val="Table"/>
      <sheetName val="GTO-GEN"/>
      <sheetName val="estoques"/>
      <sheetName val="4  ACN Corp View"/>
      <sheetName val="Sdos_2"/>
      <sheetName val="Dat-balance_Acum2"/>
      <sheetName val="P_L_SUM2"/>
      <sheetName val="PRESENTACION_MES2"/>
      <sheetName val="FX_Rates3"/>
      <sheetName val="VC_06-072"/>
      <sheetName val="BS-ING_axi2"/>
      <sheetName val="PL-ING_axi2"/>
      <sheetName val="PL_axi_control2"/>
      <sheetName val="BS_axi_control2"/>
      <sheetName val="P-L_'19_O_B2"/>
      <sheetName val="B-S_'19_O_B2"/>
      <sheetName val="NUEVO_PL_'19_O_B2"/>
      <sheetName val="BS-ARG_USD2"/>
      <sheetName val="PL_ARG_ACUM_2020_axi2"/>
      <sheetName val="PL_ARG_Ene20_axi2"/>
      <sheetName val="PL_ARG_Dic19_axi2"/>
      <sheetName val="Armado_Gastos2"/>
      <sheetName val="Contab_Ene202"/>
      <sheetName val="Base_Gastos_del_mes2"/>
      <sheetName val="LINK_BASE_DE_GASTOS2"/>
      <sheetName val="SyS_MENSUALES2"/>
      <sheetName val="Contab_Dic192"/>
      <sheetName val="Emprestimo_2"/>
      <sheetName val="Vta_Prod_Nac2"/>
      <sheetName val="Adm_Exp_Budget2"/>
      <sheetName val="Com_Exp_Budget2"/>
      <sheetName val="Manuf_Exp_Budget2"/>
      <sheetName val="Posición_de_IVA3"/>
      <sheetName val="Resumen_para_contabilidad2"/>
      <sheetName val="_EEPN1"/>
      <sheetName val="Customize_Your_Purchase_Order"/>
      <sheetName val="migs_gateway"/>
      <sheetName val="Giant_Wedge_Calcs"/>
      <sheetName val="Large_Gas_Wedge_Calcs"/>
      <sheetName val="Liquids-Gas_Wedge_Calcs"/>
      <sheetName val="Small_Gas_Wedge_Calcs"/>
      <sheetName val="Oil_well_-_AEB"/>
      <sheetName val="Oil_well_-_AR&amp;BAH"/>
      <sheetName val="Oil_well_-_HOR&amp;RES"/>
      <sheetName val="Oil_well_-_JUR"/>
      <sheetName val="Oil_well_-_WF"/>
      <sheetName val="Sueldo_Obras"/>
      <sheetName val="C|Split_Reallocation"/>
      <sheetName val="C|YTD_Summary"/>
      <sheetName val="D|Contract_Schedule"/>
      <sheetName val="P|400949_511070"/>
      <sheetName val="D|Trial_Balances"/>
      <sheetName val="D|400949_511070"/>
      <sheetName val="D|Cost_Centres"/>
      <sheetName val="cuentas_por_cobrar_no_comercial"/>
      <sheetName val="Impuesto_2_%"/>
      <sheetName val="Dec_12_01_14"/>
      <sheetName val="tabla_Mayo"/>
      <sheetName val="LTM"/>
      <sheetName val="CREDIT STATS"/>
      <sheetName val="DropZone"/>
      <sheetName val="Analitics"/>
      <sheetName val="Bce Saldos Calendario"/>
      <sheetName val="Actividades"/>
      <sheetName val="Subdiario_ventas_CITI"/>
      <sheetName val="Precios_Hoy"/>
      <sheetName val="Vida_Invest"/>
      <sheetName val="Mapas"/>
      <sheetName val="Def tax"/>
      <sheetName val="Indicadores por segmento 12-20"/>
      <sheetName val="EPMFormattingSheet"/>
      <sheetName val="EERR"/>
      <sheetName val="1.Ingresos"/>
      <sheetName val="2.Gtos por naturaleza."/>
      <sheetName val="2.2.Ds Incobrables"/>
      <sheetName val="3.Otros"/>
      <sheetName val="4.Fair Value"/>
      <sheetName val="5.Conci Adj EBITDA"/>
      <sheetName val="5.5.FV realizado"/>
      <sheetName val="balance"/>
      <sheetName val="Hotel Facts"/>
      <sheetName val="Relativ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/>
      <sheetData sheetId="636"/>
      <sheetData sheetId="637"/>
      <sheetData sheetId="638" refreshError="1"/>
      <sheetData sheetId="639" refreshError="1"/>
      <sheetData sheetId="640" refreshError="1"/>
      <sheetData sheetId="641" refreshError="1"/>
      <sheetData sheetId="642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 refreshError="1"/>
      <sheetData sheetId="669" refreshError="1"/>
      <sheetData sheetId="670">
        <row r="11">
          <cell r="C11" t="str">
            <v>MMI/QO/20-21/3789</v>
          </cell>
        </row>
      </sheetData>
      <sheetData sheetId="671">
        <row r="11">
          <cell r="C11" t="str">
            <v>MMI/QO/20-21/3789</v>
          </cell>
        </row>
      </sheetData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>
        <row r="11">
          <cell r="C11" t="str">
            <v>MMI/QO/20-21/3789</v>
          </cell>
        </row>
      </sheetData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/>
      <sheetData sheetId="822"/>
      <sheetData sheetId="823"/>
      <sheetData sheetId="824">
        <row r="11">
          <cell r="C11"/>
        </row>
      </sheetData>
      <sheetData sheetId="825"/>
      <sheetData sheetId="826"/>
      <sheetData sheetId="827"/>
      <sheetData sheetId="828"/>
      <sheetData sheetId="829"/>
      <sheetData sheetId="830"/>
      <sheetData sheetId="831" refreshError="1"/>
      <sheetData sheetId="832" refreshError="1"/>
      <sheetData sheetId="83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  <sheetName val="CommunicationCosts"/>
      <sheetName val="2001"/>
      <sheetName val="Bs.no computables"/>
      <sheetName val="Datos"/>
      <sheetName val="composición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  <sheetName val="Library Procedures"/>
      <sheetName val="GEFA (2)"/>
      <sheetName val="Railcar (2)"/>
      <sheetName val="Manpower"/>
      <sheetName val="Pers. Local"/>
      <sheetName val="Pers. Expat."/>
      <sheetName val="control de facturación"/>
      <sheetName val="Production"/>
      <sheetName val="Production Plan"/>
      <sheetName val="Production Reforecast"/>
      <sheetName val="DREs"/>
      <sheetName val="Instructions"/>
      <sheetName val="PQ Prices"/>
      <sheetName val="Indice"/>
      <sheetName val="tabla"/>
      <sheetName val="Links"/>
      <sheetName val="TELA2"/>
      <sheetName val="TELA0"/>
      <sheetName val="TELA1"/>
      <sheetName val="TELA3"/>
      <sheetName val="TELA4"/>
      <sheetName val="TELA5"/>
      <sheetName val="TELA6"/>
      <sheetName val="TELA7"/>
      <sheetName val="TELA8"/>
      <sheetName val="TELA9"/>
      <sheetName val="LISTADO"/>
      <sheetName val="4- BG"/>
      <sheetName val="ANEXO I"/>
      <sheetName val="CMN Detail"/>
      <sheetName val="BSISver6.4"/>
      <sheetName val="IVA|voucheo"/>
      <sheetName val="Date Update"/>
      <sheetName val="713|4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  <sheetName val="Tipos de Cambio"/>
      <sheetName val="Conciliaciones"/>
      <sheetName val="Evolución ctto. TC"/>
      <sheetName val="Prepa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  <sheetName val="mapping agreed to Audit 2010"/>
      <sheetName val="CCMAP"/>
      <sheetName val="mapping_agreed_to_Audit_2010"/>
      <sheetName val="resignations"/>
      <sheetName val="PL"/>
      <sheetName val="Qtrs"/>
      <sheetName val="Day"/>
      <sheetName val=""/>
      <sheetName val="DealAssmp"/>
      <sheetName val="FinInputs"/>
      <sheetName val="General_Framework_Code2"/>
      <sheetName val="Consolidation_YTDMar_081"/>
      <sheetName val="Annual_Benefits"/>
      <sheetName val="Drop-Down"/>
      <sheetName val="lead"/>
      <sheetName val="Definiciones"/>
      <sheetName val="Digitos"/>
      <sheetName val="EOAF_30-9-99"/>
      <sheetName val="shtLookup"/>
      <sheetName val="ess.P&amp;L"/>
      <sheetName val="Inputs"/>
      <sheetName val="KeyMultInputs"/>
      <sheetName val="referenciado"/>
      <sheetName val="Cupones_Cobrados2"/>
      <sheetName val="Ret_-_11"/>
      <sheetName val="ret_pour_CA_par_activités"/>
      <sheetName val="ARMADO_DEL_DEBITO_FISCAL"/>
      <sheetName val="COMPARACION_DDJJ_CON_LIBRO"/>
      <sheetName val="PRUEBA_GLOBAL"/>
      <sheetName val="Region_South"/>
      <sheetName val="ROHS_05"/>
      <sheetName val="Sales_98"/>
      <sheetName val="Performance_Report"/>
      <sheetName val="CAP-HEC_1997"/>
      <sheetName val="Cruce_contable"/>
      <sheetName val="General Data"/>
      <sheetName val="TITULOS"/>
      <sheetName val="Assumptions"/>
      <sheetName val="Tables"/>
      <sheetName val="10 98"/>
      <sheetName val="Revenue Assumptions"/>
      <sheetName val="Main Assumptions"/>
      <sheetName val="BLUE CROSS (P.1 - P.27)"/>
      <sheetName val="Revenue Sheet"/>
      <sheetName val="Capital ROA"/>
      <sheetName val="Revenue_Assumptions"/>
      <sheetName val="Main_Assumptions"/>
      <sheetName val="BLUE_CROSS_(P_1_-_P_27)"/>
      <sheetName val="Revenue_Sheet"/>
      <sheetName val="Capital_ROA"/>
      <sheetName val="FA1999"/>
      <sheetName val="PRC GAAP"/>
      <sheetName val="应收账款Mx"/>
      <sheetName val="Former Rouse"/>
      <sheetName val="RP - Store by Store Summary"/>
      <sheetName val="INDICE-TR"/>
      <sheetName val="Intangibles  Movement"/>
      <sheetName val="Tpte_Interno"/>
      <sheetName val="P_de_Trabajo"/>
      <sheetName val="Instructions -Data input"/>
      <sheetName val="Data Validation"/>
      <sheetName val="mapping_agreed_to_Audit_20101"/>
      <sheetName val="RoXDagaTables"/>
      <sheetName val="Table"/>
      <sheetName val="General_Framework_Code3"/>
      <sheetName val="Consolidation_YTDMar_082"/>
      <sheetName val="Annual_Benefits1"/>
      <sheetName val="LTM"/>
      <sheetName val="CREDIT STATS"/>
      <sheetName val="DropZone"/>
      <sheetName val="MS Group notes _MSDW III"/>
      <sheetName val="KR_DDE_MACROS"/>
      <sheetName val="DATOS"/>
      <sheetName val="120 10 0"/>
      <sheetName val="120 10 1"/>
      <sheetName val="120 10 2"/>
      <sheetName val="120 6 1"/>
      <sheetName val="120 6 2"/>
      <sheetName val="C-TEC 99 InfoMatrix"/>
      <sheetName val="U1.6"/>
      <sheetName val="Revenue_Assumptions1"/>
      <sheetName val="Main_Assumptions1"/>
      <sheetName val="BLUE_CROSS_(P_1_-_P_27)1"/>
      <sheetName val="Revenue_Sheet1"/>
      <sheetName val="Capital_ROA1"/>
      <sheetName val="PRC_GAAP"/>
      <sheetName val="Former_Rouse"/>
      <sheetName val="RP_-_Store_by_Store_Summary"/>
      <sheetName val="Macro Codes"/>
      <sheetName val="Input"/>
      <sheetName val="BBG"/>
      <sheetName val="Setting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  <sheetName val="bs. de uso"/>
      <sheetName val="BS"/>
      <sheetName val="CA_Comp"/>
      <sheetName val="Sdos_"/>
      <sheetName val="Service_grid"/>
      <sheetName val="P-L"/>
      <sheetName val="all"/>
      <sheetName val="EOAF_30-9-99"/>
      <sheetName val="CAP-HEC 1997"/>
      <sheetName val="Calculos"/>
      <sheetName val="Head II"/>
      <sheetName val="Asientos_Ajuste4"/>
      <sheetName val="Evolución_Est-Sit-Pat_4"/>
      <sheetName val="Ventas_del_Mes_4"/>
      <sheetName val="Evolucion_de_Gastos4"/>
      <sheetName val="Resultado_-decision4"/>
      <sheetName val="apertura_de_gastos4"/>
      <sheetName val="Balance_Sheets4"/>
      <sheetName val="Income_statement4"/>
      <sheetName val="Valorizacion_Cartera_Propia4"/>
      <sheetName val="Entrada_de_dados3"/>
      <sheetName val="Trial_Bal3"/>
      <sheetName val="3Seg_to_PCCC2"/>
      <sheetName val="ID_Reaseg2"/>
      <sheetName val="Cost_Assumptions2"/>
      <sheetName val="USBAL_0220012"/>
      <sheetName val="Consolidated_BS2"/>
      <sheetName val="Dist__seguros_total2"/>
      <sheetName val="P-A_Clientes2"/>
      <sheetName val="SYSTUC12_992"/>
      <sheetName val="Costo_Etapa_II2"/>
      <sheetName val="bce_sist2"/>
      <sheetName val="715-4_Altas_20042"/>
      <sheetName val="AS_FILED_CPII_1999"/>
      <sheetName val="AS_FILED_1998_T-STAR"/>
      <sheetName val="Sch__5"/>
      <sheetName val="Base_Mayo"/>
      <sheetName val="TITULOS"/>
      <sheetName val="MARZO"/>
      <sheetName val="Rich's Entities"/>
    </sheetNames>
    <sheetDataSet>
      <sheetData sheetId="0" refreshError="1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  <sheetName val="VENDAS_P_SUBSIDIÁ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  <sheetName val="31-12-01"/>
      <sheetName val="30-06-02"/>
      <sheetName val="2_1_01_02_01_05"/>
      <sheetName val="2_1_01_02_01_06"/>
      <sheetName val="2_1_01_02_01_07"/>
      <sheetName val="2_1_01_02_01_08"/>
      <sheetName val="Cesiones_HSBC"/>
      <sheetName val="OC__HSBC"/>
      <sheetName val="Marcas_Estándar"/>
      <sheetName val="Prueba_Global_LOCAL"/>
      <sheetName val="Budget_Assumptions"/>
      <sheetName val="Fat_Anual_99_02"/>
      <sheetName val="A-empre_Escenario_2"/>
      <sheetName val="Worksheet_2i-WIP"/>
      <sheetName val="PBA_GLOBAL_Amortizaciones"/>
      <sheetName val="IVA|PG_DF"/>
      <sheetName val="Taxes_&amp;_Deductions"/>
      <sheetName val="Resultado-2001"/>
      <sheetName val="Asientos"/>
      <sheetName val="Papel_de_trabajo"/>
      <sheetName val="1__Analisis"/>
      <sheetName val="calculo_convenios_maraton_2000"/>
      <sheetName val="VALORES_PUBLICOS"/>
      <sheetName val="Shape"/>
      <sheetName val="Retrieve"/>
      <sheetName val="A-7 - Aug TB"/>
      <sheetName val="Hoja1"/>
      <sheetName val="ExistDec98"/>
      <sheetName val="ANEXOC0699"/>
      <sheetName val="Saldo a favor 2001"/>
      <sheetName val="Cruce contable"/>
      <sheetName val="UK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BD"/>
      <sheetName val="P.G. Amortizaciones"/>
      <sheetName val="Movimiento"/>
      <sheetName val="TITEQUIV"/>
      <sheetName val="ANIM"/>
      <sheetName val="PopCache"/>
      <sheetName val="DETAL0598"/>
      <sheetName val="rei"/>
      <sheetName val="2_1_01_02_01_051"/>
      <sheetName val="2_1_01_02_01_061"/>
      <sheetName val="2_1_01_02_01_071"/>
      <sheetName val="2_1_01_02_01_081"/>
      <sheetName val="Cesiones_HSBC1"/>
      <sheetName val="OC__HSBC1"/>
      <sheetName val="Marcas_Estándar1"/>
      <sheetName val="Prueba_Global_LOCAL1"/>
      <sheetName val="IVA|PG_DF1"/>
      <sheetName val="Taxes_&amp;_Deductions1"/>
      <sheetName val="Budget_Assumptions1"/>
      <sheetName val="Fat_Anual_99_021"/>
      <sheetName val="A-empre_Escenario_21"/>
      <sheetName val="Worksheet_2i-WIP1"/>
      <sheetName val="PBA_GLOBAL_Amortizaciones1"/>
      <sheetName val="Prueba_global_-_Pasivo"/>
      <sheetName val="Papel_de_trabajo1"/>
      <sheetName val="1__Analisis1"/>
      <sheetName val="calculo_convenios_maraton_20001"/>
      <sheetName val="VALORES_PUBLICOS1"/>
      <sheetName val="Conciliaciones"/>
      <sheetName val="Hoja3"/>
      <sheetName val="CUENTAS POR COBRAR NO COMERCIAL"/>
      <sheetName val="XN-2 Cruce Pasivo"/>
      <sheetName val="DATA GRAFICAS"/>
      <sheetName val="ILV ALC"/>
      <sheetName val="INV.SHAPAJA"/>
      <sheetName val="Warehouses"/>
      <sheetName val="Ac-Pa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  <sheetName val="MOBILIARI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  <sheetName val="Asientos"/>
      <sheetName val="IVA - 731"/>
      <sheetName val="IIBB - CM03"/>
      <sheetName val="LIV 08-2019"/>
      <sheetName val="LIC 08-2019"/>
      <sheetName val="Retenciones y Percepciones PBC"/>
      <sheetName val="SAF IIBB"/>
      <sheetName val="SIRCREB - NO HAY"/>
      <sheetName val="SAF IVA"/>
      <sheetName val="SLD - Ctas trib"/>
      <sheetName val="Ganancias"/>
      <sheetName val="Análisis Débitos"/>
      <sheetName val="Dates"/>
      <sheetName val="Defa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  <sheetName val="Conciliaciones_Bancarias1"/>
      <sheetName val="Selección_partidas_que_suman1"/>
      <sheetName val="Moneda_extranjera1"/>
      <sheetName val="OP_Canje1"/>
      <sheetName val="Vouchers_mar_-041"/>
      <sheetName val="Vouchers_Sept-041"/>
      <sheetName val="Valores_de_Terceros1"/>
      <sheetName val="Vouchers_Sep-061"/>
      <sheetName val="Vouchers_Sep-051"/>
      <sheetName val="Vouchers_Mar-061"/>
      <sheetName val="Vouchers_Jun-051"/>
      <sheetName val="Vouchers_Dic-041"/>
      <sheetName val="Vouchers_Jun-041"/>
      <sheetName val="Vouchers_dic_-03_1"/>
      <sheetName val="Vouchers_Mar-051"/>
      <sheetName val="Clientes_20021"/>
      <sheetName val="Gastos_de_lanzamiento1"/>
      <sheetName val="PG_Amortizaciones1"/>
      <sheetName val="Altas_'031"/>
      <sheetName val="Bajas_'031"/>
      <sheetName val="Conciliaciones_Bancarias2"/>
      <sheetName val="Selección_partidas_que_suman2"/>
      <sheetName val="Moneda_extranjera2"/>
      <sheetName val="OP_Canje2"/>
      <sheetName val="Vouchers_mar_-042"/>
      <sheetName val="Vouchers_Sept-042"/>
      <sheetName val="Valores_de_Terceros2"/>
      <sheetName val="Vouchers_Sep-062"/>
      <sheetName val="Vouchers_Sep-052"/>
      <sheetName val="Vouchers_Mar-062"/>
      <sheetName val="Vouchers_Jun-052"/>
      <sheetName val="Vouchers_Dic-042"/>
      <sheetName val="Vouchers_Jun-042"/>
      <sheetName val="Vouchers_dic_-03_2"/>
      <sheetName val="Vouchers_Mar-052"/>
      <sheetName val="Clientes_20022"/>
      <sheetName val="Gastos_de_lanzamiento2"/>
      <sheetName val="PG_Amortizaciones2"/>
      <sheetName val="Altas_'032"/>
      <sheetName val="Bajas_'032"/>
      <sheetName val="Conciliaciones_Bancarias3"/>
      <sheetName val="Selección_partidas_que_suman3"/>
      <sheetName val="Moneda_extranjera3"/>
      <sheetName val="OP_Canje3"/>
      <sheetName val="Vouchers_mar_-043"/>
      <sheetName val="Vouchers_Sept-043"/>
      <sheetName val="Valores_de_Terceros3"/>
      <sheetName val="Vouchers_Sep-063"/>
      <sheetName val="Vouchers_Sep-053"/>
      <sheetName val="Vouchers_Mar-063"/>
      <sheetName val="Vouchers_Jun-053"/>
      <sheetName val="Vouchers_Dic-043"/>
      <sheetName val="Vouchers_Jun-043"/>
      <sheetName val="Vouchers_dic_-03_3"/>
      <sheetName val="Vouchers_Mar-053"/>
      <sheetName val="Clientes_20023"/>
      <sheetName val="Gastos_de_lanzamiento3"/>
      <sheetName val="PG_Amortizaciones3"/>
      <sheetName val="Altas_'033"/>
      <sheetName val="Bajas_'033"/>
      <sheetName val="Conciliaciones_Bancarias4"/>
      <sheetName val="Selección_partidas_que_suman4"/>
      <sheetName val="Moneda_extranjera4"/>
      <sheetName val="OP_Canje4"/>
      <sheetName val="Vouchers_mar_-044"/>
      <sheetName val="Vouchers_Sept-044"/>
      <sheetName val="Valores_de_Terceros4"/>
      <sheetName val="Vouchers_Sep-064"/>
      <sheetName val="Vouchers_Sep-054"/>
      <sheetName val="Vouchers_Mar-064"/>
      <sheetName val="Vouchers_Jun-054"/>
      <sheetName val="Vouchers_Dic-044"/>
      <sheetName val="Vouchers_Jun-044"/>
      <sheetName val="Vouchers_dic_-03_4"/>
      <sheetName val="Vouchers_Mar-054"/>
      <sheetName val="Clientes_20024"/>
      <sheetName val="Gastos_de_lanzamiento4"/>
      <sheetName val="PG_Amortizaciones4"/>
      <sheetName val="Altas_'034"/>
      <sheetName val="Bajas_'034"/>
      <sheetName val="Sueldos a pagar"/>
      <sheetName val="Caja y Bcos GMP 1"/>
      <sheetName val="Otros Créditos GMP 2"/>
      <sheetName val="Bienes de Uso GMP 3"/>
      <sheetName val="Excess Calc"/>
      <sheetName val="Lov´s"/>
      <sheetName val="Letras_y_Notas_BCRA1"/>
      <sheetName val="Cargas_sociales1"/>
      <sheetName val="Proveedores_Extranjeros1"/>
      <sheetName val="Resumen_y_Amort_Bajas1"/>
      <sheetName val="2_1_01_02_01_061"/>
      <sheetName val="2_1_01_02_01_051"/>
      <sheetName val="P_G_"/>
      <sheetName val="PROVISION_SAC"/>
      <sheetName val="Cruce_de_listados_c_GL1"/>
      <sheetName val="Previsión_Incob_1"/>
      <sheetName val="Deudores_pendientes_de_fact_1"/>
      <sheetName val="corn_future1"/>
      <sheetName val="Resumen_Bancos"/>
      <sheetName val="Intl_def"/>
      <sheetName val="Análisis_altas_Bienes_de_uso"/>
      <sheetName val="Analisis_1-01_a_6-01"/>
      <sheetName val="Worksheet_in_5110_CAJA_Y_BANCOS"/>
      <sheetName val="Conciliacion_contable"/>
      <sheetName val="TABLAIPC_"/>
      <sheetName val="Cs.sociales"/>
      <sheetName val="Controles"/>
      <sheetName val="BALANCE"/>
      <sheetName val="Dat-balance"/>
      <sheetName val="Chart of Accounts"/>
      <sheetName val="CCF 979"/>
      <sheetName val="Selecci? partidas que suman"/>
      <sheetName val="VOLUMEN"/>
      <sheetName val="Debt Sum"/>
      <sheetName val="Validations"/>
      <sheetName val="EEPN|3"/>
      <sheetName val="Bienes de Uso"/>
      <sheetName val="PBBT_Intern"/>
      <sheetName val="BG"/>
      <sheetName val="PG"/>
    </sheetNames>
    <sheetDataSet>
      <sheetData sheetId="0" refreshError="1"/>
      <sheetData sheetId="1">
        <row r="1">
          <cell r="F1" t="str">
            <v>30-09-03 Preliminary</v>
          </cell>
        </row>
      </sheetData>
      <sheetData sheetId="2"/>
      <sheetData sheetId="3">
        <row r="1">
          <cell r="F1" t="str">
            <v>30-09-03 Preliminary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Previsión Incob."/>
      <sheetName val="Cruce de listados c_GL"/>
      <sheetName val="Deudores pendientes de fact."/>
      <sheetName val="Lead"/>
      <sheetName val="1.Anexo Histórico 2010"/>
      <sheetName val="PREVCINE"/>
      <sheetName val="400800"/>
      <sheetName val="170117"/>
      <sheetName val="REsultados"/>
      <sheetName val="TD_PRESENTACION"/>
      <sheetName val="mayor"/>
      <sheetName val="Tarea_realizada1"/>
      <sheetName val="P_G_1"/>
      <sheetName val="Dif_cambio_Intereses1"/>
      <sheetName val="T_C_1"/>
      <sheetName val="PPC_Junio_031"/>
      <sheetName val="PPC_Mayo_031"/>
      <sheetName val="PPC_Abril_031"/>
      <sheetName val="PP_PWC__Marzo_031"/>
      <sheetName val="Dif_cambio_Intereses_Mar031"/>
      <sheetName val="P_P_C__Enero031"/>
      <sheetName val="P_P_C__Febrero_031"/>
      <sheetName val="P_P_C__Marzo_031"/>
      <sheetName val="ON_-_US_TRUSTDic_021"/>
      <sheetName val="Tickmarks_Dic_02_1"/>
      <sheetName val="Análisis_al_31-12-021"/>
      <sheetName val="Tickmarks_dic021"/>
      <sheetName val="INTERESES_DEVOL_1"/>
      <sheetName val="PG_Amortizaciones1"/>
      <sheetName val="1__Prueba_Global1"/>
      <sheetName val="Capital_COA1"/>
      <sheetName val="Altas_'031"/>
      <sheetName val="Bajas_'031"/>
      <sheetName val="Conciliacion_contable1"/>
      <sheetName val="Tecnico_al_20011"/>
      <sheetName val="Sueldos_a_pagar1"/>
      <sheetName val="PG_Sueldos_y_Cs__Soc_1"/>
      <sheetName val="2_1_01_02_01_061"/>
      <sheetName val="2_1_01_02_01_051"/>
      <sheetName val="Conciliaciones_Bancarias1"/>
      <sheetName val="Selección_partidas_que_suman1"/>
      <sheetName val="ANEXO_(AXI)1"/>
      <sheetName val="US_GAAP1"/>
      <sheetName val="VPP_20001"/>
      <sheetName val="TABLAIPC_1"/>
      <sheetName val="Obras_en_curso1"/>
      <sheetName val="Resumen_Int__prefi_"/>
      <sheetName val="Saldos_en_pesos"/>
      <sheetName val="Bs_Uso"/>
      <sheetName val="PAS_Moeda_Nacional"/>
      <sheetName val="Cálculo_ID_AR$"/>
      <sheetName val="Papel_de_trabajo"/>
      <sheetName val="PAS_Vendas"/>
      <sheetName val="TC_Resumen"/>
      <sheetName val="Prueba_Global"/>
      <sheetName val="MEMO"/>
      <sheetName val="Inversiones Resumen"/>
      <sheetName val="Links"/>
      <sheetName val="Mayores 2018"/>
      <sheetName val="S&amp;S 2018 Histórico"/>
      <sheetName val="713-0"/>
      <sheetName val="713"/>
      <sheetName val="713-1"/>
      <sheetName val="713-2"/>
      <sheetName val="713-3"/>
      <sheetName val="715"/>
      <sheetName val="713-3-2"/>
      <sheetName val="713-3-3"/>
      <sheetName val="Cruce con Contabilidad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  <sheetName val="Vacaciones"/>
      <sheetName val="PG Sueldos y Cs. Soc."/>
      <sheetName val="Worksheet in   PG DE VALUACION "/>
      <sheetName val="TOTAL SALES"/>
      <sheetName val="Gastos de lanzami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  <sheetName val="PAYROLL"/>
      <sheetName val="Mayor"/>
      <sheetName val="SALDO"/>
      <sheetName val="REPORTE"/>
      <sheetName val="DJJ"/>
      <sheetName val="Anexo_Bs_Uso"/>
      <sheetName val="Prueba_Global_Amort_"/>
      <sheetName val="Muebles_y_Utiles"/>
      <sheetName val="Otros_Activos"/>
      <sheetName val="Obras_en_curso"/>
      <sheetName val="Apertura_BU"/>
      <sheetName val="Gastos_de_lanzamiento"/>
      <sheetName val="1_Anexo_Bs_Uso"/>
      <sheetName val="2_PG_Amortizaciones"/>
      <sheetName val="3_Amort_Acelerada"/>
      <sheetName val="4_Instalaciones"/>
      <sheetName val="5_Rodados"/>
      <sheetName val="6_Muebles_y_Utiles"/>
      <sheetName val="7_Informatica"/>
      <sheetName val="8_Telefonia"/>
      <sheetName val="9_Otros_Activos"/>
      <sheetName val="10_Obras_en_curso"/>
      <sheetName val="Analisis_1-01_a_6-01"/>
      <sheetName val="PG_Débito_Fiscal"/>
      <sheetName val="PG_Amortizaciones"/>
      <sheetName val="PG_valor_residual"/>
      <sheetName val="Prueba_Global_LOCAL"/>
      <sheetName val="2_1_01_02_01_06"/>
      <sheetName val="2_1_01_02_01_05"/>
      <sheetName val="LPH_INCE"/>
      <sheetName val="Intercompany BP"/>
      <sheetName val="Input"/>
      <sheetName val="ipc"/>
      <sheetName val="Intercopany1999.8"/>
      <sheetName val="TB worksheet"/>
      <sheetName val="Links"/>
      <sheetName val="Le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  <sheetName val="IUSA"/>
      <sheetName val="Rosario"/>
      <sheetName val="Taym"/>
      <sheetName val="Trieco, Ext."/>
      <sheetName val="UTES ARG"/>
      <sheetName val="P.G."/>
      <sheetName val="BALAN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  <sheetName val="GMP-11"/>
      <sheetName val="GMP-4"/>
      <sheetName val="Remunerac. a pagar"/>
      <sheetName val="Anticipo de sueldos"/>
      <sheetName val="FA Movement"/>
      <sheetName val="diferencia de cambio"/>
      <sheetName val="Ganancias"/>
      <sheetName val="IVA"/>
      <sheetName val="vtos_comunes"/>
      <sheetName val="BS 1"/>
      <sheetName val="Sheet11"/>
      <sheetName val="AJUSTES"/>
      <sheetName val="Población"/>
      <sheetName val="Test 2009"/>
      <sheetName val="Sdos.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>
        <row r="2">
          <cell r="E2" t="str">
            <v>!</v>
          </cell>
        </row>
      </sheetData>
      <sheetData sheetId="33">
        <row r="2">
          <cell r="E2" t="str">
            <v>!</v>
          </cell>
        </row>
      </sheetData>
      <sheetData sheetId="34">
        <row r="2">
          <cell r="E2" t="str">
            <v>!</v>
          </cell>
        </row>
      </sheetData>
      <sheetData sheetId="35">
        <row r="2">
          <cell r="E2" t="str">
            <v>!</v>
          </cell>
        </row>
      </sheetData>
      <sheetData sheetId="36">
        <row r="2">
          <cell r="E2" t="str">
            <v>!</v>
          </cell>
        </row>
      </sheetData>
      <sheetData sheetId="37">
        <row r="2">
          <cell r="E2" t="str">
            <v>!</v>
          </cell>
        </row>
      </sheetData>
      <sheetData sheetId="38">
        <row r="2">
          <cell r="E2" t="str">
            <v>!</v>
          </cell>
        </row>
      </sheetData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  <sheetName val="Pba. G."/>
      <sheetName val="FA Movement"/>
      <sheetName val="Links"/>
      <sheetName val="dev.seguros"/>
      <sheetName val="REFERENCIAS"/>
      <sheetName val="2. Bancos"/>
      <sheetName val="PG Amortizaciones"/>
      <sheetName val="Altas '03"/>
      <sheetName val="Bajas '0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  <sheetName val="Medical Colombia"/>
      <sheetName val="JE "/>
      <sheetName val="Profit Prorrat"/>
      <sheetName val="Q2.2018"/>
      <sheetName val="Q4.2018"/>
      <sheetName val="Q1.2019"/>
      <sheetName val="Q2.2019"/>
      <sheetName val="Q3.2019"/>
      <sheetName val="Q4.2019"/>
      <sheetName val="Fx Rate"/>
      <sheetName val="Cuentas seleccionadas"/>
      <sheetName val="calculo convenios maraton 2000"/>
      <sheetName val="Summary"/>
      <sheetName val="caja me"/>
      <sheetName val="Menu y datos"/>
      <sheetName val="CoA"/>
      <sheetName val="Excess Calc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  <sheetName val="#¡REF"/>
      <sheetName val="P-A_Clientes1"/>
      <sheetName val="Gz0axc0"/>
      <sheetName val="EMBI+_Brz_vs__Arg"/>
      <sheetName val="Gastos de lanzamiento"/>
      <sheetName val="50370,05"/>
      <sheetName val="Suministro de Muestras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Macro  Ext"/>
      <sheetName val="Bs Uso"/>
      <sheetName val="2.1.01.02.01.06"/>
      <sheetName val="2.1.01.02.01.05"/>
      <sheetName val="Resultados PPAL"/>
      <sheetName val="CLIENTES_(2)1"/>
      <sheetName val="Sheet1_(2)1"/>
      <sheetName val="Boletas_de_Pago1"/>
      <sheetName val="Letras_y_Notas_BCRA1"/>
      <sheetName val="Cálculo_Cía1"/>
      <sheetName val="Ret__y_Perc__a_pagar1"/>
      <sheetName val="IVA|PG_DF1"/>
      <sheetName val="P_A_Clientes1"/>
      <sheetName val="P_G_1"/>
      <sheetName val="Resumen_y_Amort_Bajas1"/>
      <sheetName val="P_Global_Sueldos1"/>
      <sheetName val="VPP_20001"/>
      <sheetName val="Totales_por_clientes1"/>
      <sheetName val="Clientes_locales_y_exterior1"/>
      <sheetName val="Previsión_Incob_1"/>
      <sheetName val="Hoja1_(2)1"/>
      <sheetName val="PG_Amortizaciones1"/>
      <sheetName val="PG_Valor_Residual1"/>
      <sheetName val="IVA_Estimado1"/>
      <sheetName val="1__C_Llave1"/>
      <sheetName val="Cs__soc__a_pagar"/>
      <sheetName val="Test_de_Transacciones"/>
      <sheetName val="Analisis_1-01_a_6-01"/>
      <sheetName val="Moneda_extranjera"/>
      <sheetName val="Pasivos_omitidos"/>
      <sheetName val="PASO_2"/>
      <sheetName val="Cálculo {3}"/>
      <sheetName val="Resumen {1}"/>
      <sheetName val="VALORES PUBLICOS"/>
      <sheetName val="Conciliaciones"/>
      <sheetName val="Quantity"/>
      <sheetName val="Investimentos"/>
      <sheetName val="P-A_Clientes2"/>
      <sheetName val="Ligues_contables1"/>
      <sheetName val="CTF-2|1_1|1"/>
      <sheetName val="Detalle_cuadro_de_gastos1"/>
      <sheetName val="Prest__Soc_1"/>
      <sheetName val="Cuentas_incluidas"/>
      <sheetName val="Analisis_P_A__al_31_10_07"/>
      <sheetName val="Cruce_contable"/>
      <sheetName val="Resumen_de_Confirmaciones"/>
      <sheetName val="Ret_Gan"/>
      <sheetName val="DDJJ_Gcias"/>
      <sheetName val="LPH_e_INCE"/>
      <sheetName val="Cálculo_{3}"/>
      <sheetName val="Resumen_{1}"/>
      <sheetName val="Resultados_PPAL"/>
      <sheetName val="BALANCES"/>
      <sheetName val="Act-1"/>
      <sheetName val="Mp-team 1"/>
      <sheetName val="Ventas CEMSA"/>
      <sheetName val="ComprasCAMMESA"/>
      <sheetName val="Resumen (1)"/>
      <sheetName val="FINALPHP"/>
      <sheetName val="Tabla IPC"/>
      <sheetName val="LPH INCE"/>
      <sheetName val="LIMA-CANTA"/>
      <sheetName val="Saldos balance"/>
      <sheetName val="Prici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  <sheetName val="Defaults"/>
      <sheetName val="GMP-8"/>
      <sheetName val="Prueba Global LOCAL"/>
      <sheetName val="Selección partidas que suman"/>
      <sheetName val="Ctf-1"/>
      <sheetName val="Stock Chart"/>
      <sheetName val="AttractCalcs"/>
      <sheetName val="DorfmanCalcs"/>
      <sheetName val="ExclusionCalcs"/>
      <sheetName val="InternationalCalcs"/>
      <sheetName val="JudgementCalcs"/>
      <sheetName val="JudgedExclusionCalcs"/>
      <sheetName val="ReferencesCalcs"/>
      <sheetName val="ValueInUseCalcs"/>
      <sheetName val="Ã«ÀûÂÊ·ÖÎö±í"/>
      <sheetName val="021100232"/>
      <sheetName val="Armado"/>
      <sheetName val="IPC "/>
      <sheetName val="IPC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>
        <row r="28">
          <cell r="D28">
            <v>786042.82</v>
          </cell>
        </row>
      </sheetData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8">
          <cell r="D28">
            <v>786042.82</v>
          </cell>
        </row>
      </sheetData>
      <sheetData sheetId="29">
        <row r="28">
          <cell r="D28">
            <v>786042.82</v>
          </cell>
        </row>
      </sheetData>
      <sheetData sheetId="30">
        <row r="28">
          <cell r="D28">
            <v>786042.82</v>
          </cell>
        </row>
      </sheetData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>
        <row r="28">
          <cell r="D28">
            <v>786042.82</v>
          </cell>
        </row>
      </sheetData>
      <sheetData sheetId="40">
        <row r="28">
          <cell r="D28">
            <v>786042.82</v>
          </cell>
        </row>
      </sheetData>
      <sheetData sheetId="41">
        <row r="28">
          <cell r="D28">
            <v>786042.82</v>
          </cell>
        </row>
      </sheetData>
      <sheetData sheetId="42">
        <row r="28">
          <cell r="D28">
            <v>786042.82</v>
          </cell>
        </row>
      </sheetData>
      <sheetData sheetId="43">
        <row r="28">
          <cell r="D28">
            <v>786042.82</v>
          </cell>
        </row>
      </sheetData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  <sheetName val="Conciliaciones Bancarias"/>
      <sheetName val="P-A Clientes"/>
      <sheetName val="Clientes"/>
      <sheetName val="Cruce de listados c_GL"/>
      <sheetName val="DDJJ"/>
      <sheetName val="SAC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  <sheetName val="Detalle"/>
      <sheetName val="Movimiento"/>
      <sheetName val="Comparación"/>
      <sheetName val="Recon "/>
      <sheetName val="Confirm"/>
      <sheetName val="VALORES PUBLICOS"/>
      <sheetName val="1__Conciliaciones"/>
      <sheetName val="2__BNP_CC_USD"/>
      <sheetName val="3__BNP_CC_$"/>
      <sheetName val="4_BNP_off_shore_U$S"/>
      <sheetName val="BNP_CC_USD"/>
      <sheetName val="BNP_CC_$"/>
      <sheetName val="BNP_off_shore_U$S"/>
      <sheetName val="Worksheet_2i-WIP"/>
      <sheetName val="3)_Prefinanciación"/>
      <sheetName val="2_Anexo_Bs_Uso_31_12_03"/>
      <sheetName val="P-A_Clientes"/>
      <sheetName val="Hoja1_(2)"/>
      <sheetName val="Worksheet_in_5111_Análisis_de_c"/>
      <sheetName val="Tax_Computation"/>
      <sheetName val="Ret_-_1"/>
      <sheetName val="Appendix_5"/>
      <sheetName val="Fdos_Prop_Invest"/>
      <sheetName val="Perp_U$S_Invest"/>
      <sheetName val="Perp_$_Invest"/>
      <sheetName val="Ret_$_Invest"/>
      <sheetName val="RVP_U$S_Invest"/>
      <sheetName val="RVP_$_Invest"/>
      <sheetName val="Transf_1"/>
      <sheetName val="Recon_"/>
      <sheetName val="Pasivos omiti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  <sheetName val="BG"/>
      <sheetName val="PG"/>
      <sheetName val="Pro2003"/>
      <sheetName val="Conciliaciones_al_29_02_042"/>
      <sheetName val="Depositos_no_Acreditados3"/>
      <sheetName val="Cheques_no_debitados3"/>
      <sheetName val="NC_no_contabilizadas3"/>
      <sheetName val="Detalle_de_cuentas3"/>
      <sheetName val="Conciliaciones_al_30-11-022"/>
      <sheetName val="PG_CrF_09-02"/>
      <sheetName val="Previsión"/>
      <sheetName val="tild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  <sheetName val="BCE MENSUAL"/>
      <sheetName val="713-8|1"/>
      <sheetName val="FY 99"/>
      <sheetName val="Relojes"/>
      <sheetName val="REV_1702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  <sheetName val="pago interes"/>
      <sheetName val="EEPN|3"/>
      <sheetName val="Worksheet in 5330 Aging de Clie"/>
      <sheetName val="1_Deudores"/>
      <sheetName val="2_Prevision_Incobrables"/>
      <sheetName val="PG_CrF_09-02"/>
      <sheetName val="Transacciones_-_Otros_saldos"/>
      <sheetName val="Saldos_Interco_Dic"/>
      <sheetName val="Conciliaciones_Bancarias"/>
      <sheetName val="MO_y_CF"/>
      <sheetName val="PG_30-9-04"/>
      <sheetName val="P-A_Clientes"/>
      <sheetName val="PG_DF"/>
      <sheetName val="Selección_Altas"/>
      <sheetName val="Gastos_de_lanzamiento"/>
      <sheetName val="Conciliación_Dic-03"/>
      <sheetName val="2_1_01_02_01_06"/>
      <sheetName val="2_1_01_02_01_05"/>
      <sheetName val="VALORES_PUBLICOS"/>
      <sheetName val="Previsión_Incob"/>
      <sheetName val="Cruce_contable"/>
      <sheetName val="Test_de_Transacciones"/>
      <sheetName val="DSO_Ratio"/>
      <sheetName val="Resumen_31-03-01"/>
      <sheetName val="Resumen_Previsiones"/>
      <sheetName val="Analisis_1-01_a_6-01"/>
      <sheetName val="Balance General-2004"/>
      <sheetName val="CTCOST34 MN TOTAL PROY"/>
      <sheetName val="Movimiento"/>
      <sheetName val="DTR"/>
      <sheetName val="B.4.6 Td SUNAT"/>
      <sheetName val="Integraciones"/>
      <sheetName val="ES1"/>
      <sheetName val="nota6.2"/>
      <sheetName val="Ac-Pa"/>
      <sheetName val="CTF|LEASING"/>
      <sheetName val="FINALPHP"/>
      <sheetName val="DIF FAT FEV 01"/>
      <sheetName val="#REF"/>
      <sheetName val="LPH e INCE"/>
      <sheetName val="Sheet2"/>
      <sheetName val="1_Deudores1"/>
      <sheetName val="2_Prevision_Incobrables1"/>
      <sheetName val="Transacciones_-_Otros_saldos1"/>
      <sheetName val="Saldos_Interco_Dic1"/>
      <sheetName val="PG_CrF_09-021"/>
      <sheetName val="Conciliaciones_Bancarias1"/>
      <sheetName val="MO_y_CF1"/>
      <sheetName val="PG_30-9-041"/>
      <sheetName val="Selección_Altas1"/>
      <sheetName val="Gastos_de_lanzamiento1"/>
      <sheetName val="P-A_Clientes1"/>
      <sheetName val="Conciliación_Dic-031"/>
      <sheetName val="2_1_01_02_01_061"/>
      <sheetName val="2_1_01_02_01_051"/>
      <sheetName val="VALORES_PUBLICOS1"/>
      <sheetName val="PG_DF1"/>
      <sheetName val="Previsión_Incob1"/>
      <sheetName val="Cruce_contable1"/>
      <sheetName val="Analisis_1-01_a_6-011"/>
      <sheetName val="DSO_Ratio1"/>
      <sheetName val="Resumen_31-03-011"/>
      <sheetName val="Test_de_Transacciones1"/>
      <sheetName val="Resumen_Previsiones1"/>
      <sheetName val="Worksheet_in_5330_Aging_de_Clie"/>
      <sheetName val="Balance_General-2004"/>
      <sheetName val="DIF_FAT_FEV_01"/>
      <sheetName val="CTCOST34_MN_TOTAL_PROY"/>
      <sheetName val="B_4_6_Td_SUNAT"/>
      <sheetName val="INICIO"/>
      <sheetName val="PATRIMONIO"/>
      <sheetName val="3.INPUT ACT"/>
      <sheetName val="Tablas"/>
      <sheetName val="ANIM"/>
      <sheetName val="0"/>
      <sheetName val="PROVEED"/>
      <sheetName val="Gastos Detallados Opt"/>
      <sheetName val=""/>
      <sheetName val="DATVAR"/>
      <sheetName val="Movimiento de Activo Fijo"/>
      <sheetName val="Prueba Gasto a Nov."/>
      <sheetName val="Retiros"/>
      <sheetName val="REFERENCIADO"/>
      <sheetName val="Listado Final Lima Capex "/>
      <sheetName val="FuE"/>
      <sheetName val="Restrukturierung"/>
      <sheetName val="Eingabesheet"/>
      <sheetName val="Geschäftsvermögen"/>
      <sheetName val="Direct Labor Expenses"/>
      <sheetName val="Staff Labor"/>
      <sheetName val="Resultado-2001"/>
      <sheetName val="Asientos"/>
      <sheetName val="ME-CXC"/>
      <sheetName val="ME-RO"/>
      <sheetName val="CXP Div"/>
      <sheetName val="Hoja1"/>
      <sheetName val="BD"/>
      <sheetName val="CRONOGRAMA"/>
      <sheetName val="EOAF_30-9-99"/>
      <sheetName val="BLP"/>
      <sheetName val="Quantity"/>
      <sheetName val="RESUMEN"/>
      <sheetName val="ILV ALC"/>
      <sheetName val="OTR.CRED."/>
      <sheetName val="US Investor Information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  <sheetName val="DDJJ 931"/>
      <sheetName val="DDJJ IVA 2004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  <sheetName val="GMP-2_12"/>
      <sheetName val="GMP-2_22"/>
      <sheetName val="Previsión_Incob2"/>
      <sheetName val="Detalle_de_cuentas1"/>
      <sheetName val="Bs_Uso1"/>
      <sheetName val="PG_CrF_09-021"/>
      <sheetName val="Previsión_Incob_1"/>
      <sheetName val="PG_Cs_Sociales1"/>
      <sheetName val="Gastos_de_lanzamiento1"/>
      <sheetName val="Cartas_Banco1"/>
      <sheetName val="Prueba_Global_IIBB1"/>
      <sheetName val="Conciliaciones_Bancarias1"/>
      <sheetName val="Selección_partidas_que_suman1"/>
      <sheetName val="Carg__Soc__"/>
      <sheetName val="Composición_Cuentas_para_C_F_"/>
      <sheetName val="calculo convenios maraton 2000"/>
      <sheetName val="vidautil"/>
      <sheetName val="Evaluación de Errores"/>
      <sheetName val="Memo1"/>
      <sheetName val="EFE"/>
      <sheetName val="EERR"/>
      <sheetName val="Prueba Global LOCAL"/>
      <sheetName val="713-002}2"/>
      <sheetName val="Previsi? Inco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  <sheetName val=" ESPN"/>
      <sheetName val="E2 PFA 2001"/>
      <sheetName val="EC PFA 2001"/>
      <sheetName val="E1 PFA 2001"/>
      <sheetName val="MARCAS"/>
      <sheetName val="MO y CF"/>
      <sheetName val="Resumen"/>
      <sheetName val="PG"/>
      <sheetName val="Folha_Pagto"/>
      <sheetName val="Conciliaciones_31-12-0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  <sheetName val="Bs Uso"/>
      <sheetName val="Gastos de lanzamiento"/>
      <sheetName val="Marcas_Estándar"/>
      <sheetName val="PG_Amortizaciones"/>
      <sheetName val="PG_DF"/>
      <sheetName val="FA_Movement"/>
      <sheetName val="Ret_Gan"/>
      <sheetName val="DDJJ_Gcias"/>
      <sheetName val="PG_Sueldos_-_Rdos"/>
      <sheetName val="Sueldos_a_Pagar"/>
      <sheetName val="Selección_Altas"/>
      <sheetName val="PASIVO"/>
      <sheetName val="Life"/>
      <sheetName val="General Information"/>
      <sheetName val="juic"/>
      <sheetName val="Test_de_Transacciones"/>
      <sheetName val="P_G_"/>
      <sheetName val="General_Information"/>
      <sheetName val="IVA|voucheo"/>
      <sheetName val="10-Ingresos"/>
      <sheetName val="Memo"/>
      <sheetName val="Anexo ME"/>
      <sheetName val="SOL DEVOL."/>
      <sheetName val="Cuentas de g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  <sheetName val="Cargas Soc."/>
      <sheetName val="SSO"/>
      <sheetName val="LPH INCE"/>
      <sheetName val="NOV-97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  <sheetName val="PG del valor Residual"/>
      <sheetName val="PG de Amortizacion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  <sheetName val="Amarre IVA Acred"/>
      <sheetName val="Prueba valuación"/>
      <sheetName val="MMA Clientes Dic."/>
      <sheetName val="A.Clientes Dic"/>
      <sheetName val="A.Deudores Dic."/>
      <sheetName val="A. Clientes Sep"/>
      <sheetName val="A.Deudores Sep."/>
      <sheetName val="Chrysler Dic"/>
      <sheetName val="GM Dic"/>
      <sheetName val="Ford Dic"/>
      <sheetName val="VW Dic"/>
      <sheetName val="Saldo a Reservar"/>
      <sheetName val="Selecc. Prod Cañeros"/>
      <sheetName val="Resumen Cañeros"/>
      <sheetName val="Revision Cañeros"/>
      <sheetName val="ctacteDic2008- 0809"/>
      <sheetName val="ctacte dic 08 0810"/>
      <sheetName val="Clientes MN"/>
      <sheetName val="Clientes ME"/>
      <sheetName val="ANEXO 8"/>
      <sheetName val="ANEXO 10"/>
      <sheetName val="ANEXO 11"/>
      <sheetName val="Integracion"/>
      <sheetName val="Conciliación"/>
      <sheetName val="Reserva"/>
      <sheetName val="Cobros Posteriores"/>
      <sheetName val=" Lead"/>
      <sheetName val="Integración dic"/>
      <sheetName val="Ligue vs filiales"/>
      <sheetName val="Integración "/>
      <sheetName val="FILIALES"/>
      <sheetName val="Integración"/>
      <sheetName val="Revisión de Cobros Posteriores"/>
      <sheetName val="OCR"/>
      <sheetName val=".1 Integración"/>
      <sheetName val=".2 Pbas Conexión"/>
      <sheetName val=".3 MMA"/>
      <sheetName val=".4 Confirmación"/>
      <sheetName val=".5 Corte"/>
      <sheetName val=".6 Anticipos"/>
      <sheetName val=".7 Reserva de Incobrables"/>
      <sheetName val=".8 Cobros Posteriores"/>
      <sheetName val=".9 Integ. de Cobr. posteriores"/>
      <sheetName val="Tickmarks (2)"/>
      <sheetName val=".2 Pbas coneccion"/>
      <sheetName val=".4 Reserva de Incobrables"/>
      <sheetName val=".5 Cobros Posteriores"/>
      <sheetName val=".6 Integ. de Cobr. posteriores"/>
      <sheetName val="INTERCOMPAÑIAS"/>
      <sheetName val="IMPAC"/>
      <sheetName val="PRESTAMO A ICA"/>
      <sheetName val="PRESTAMO A OCCID"/>
      <sheetName val="INPC "/>
      <sheetName val="EXPECT."/>
      <sheetName val="Amortiz_ej"/>
      <sheetName val="Gastos de lanzamiento"/>
      <sheetName val=".1 Lead"/>
      <sheetName val=".2 Integración"/>
      <sheetName val=".3 Cobr. posteriores"/>
      <sheetName val="1. Lead"/>
      <sheetName val="2. Integracion"/>
      <sheetName val="3. Filiales"/>
      <sheetName val="4. IMPAC"/>
      <sheetName val="5. PRESTAMO A ICA"/>
      <sheetName val="6. PRESTAMO A OCCID"/>
      <sheetName val=".2 Reserva de Incobrables"/>
      <sheetName val=".3 Procedimientos Ctas por Cob"/>
      <sheetName val=".4 Cobros posteriores"/>
      <sheetName val=".5 Miscelaneos"/>
      <sheetName val="Fac y Cred M.TRANSITO"/>
      <sheetName val="Nómina"/>
      <sheetName val="Revision ALTAS"/>
      <sheetName val="Memo"/>
      <sheetName val="18. Armado ME"/>
      <sheetName val="LBOLONG"/>
      <sheetName val="TPO"/>
      <sheetName val="GMP-9"/>
      <sheetName val="GMP-1"/>
      <sheetName val="Conciliaciones al 30-11-02"/>
      <sheetName val="Bienes de Uso"/>
      <sheetName val="DDJJ Gcias"/>
      <sheetName val="Ret Gan"/>
      <sheetName val="selección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  <sheetName val="Parámetros"/>
      <sheetName val="Bienes de Uso"/>
      <sheetName val="General Assumptions"/>
      <sheetName val="Dest Geo"/>
      <sheetName val="MPMs"/>
      <sheetName val="Cartas Banc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 refreshError="1"/>
      <sheetData sheetId="4" refreshError="1"/>
      <sheetData sheetId="5">
        <row r="1">
          <cell r="F1" t="str">
            <v>31/12/08 Prelim.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F1" t="str">
            <v>31/12/08 Prelim.</v>
          </cell>
        </row>
      </sheetData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  <sheetName val="EERR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  <sheetName val="IVA|vouch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  <sheetName val="Sdos."/>
      <sheetName val="Lead"/>
      <sheetName val="Conciliaciones Bancarias"/>
      <sheetName val="Pg_VR"/>
      <sheetName val="Pg_Am"/>
      <sheetName val="Altas_totales"/>
      <sheetName val="Altas_o_curso"/>
      <sheetName val="Altas_Bs__Uso"/>
      <sheetName val="Conciliaciones_Bancarias"/>
      <sheetName val="VPP"/>
      <sheetName val="ELIM.RESULT."/>
      <sheetName val="Previsión Incob"/>
      <sheetName val="Pagos Cs Sociales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>
        <row r="16">
          <cell r="G16">
            <v>1016799.6531133968</v>
          </cell>
        </row>
      </sheetData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rátula"/>
      <sheetName val="Hoja de Ruta"/>
      <sheetName val="Datos"/>
      <sheetName val="Consolidated Financial Data"/>
      <sheetName val="CFD (Hist.)"/>
      <sheetName val="Resultado seguros"/>
      <sheetName val="Income from Gov"/>
      <sheetName val="Financial Income"/>
      <sheetName val="Financial Expenses"/>
      <sheetName val="Net Service Fee Income"/>
      <sheetName val="Net Service Fee Income por Sub"/>
      <sheetName val="Administrative Expenses"/>
      <sheetName val="Gtos Adm - Others"/>
      <sheetName val="Miscellaneous"/>
      <sheetName val="Ut-Pe div - Others"/>
      <sheetName val="Financing"/>
      <sheetName val="Asset Quality"/>
      <sheetName val="Cost of risk"/>
      <sheetName val="ECL"/>
      <sheetName val="WO"/>
      <sheetName val="WO Comparativos"/>
      <sheetName val="Funding"/>
      <sheetName val="Cuadro 25 -Consolidated Capital"/>
      <sheetName val="Cuadro 20 - MCR"/>
      <sheetName val="Cuadro 26 - Total Capital"/>
      <sheetName val="Datos subsidiarias"/>
    </sheetNames>
    <sheetDataSet>
      <sheetData sheetId="0"/>
      <sheetData sheetId="1"/>
      <sheetData sheetId="2"/>
      <sheetData sheetId="3">
        <row r="8">
          <cell r="D8">
            <v>1.0596826870994305</v>
          </cell>
        </row>
      </sheetData>
      <sheetData sheetId="4">
        <row r="12">
          <cell r="D12">
            <v>419979.30000000005</v>
          </cell>
        </row>
      </sheetData>
      <sheetData sheetId="5"/>
      <sheetData sheetId="6">
        <row r="42">
          <cell r="C42">
            <v>6085411.568226031</v>
          </cell>
        </row>
      </sheetData>
      <sheetData sheetId="7">
        <row r="12">
          <cell r="C12">
            <v>49116.425699237298</v>
          </cell>
        </row>
      </sheetData>
      <sheetData sheetId="8">
        <row r="12">
          <cell r="C12">
            <v>14512564.263690714</v>
          </cell>
        </row>
      </sheetData>
      <sheetData sheetId="9">
        <row r="13">
          <cell r="C13">
            <v>22980994.707814157</v>
          </cell>
        </row>
      </sheetData>
      <sheetData sheetId="10">
        <row r="63">
          <cell r="C63">
            <v>28610781.095107913</v>
          </cell>
        </row>
      </sheetData>
      <sheetData sheetId="11">
        <row r="12">
          <cell r="C12">
            <v>75518247.000405043</v>
          </cell>
        </row>
      </sheetData>
      <sheetData sheetId="12"/>
      <sheetData sheetId="13"/>
      <sheetData sheetId="14">
        <row r="31">
          <cell r="C31">
            <v>3215013.4731651759</v>
          </cell>
        </row>
      </sheetData>
      <sheetData sheetId="15">
        <row r="10">
          <cell r="C10">
            <v>1</v>
          </cell>
        </row>
      </sheetData>
      <sheetData sheetId="16">
        <row r="13">
          <cell r="C13">
            <v>1551288314</v>
          </cell>
          <cell r="D13">
            <v>1330752114</v>
          </cell>
          <cell r="E13">
            <v>1091944175</v>
          </cell>
          <cell r="F13">
            <v>1306834558</v>
          </cell>
          <cell r="G13">
            <v>1159287136</v>
          </cell>
        </row>
        <row r="14">
          <cell r="C14">
            <v>15921702</v>
          </cell>
          <cell r="D14">
            <v>14672954</v>
          </cell>
          <cell r="E14">
            <v>12550210</v>
          </cell>
          <cell r="F14">
            <v>10870044</v>
          </cell>
          <cell r="G14">
            <v>511783</v>
          </cell>
        </row>
        <row r="15">
          <cell r="C15">
            <v>1927289152</v>
          </cell>
          <cell r="D15">
            <v>1959787770</v>
          </cell>
          <cell r="E15">
            <v>1868720075</v>
          </cell>
          <cell r="F15">
            <v>1688621170</v>
          </cell>
          <cell r="G15">
            <v>1223007661</v>
          </cell>
        </row>
        <row r="16">
          <cell r="C16">
            <v>126892313</v>
          </cell>
          <cell r="D16">
            <v>78355801</v>
          </cell>
          <cell r="E16">
            <v>46422916</v>
          </cell>
          <cell r="F16">
            <v>27629935</v>
          </cell>
          <cell r="G16">
            <v>19614973</v>
          </cell>
        </row>
        <row r="17">
          <cell r="C17">
            <v>3478577466</v>
          </cell>
          <cell r="D17">
            <v>3290539884</v>
          </cell>
          <cell r="E17">
            <v>2960664250</v>
          </cell>
          <cell r="F17">
            <v>2995455728</v>
          </cell>
          <cell r="G17">
            <v>2382294797</v>
          </cell>
        </row>
        <row r="18">
          <cell r="C18">
            <v>142814015</v>
          </cell>
          <cell r="D18">
            <v>93028755</v>
          </cell>
          <cell r="E18">
            <v>58973126</v>
          </cell>
          <cell r="F18">
            <v>38499979</v>
          </cell>
          <cell r="G18">
            <v>20126756</v>
          </cell>
        </row>
        <row r="19">
          <cell r="C19">
            <v>160290981</v>
          </cell>
          <cell r="D19">
            <v>120700877.09660068</v>
          </cell>
          <cell r="E19">
            <v>90059443.201444089</v>
          </cell>
          <cell r="F19">
            <v>65129402.714601718</v>
          </cell>
          <cell r="G19">
            <v>56688157.949003637</v>
          </cell>
        </row>
        <row r="20">
          <cell r="C20">
            <v>1.1223757066139481</v>
          </cell>
          <cell r="D20">
            <v>1.2974577279530473</v>
          </cell>
          <cell r="E20">
            <v>1.5271268340335917</v>
          </cell>
          <cell r="F20">
            <v>1.691673720512983</v>
          </cell>
          <cell r="G20">
            <v>2.8165571217241188</v>
          </cell>
        </row>
        <row r="21">
          <cell r="C21">
            <v>3.943622658563381E-2</v>
          </cell>
          <cell r="D21">
            <v>2.7494271559241744E-2</v>
          </cell>
          <cell r="E21">
            <v>1.9529870198559895E-2</v>
          </cell>
          <cell r="F21">
            <v>1.2689697120881534E-2</v>
          </cell>
          <cell r="G21">
            <v>8.377695402735176E-3</v>
          </cell>
        </row>
      </sheetData>
      <sheetData sheetId="17">
        <row r="8">
          <cell r="C8">
            <v>-485.82299999999998</v>
          </cell>
        </row>
      </sheetData>
      <sheetData sheetId="18">
        <row r="10">
          <cell r="C10">
            <v>0</v>
          </cell>
        </row>
      </sheetData>
      <sheetData sheetId="19">
        <row r="24">
          <cell r="L24">
            <v>-10603948</v>
          </cell>
        </row>
      </sheetData>
      <sheetData sheetId="20">
        <row r="24">
          <cell r="C24">
            <v>-7233981.9405206908</v>
          </cell>
          <cell r="D24">
            <v>-4838566.3764272649</v>
          </cell>
          <cell r="E24">
            <v>-4639878.1947120288</v>
          </cell>
          <cell r="F24">
            <v>-3345448.5142204338</v>
          </cell>
          <cell r="G24">
            <v>-4989779.8768379837</v>
          </cell>
        </row>
      </sheetData>
      <sheetData sheetId="21">
        <row r="9">
          <cell r="D9">
            <v>1.0596826870994305</v>
          </cell>
        </row>
      </sheetData>
      <sheetData sheetId="22">
        <row r="10">
          <cell r="C10">
            <v>942328167</v>
          </cell>
        </row>
      </sheetData>
      <sheetData sheetId="23">
        <row r="10">
          <cell r="C10">
            <v>303224238</v>
          </cell>
        </row>
      </sheetData>
      <sheetData sheetId="24">
        <row r="11">
          <cell r="C11">
            <v>441986</v>
          </cell>
        </row>
      </sheetData>
      <sheetData sheetId="25">
        <row r="5">
          <cell r="C5">
            <v>3980793.5621301308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tales"/>
    </sheetNames>
    <sheetDataSet>
      <sheetData sheetId="0">
        <row r="4">
          <cell r="F4">
            <v>906521460</v>
          </cell>
        </row>
        <row r="8">
          <cell r="B8">
            <v>523942704.71883118</v>
          </cell>
          <cell r="C8">
            <v>719307031.49383235</v>
          </cell>
          <cell r="D8">
            <v>801793208.89039946</v>
          </cell>
          <cell r="E8">
            <v>885995040.2170155</v>
          </cell>
        </row>
        <row r="20">
          <cell r="C20">
            <v>7093124.6051938329</v>
          </cell>
          <cell r="H20">
            <v>11501052.423256956</v>
          </cell>
          <cell r="M20">
            <v>23727108.688342247</v>
          </cell>
          <cell r="R20">
            <v>40978791.032159589</v>
          </cell>
          <cell r="W20">
            <v>61936096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zoomScale="60" zoomScaleNormal="60" zoomScalePageLayoutView="95" workbookViewId="0">
      <selection activeCell="H2" sqref="H2"/>
    </sheetView>
  </sheetViews>
  <sheetFormatPr baseColWidth="10" defaultColWidth="11.453125" defaultRowHeight="13.5" x14ac:dyDescent="0.35"/>
  <cols>
    <col min="1" max="1" width="11.453125" style="121"/>
    <col min="2" max="3" width="11.453125" style="121" customWidth="1"/>
    <col min="4" max="4" width="12.81640625" style="121" customWidth="1"/>
    <col min="5" max="6" width="11.453125" style="121" customWidth="1"/>
    <col min="7" max="7" width="13.81640625" style="121" customWidth="1"/>
    <col min="8" max="16384" width="11.453125" style="121"/>
  </cols>
  <sheetData>
    <row r="14" spans="9:9" x14ac:dyDescent="0.35">
      <c r="I14" s="120"/>
    </row>
    <row r="21" spans="3:8" ht="17.5" x14ac:dyDescent="0.35">
      <c r="C21" s="122" t="s">
        <v>77</v>
      </c>
      <c r="D21" s="123"/>
    </row>
    <row r="22" spans="3:8" ht="17.5" x14ac:dyDescent="0.35">
      <c r="C22" s="123" t="s">
        <v>78</v>
      </c>
      <c r="D22" s="124"/>
    </row>
    <row r="23" spans="3:8" ht="17.5" x14ac:dyDescent="0.35">
      <c r="C23" s="124" t="s">
        <v>733</v>
      </c>
      <c r="D23" s="124"/>
    </row>
    <row r="24" spans="3:8" ht="17.5" x14ac:dyDescent="0.35">
      <c r="C24" s="124" t="s">
        <v>79</v>
      </c>
      <c r="D24" s="124"/>
    </row>
    <row r="25" spans="3:8" ht="17.5" x14ac:dyDescent="0.35">
      <c r="C25" s="124" t="s">
        <v>80</v>
      </c>
      <c r="D25" s="124"/>
      <c r="E25" s="124"/>
      <c r="G25" s="124"/>
    </row>
    <row r="26" spans="3:8" ht="17.5" x14ac:dyDescent="0.35">
      <c r="C26" s="124"/>
      <c r="D26" s="124"/>
      <c r="E26" s="124"/>
      <c r="G26" s="124"/>
    </row>
    <row r="27" spans="3:8" ht="17.5" x14ac:dyDescent="0.35">
      <c r="C27" s="123" t="s">
        <v>81</v>
      </c>
      <c r="D27" s="124"/>
      <c r="E27" s="124"/>
      <c r="G27" s="124"/>
    </row>
    <row r="28" spans="3:8" ht="17.5" x14ac:dyDescent="0.35">
      <c r="C28" s="124" t="s">
        <v>82</v>
      </c>
      <c r="D28" s="124"/>
      <c r="E28" s="124"/>
      <c r="G28" s="124"/>
    </row>
    <row r="29" spans="3:8" ht="17.5" x14ac:dyDescent="0.35">
      <c r="C29" s="124" t="s">
        <v>83</v>
      </c>
      <c r="D29" s="124"/>
      <c r="E29" s="124"/>
      <c r="G29" s="124"/>
    </row>
    <row r="30" spans="3:8" ht="17.5" x14ac:dyDescent="0.35">
      <c r="C30" s="124"/>
      <c r="D30" s="124"/>
      <c r="E30" s="124"/>
      <c r="G30" s="124"/>
      <c r="H30" s="125"/>
    </row>
    <row r="31" spans="3:8" ht="17.5" x14ac:dyDescent="0.35">
      <c r="C31" s="123" t="s">
        <v>569</v>
      </c>
      <c r="D31" s="124"/>
      <c r="E31" s="124"/>
      <c r="G31" s="124"/>
      <c r="H31" s="125"/>
    </row>
    <row r="32" spans="3:8" ht="17.5" x14ac:dyDescent="0.35">
      <c r="C32" s="124" t="s">
        <v>82</v>
      </c>
      <c r="D32" s="124"/>
      <c r="E32" s="124"/>
      <c r="G32" s="124"/>
      <c r="H32" s="125"/>
    </row>
    <row r="33" spans="3:8" ht="17.5" x14ac:dyDescent="0.35">
      <c r="C33" s="124" t="s">
        <v>570</v>
      </c>
      <c r="D33" s="124"/>
      <c r="E33" s="124"/>
      <c r="G33" s="124"/>
      <c r="H33" s="125"/>
    </row>
    <row r="34" spans="3:8" ht="17.5" x14ac:dyDescent="0.35">
      <c r="C34" s="124"/>
      <c r="D34" s="124"/>
      <c r="E34" s="124"/>
      <c r="G34" s="124"/>
      <c r="H34" s="125"/>
    </row>
    <row r="35" spans="3:8" ht="19" customHeight="1" x14ac:dyDescent="0.35">
      <c r="C35" s="123" t="s">
        <v>84</v>
      </c>
      <c r="D35" s="124"/>
      <c r="E35" s="124"/>
      <c r="G35" s="124"/>
      <c r="H35" s="125"/>
    </row>
    <row r="36" spans="3:8" ht="17.5" x14ac:dyDescent="0.35">
      <c r="C36" s="124" t="s">
        <v>85</v>
      </c>
      <c r="D36" s="124"/>
      <c r="E36" s="124"/>
      <c r="G36" s="124"/>
      <c r="H36" s="125"/>
    </row>
    <row r="37" spans="3:8" ht="17.5" x14ac:dyDescent="0.35">
      <c r="C37" s="124" t="s">
        <v>86</v>
      </c>
      <c r="D37" s="124"/>
      <c r="E37" s="124"/>
      <c r="G37" s="124"/>
      <c r="H37" s="125"/>
    </row>
    <row r="38" spans="3:8" ht="17.5" x14ac:dyDescent="0.35">
      <c r="C38" s="124"/>
      <c r="D38" s="124"/>
      <c r="E38" s="124"/>
      <c r="G38" s="124"/>
      <c r="H38" s="125"/>
    </row>
    <row r="39" spans="3:8" ht="19" customHeight="1" x14ac:dyDescent="0.35">
      <c r="C39" s="124" t="s">
        <v>394</v>
      </c>
      <c r="D39" s="124"/>
      <c r="E39" s="124"/>
      <c r="G39" s="124"/>
      <c r="H39" s="125"/>
    </row>
    <row r="40" spans="3:8" ht="17.5" x14ac:dyDescent="0.35">
      <c r="C40" s="126" t="s">
        <v>87</v>
      </c>
      <c r="D40" s="124"/>
      <c r="E40" s="124"/>
      <c r="G40" s="124"/>
      <c r="H40" s="125"/>
    </row>
    <row r="41" spans="3:8" x14ac:dyDescent="0.35">
      <c r="H41" s="125"/>
    </row>
    <row r="42" spans="3:8" x14ac:dyDescent="0.35">
      <c r="H42" s="125"/>
    </row>
    <row r="43" spans="3:8" ht="8.25" customHeight="1" x14ac:dyDescent="0.35">
      <c r="E43" s="124"/>
      <c r="G43" s="124"/>
      <c r="H43" s="125"/>
    </row>
    <row r="44" spans="3:8" ht="17.5" x14ac:dyDescent="0.35">
      <c r="C44" s="124"/>
      <c r="F44" s="124"/>
      <c r="G44" s="124"/>
      <c r="H44" s="125"/>
    </row>
    <row r="45" spans="3:8" ht="17.5" x14ac:dyDescent="0.35">
      <c r="C45" s="124"/>
      <c r="F45" s="124"/>
      <c r="G45" s="124"/>
      <c r="H45" s="125"/>
    </row>
    <row r="46" spans="3:8" ht="17.5" x14ac:dyDescent="0.35">
      <c r="C46" s="124"/>
      <c r="F46" s="124"/>
      <c r="G46" s="124"/>
      <c r="H46" s="125"/>
    </row>
    <row r="47" spans="3:8" ht="17.5" x14ac:dyDescent="0.35">
      <c r="C47" s="124"/>
      <c r="F47" s="124"/>
      <c r="G47" s="124"/>
      <c r="H47" s="125"/>
    </row>
    <row r="48" spans="3:8" ht="17.5" x14ac:dyDescent="0.35">
      <c r="C48" s="124"/>
      <c r="F48" s="124"/>
      <c r="G48" s="124"/>
    </row>
    <row r="49" spans="3:7" ht="17.5" x14ac:dyDescent="0.35">
      <c r="C49" s="124"/>
      <c r="F49" s="124"/>
      <c r="G49" s="124"/>
    </row>
    <row r="50" spans="3:7" ht="17.5" x14ac:dyDescent="0.35">
      <c r="C50" s="124"/>
      <c r="D50" s="124"/>
      <c r="E50" s="124"/>
      <c r="F50" s="124"/>
      <c r="G50" s="124"/>
    </row>
    <row r="51" spans="3:7" ht="17.5" x14ac:dyDescent="0.35">
      <c r="C51" s="124"/>
      <c r="D51" s="124"/>
      <c r="E51" s="124"/>
      <c r="F51" s="124"/>
      <c r="G51" s="124"/>
    </row>
    <row r="52" spans="3:7" ht="17.5" x14ac:dyDescent="0.35">
      <c r="C52" s="124"/>
      <c r="D52" s="124"/>
      <c r="E52" s="124"/>
      <c r="F52" s="124"/>
      <c r="G52" s="124"/>
    </row>
    <row r="53" spans="3:7" ht="17.5" x14ac:dyDescent="0.35">
      <c r="C53" s="124"/>
      <c r="D53" s="124"/>
      <c r="E53" s="124"/>
      <c r="F53" s="124"/>
      <c r="G53" s="124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L106"/>
  <sheetViews>
    <sheetView showGridLines="0" topLeftCell="A34" zoomScaleNormal="100" zoomScalePageLayoutView="150" workbookViewId="0">
      <selection activeCell="C43" sqref="C43"/>
    </sheetView>
  </sheetViews>
  <sheetFormatPr baseColWidth="10" defaultColWidth="34.1796875" defaultRowHeight="11.15" customHeight="1" x14ac:dyDescent="0.35"/>
  <cols>
    <col min="1" max="1" width="1.36328125" style="211" customWidth="1"/>
    <col min="2" max="2" width="23.90625" style="211" customWidth="1"/>
    <col min="3" max="3" width="9" style="211" bestFit="1" customWidth="1"/>
    <col min="4" max="4" width="7.6328125" style="211" customWidth="1"/>
    <col min="5" max="5" width="8.36328125" style="211" bestFit="1" customWidth="1"/>
    <col min="6" max="6" width="7.54296875" style="211" bestFit="1" customWidth="1"/>
    <col min="7" max="7" width="7.36328125" style="211" customWidth="1"/>
    <col min="8" max="9" width="6.36328125" style="211" bestFit="1" customWidth="1"/>
    <col min="10" max="11" width="6.453125" style="211" customWidth="1"/>
    <col min="12" max="12" width="6.36328125" style="211" bestFit="1" customWidth="1"/>
    <col min="13" max="16384" width="34.1796875" style="211"/>
  </cols>
  <sheetData>
    <row r="2" spans="2:12" ht="11.15" customHeight="1" x14ac:dyDescent="0.35">
      <c r="B2" s="210" t="s">
        <v>419</v>
      </c>
    </row>
    <row r="3" spans="2:12" ht="10" customHeight="1" thickBot="1" x14ac:dyDescent="0.4">
      <c r="B3" s="212" t="s">
        <v>391</v>
      </c>
      <c r="C3" s="212"/>
      <c r="D3" s="212"/>
      <c r="E3" s="212"/>
      <c r="F3" s="212"/>
      <c r="G3" s="212"/>
      <c r="H3" s="815" t="s">
        <v>18</v>
      </c>
      <c r="I3" s="815"/>
    </row>
    <row r="4" spans="2:12" ht="8.5" thickTop="1" thickBot="1" x14ac:dyDescent="0.4">
      <c r="B4" s="213" t="s">
        <v>344</v>
      </c>
      <c r="C4" s="214" t="s">
        <v>712</v>
      </c>
      <c r="D4" s="215" t="s">
        <v>692</v>
      </c>
      <c r="E4" s="215" t="s">
        <v>678</v>
      </c>
      <c r="F4" s="215" t="s">
        <v>643</v>
      </c>
      <c r="G4" s="215" t="s">
        <v>629</v>
      </c>
      <c r="H4" s="215" t="s">
        <v>19</v>
      </c>
      <c r="I4" s="215" t="s">
        <v>20</v>
      </c>
      <c r="J4" s="339" t="s">
        <v>713</v>
      </c>
      <c r="K4" s="339" t="s">
        <v>714</v>
      </c>
      <c r="L4" s="215" t="s">
        <v>125</v>
      </c>
    </row>
    <row r="5" spans="2:12" ht="8" thickTop="1" x14ac:dyDescent="0.35">
      <c r="B5" s="216" t="s">
        <v>93</v>
      </c>
      <c r="C5" s="588">
        <v>153486.14800119086</v>
      </c>
      <c r="D5" s="587">
        <v>202688.72285970752</v>
      </c>
      <c r="E5" s="587">
        <v>166678.40413910168</v>
      </c>
      <c r="F5" s="587">
        <v>175098.57024931838</v>
      </c>
      <c r="G5" s="587">
        <v>181415.87580828951</v>
      </c>
      <c r="H5" s="217">
        <v>-0.24274944439100632</v>
      </c>
      <c r="I5" s="217">
        <v>-0.153954154688277</v>
      </c>
      <c r="J5" s="587">
        <v>522853.27500000014</v>
      </c>
      <c r="K5" s="587">
        <v>802122.58912977902</v>
      </c>
      <c r="L5" s="221">
        <v>-0.34816288422042507</v>
      </c>
    </row>
    <row r="6" spans="2:12" ht="7.5" x14ac:dyDescent="0.35">
      <c r="B6" s="216" t="s">
        <v>5</v>
      </c>
      <c r="C6" s="588">
        <v>-28473.648082811385</v>
      </c>
      <c r="D6" s="587">
        <v>17067.673389080926</v>
      </c>
      <c r="E6" s="587">
        <v>30391.013693730452</v>
      </c>
      <c r="F6" s="587">
        <v>49845.080021260917</v>
      </c>
      <c r="G6" s="587">
        <v>30622.00888421381</v>
      </c>
      <c r="H6" s="217" t="s">
        <v>447</v>
      </c>
      <c r="I6" s="217" t="s">
        <v>447</v>
      </c>
      <c r="J6" s="587">
        <v>18985.039000000004</v>
      </c>
      <c r="K6" s="587">
        <v>233604.49777359763</v>
      </c>
      <c r="L6" s="221">
        <v>-0.91872999372469388</v>
      </c>
    </row>
    <row r="7" spans="2:12" ht="7.5" x14ac:dyDescent="0.35">
      <c r="B7" s="216" t="s">
        <v>6</v>
      </c>
      <c r="C7" s="588">
        <v>125012.49991837947</v>
      </c>
      <c r="D7" s="587">
        <v>219756.39624878846</v>
      </c>
      <c r="E7" s="587">
        <v>197069.41783283214</v>
      </c>
      <c r="F7" s="587">
        <v>224943.6502705793</v>
      </c>
      <c r="G7" s="587">
        <v>212037.88469250331</v>
      </c>
      <c r="H7" s="217">
        <v>-0.43113146168973604</v>
      </c>
      <c r="I7" s="217">
        <v>-0.41042375469991033</v>
      </c>
      <c r="J7" s="587">
        <v>541838.31400000013</v>
      </c>
      <c r="K7" s="587">
        <v>1035727.0869033766</v>
      </c>
      <c r="L7" s="221">
        <v>-0.47685223177855496</v>
      </c>
    </row>
    <row r="8" spans="2:12" ht="15" x14ac:dyDescent="0.35">
      <c r="B8" s="216" t="s">
        <v>345</v>
      </c>
      <c r="C8" s="588">
        <v>48594.569628398676</v>
      </c>
      <c r="D8" s="587">
        <v>44665.485857854976</v>
      </c>
      <c r="E8" s="587">
        <v>51066.184513746353</v>
      </c>
      <c r="F8" s="587">
        <v>51082.986208655493</v>
      </c>
      <c r="G8" s="587">
        <v>53989.749670983707</v>
      </c>
      <c r="H8" s="217">
        <v>8.7966887521334858E-2</v>
      </c>
      <c r="I8" s="217">
        <v>-9.9929710277664396E-2</v>
      </c>
      <c r="J8" s="587">
        <v>144326.24000000002</v>
      </c>
      <c r="K8" s="587">
        <v>135675.63550351883</v>
      </c>
      <c r="L8" s="221">
        <v>6.3759454410345029E-2</v>
      </c>
    </row>
    <row r="9" spans="2:12" ht="11.15" customHeight="1" x14ac:dyDescent="0.35">
      <c r="B9" s="216" t="s">
        <v>663</v>
      </c>
      <c r="C9" s="588">
        <v>8006.1136050896976</v>
      </c>
      <c r="D9" s="587">
        <v>8186.7620771395568</v>
      </c>
      <c r="E9" s="587">
        <v>9503.3253177707447</v>
      </c>
      <c r="F9" s="587">
        <v>9565.2560987825946</v>
      </c>
      <c r="G9" s="587">
        <v>7646.1442984890364</v>
      </c>
      <c r="H9" s="217">
        <v>-2.206592427478693E-2</v>
      </c>
      <c r="I9" s="217">
        <v>4.7078539528974783E-2</v>
      </c>
      <c r="J9" s="587">
        <v>25696.201000000001</v>
      </c>
      <c r="K9" s="587">
        <v>20919.887814430847</v>
      </c>
      <c r="L9" s="221">
        <v>0.22831447414715011</v>
      </c>
    </row>
    <row r="10" spans="2:12" ht="11.15" customHeight="1" x14ac:dyDescent="0.35">
      <c r="B10" s="216" t="s">
        <v>389</v>
      </c>
      <c r="C10" s="588">
        <v>-29179.111518998012</v>
      </c>
      <c r="D10" s="587">
        <v>-31182.537566886043</v>
      </c>
      <c r="E10" s="587">
        <v>-47038.36491411594</v>
      </c>
      <c r="F10" s="587">
        <v>-42569.884974512395</v>
      </c>
      <c r="G10" s="587">
        <v>-59926.583623668012</v>
      </c>
      <c r="H10" s="217">
        <v>-6.4248332695525989E-2</v>
      </c>
      <c r="I10" s="217">
        <v>-0.51308568327139348</v>
      </c>
      <c r="J10" s="587">
        <v>-107400.014</v>
      </c>
      <c r="K10" s="587">
        <v>-332524.95160732372</v>
      </c>
      <c r="L10" s="221">
        <v>-0.67701667655055286</v>
      </c>
    </row>
    <row r="11" spans="2:12" ht="11.15" customHeight="1" x14ac:dyDescent="0.35">
      <c r="B11" s="216" t="s">
        <v>347</v>
      </c>
      <c r="C11" s="588">
        <v>-58316.330029768738</v>
      </c>
      <c r="D11" s="587">
        <v>-47122.585334414936</v>
      </c>
      <c r="E11" s="587">
        <v>-35746.941635816329</v>
      </c>
      <c r="F11" s="587">
        <v>-19759.660734067558</v>
      </c>
      <c r="G11" s="587">
        <v>-13558.285125635586</v>
      </c>
      <c r="H11" s="217">
        <v>0.23754521565222131</v>
      </c>
      <c r="I11" s="217">
        <v>3.3011582578025314</v>
      </c>
      <c r="J11" s="587">
        <v>-141185.85699999999</v>
      </c>
      <c r="K11" s="587">
        <v>-44787.093362484513</v>
      </c>
      <c r="L11" s="221">
        <v>2.1523782054198453</v>
      </c>
    </row>
    <row r="12" spans="2:12" ht="7.5" x14ac:dyDescent="0.35">
      <c r="B12" s="216" t="s">
        <v>348</v>
      </c>
      <c r="C12" s="588">
        <v>-125574.36868477515</v>
      </c>
      <c r="D12" s="587">
        <v>-128110.7762822283</v>
      </c>
      <c r="E12" s="587">
        <v>-122821.51603299656</v>
      </c>
      <c r="F12" s="587">
        <v>-141787.79996179845</v>
      </c>
      <c r="G12" s="587">
        <v>-140069.20273313325</v>
      </c>
      <c r="H12" s="217">
        <v>-1.9798549903916274E-2</v>
      </c>
      <c r="I12" s="217">
        <v>-0.10348337654191098</v>
      </c>
      <c r="J12" s="587">
        <v>-376506.66099999996</v>
      </c>
      <c r="K12" s="587">
        <v>-428589.88056229067</v>
      </c>
      <c r="L12" s="221">
        <v>-0.12152228021333555</v>
      </c>
    </row>
    <row r="13" spans="2:12" ht="11.5" customHeight="1" x14ac:dyDescent="0.35">
      <c r="B13" s="216" t="s">
        <v>563</v>
      </c>
      <c r="C13" s="588">
        <v>-81222.772868701199</v>
      </c>
      <c r="D13" s="587">
        <v>14519.786321917265</v>
      </c>
      <c r="E13" s="587">
        <v>11441.321546783978</v>
      </c>
      <c r="F13" s="587">
        <v>27606.00948786359</v>
      </c>
      <c r="G13" s="587">
        <v>14110.313296902757</v>
      </c>
      <c r="H13" s="221" t="s">
        <v>447</v>
      </c>
      <c r="I13" s="217" t="s">
        <v>447</v>
      </c>
      <c r="J13" s="587">
        <v>-55261.664999999753</v>
      </c>
      <c r="K13" s="587">
        <v>186568.72190085688</v>
      </c>
      <c r="L13" s="221" t="s">
        <v>447</v>
      </c>
    </row>
    <row r="14" spans="2:12" ht="11.15" customHeight="1" x14ac:dyDescent="0.35">
      <c r="B14" s="227" t="s">
        <v>583</v>
      </c>
      <c r="C14" s="638">
        <v>-50273.73162312658</v>
      </c>
      <c r="D14" s="639">
        <v>14415.944220988376</v>
      </c>
      <c r="E14" s="639">
        <v>8917.2894021382017</v>
      </c>
      <c r="F14" s="639">
        <v>34375.026297323333</v>
      </c>
      <c r="G14" s="639">
        <v>11678.250342083275</v>
      </c>
      <c r="H14" s="579" t="s">
        <v>447</v>
      </c>
      <c r="I14" s="230" t="s">
        <v>447</v>
      </c>
      <c r="J14" s="639">
        <v>-26940.498</v>
      </c>
      <c r="K14" s="639">
        <v>118304.43062956604</v>
      </c>
      <c r="L14" s="579" t="s">
        <v>447</v>
      </c>
    </row>
    <row r="15" spans="2:12" s="577" customFormat="1" ht="11.15" customHeight="1" x14ac:dyDescent="0.35">
      <c r="B15" s="576" t="s">
        <v>724</v>
      </c>
      <c r="C15" s="654">
        <v>-114.85070208132561</v>
      </c>
      <c r="D15" s="656">
        <v>32.93332842999282</v>
      </c>
      <c r="E15" s="656">
        <v>20.371611882234163</v>
      </c>
      <c r="F15" s="656">
        <v>78.529995225090573</v>
      </c>
      <c r="G15" s="656">
        <v>26.679047040398128</v>
      </c>
      <c r="H15" s="655"/>
      <c r="I15" s="655"/>
      <c r="J15" s="656">
        <v>-61.545761769098625</v>
      </c>
      <c r="K15" s="656">
        <v>268.69050790271638</v>
      </c>
      <c r="L15" s="221"/>
    </row>
    <row r="16" spans="2:12" s="577" customFormat="1" ht="11.15" customHeight="1" x14ac:dyDescent="0.35">
      <c r="B16" s="576" t="s">
        <v>725</v>
      </c>
      <c r="C16" s="654">
        <v>-574.25351040662804</v>
      </c>
      <c r="D16" s="656">
        <v>164.6666421499641</v>
      </c>
      <c r="E16" s="656">
        <v>101.85805941117081</v>
      </c>
      <c r="F16" s="656">
        <v>392.64997612545289</v>
      </c>
      <c r="G16" s="656">
        <v>133.39523520199063</v>
      </c>
      <c r="H16" s="655"/>
      <c r="I16" s="655"/>
      <c r="J16" s="656">
        <v>-307.72880884549312</v>
      </c>
      <c r="K16" s="656">
        <v>1343.452539513582</v>
      </c>
      <c r="L16" s="221"/>
    </row>
    <row r="17" spans="2:12" s="577" customFormat="1" ht="16" x14ac:dyDescent="0.35">
      <c r="B17" s="576" t="s">
        <v>664</v>
      </c>
      <c r="C17" s="797">
        <v>437.73116499999998</v>
      </c>
      <c r="D17" s="798">
        <v>437.73116499999998</v>
      </c>
      <c r="E17" s="798">
        <v>437.73116499999998</v>
      </c>
      <c r="F17" s="798">
        <v>437.73116499999998</v>
      </c>
      <c r="G17" s="798">
        <v>437.73116499999998</v>
      </c>
      <c r="H17" s="536"/>
      <c r="I17" s="536"/>
      <c r="J17" s="798">
        <v>437.73116499999998</v>
      </c>
      <c r="K17" s="798">
        <v>440.3</v>
      </c>
      <c r="L17" s="221"/>
    </row>
    <row r="18" spans="2:12" ht="10.5" customHeight="1" x14ac:dyDescent="0.35">
      <c r="B18" s="216" t="s">
        <v>584</v>
      </c>
      <c r="C18" s="645">
        <v>-1576.998478779991</v>
      </c>
      <c r="D18" s="646">
        <v>-5586.1816960665528</v>
      </c>
      <c r="E18" s="646">
        <v>-1971.4858251534556</v>
      </c>
      <c r="F18" s="646">
        <v>-1917.3073665549941</v>
      </c>
      <c r="G18" s="646">
        <v>1795.780012332877</v>
      </c>
      <c r="H18" s="536"/>
      <c r="I18" s="536"/>
      <c r="J18" s="646">
        <v>-9134.6659999999993</v>
      </c>
      <c r="K18" s="646">
        <v>-11655.322249241064</v>
      </c>
      <c r="L18" s="221"/>
    </row>
    <row r="19" spans="2:12" ht="9.5" customHeight="1" x14ac:dyDescent="0.35">
      <c r="B19" s="216" t="s">
        <v>574</v>
      </c>
      <c r="C19" s="710">
        <v>-51850.730101906571</v>
      </c>
      <c r="D19" s="711">
        <v>8829.7625249218218</v>
      </c>
      <c r="E19" s="711">
        <v>6945.8035769847465</v>
      </c>
      <c r="F19" s="711">
        <v>32457.71893076834</v>
      </c>
      <c r="G19" s="711">
        <v>13474.030354416147</v>
      </c>
      <c r="H19" s="221" t="s">
        <v>447</v>
      </c>
      <c r="I19" s="217" t="s">
        <v>447</v>
      </c>
      <c r="J19" s="646">
        <v>-36075.163999999997</v>
      </c>
      <c r="K19" s="646">
        <v>106649.10838032496</v>
      </c>
      <c r="L19" s="221"/>
    </row>
    <row r="20" spans="2:12" ht="11.15" customHeight="1" x14ac:dyDescent="0.35">
      <c r="B20" s="640" t="s">
        <v>354</v>
      </c>
      <c r="C20" s="641" t="s">
        <v>715</v>
      </c>
      <c r="D20" s="642" t="s">
        <v>694</v>
      </c>
      <c r="E20" s="643" t="s">
        <v>679</v>
      </c>
      <c r="F20" s="643" t="s">
        <v>644</v>
      </c>
      <c r="G20" s="643" t="s">
        <v>631</v>
      </c>
      <c r="H20" s="338" t="s">
        <v>19</v>
      </c>
      <c r="I20" s="338" t="s">
        <v>20</v>
      </c>
      <c r="J20" s="644"/>
      <c r="K20" s="644"/>
      <c r="L20" s="338"/>
    </row>
    <row r="21" spans="2:12" ht="11.15" customHeight="1" x14ac:dyDescent="0.35">
      <c r="B21" s="216" t="s">
        <v>249</v>
      </c>
      <c r="C21" s="645">
        <v>7458100.2780000009</v>
      </c>
      <c r="D21" s="646">
        <v>6394422.2072418025</v>
      </c>
      <c r="E21" s="646">
        <v>6027407.6794240819</v>
      </c>
      <c r="F21" s="646">
        <v>5525972.4136185888</v>
      </c>
      <c r="G21" s="646">
        <v>5253207.8375507342</v>
      </c>
      <c r="H21" s="217">
        <v>0.16634467294848987</v>
      </c>
      <c r="I21" s="217">
        <v>0.41972305468067672</v>
      </c>
    </row>
    <row r="22" spans="2:12" ht="11.15" customHeight="1" x14ac:dyDescent="0.35">
      <c r="B22" s="216" t="s">
        <v>665</v>
      </c>
      <c r="C22" s="645">
        <v>6730111.4207076225</v>
      </c>
      <c r="D22" s="646">
        <v>5929594.1561817024</v>
      </c>
      <c r="E22" s="646">
        <v>5615428.018204066</v>
      </c>
      <c r="F22" s="646">
        <v>5315335.0421517445</v>
      </c>
      <c r="G22" s="646">
        <v>4859240.2454061583</v>
      </c>
      <c r="H22" s="217">
        <v>0.1350037192159883</v>
      </c>
      <c r="I22" s="217">
        <v>0.38501310509809716</v>
      </c>
    </row>
    <row r="23" spans="2:12" ht="11.15" customHeight="1" x14ac:dyDescent="0.35">
      <c r="B23" s="216" t="s">
        <v>674</v>
      </c>
      <c r="C23" s="645">
        <v>3251070.952</v>
      </c>
      <c r="D23" s="646">
        <v>3042928.1621157341</v>
      </c>
      <c r="E23" s="646">
        <v>2686828.8000391643</v>
      </c>
      <c r="F23" s="646">
        <v>2637104.2949302848</v>
      </c>
      <c r="G23" s="646">
        <v>2066023.7281185398</v>
      </c>
      <c r="H23" s="217">
        <v>6.8402137281987407E-2</v>
      </c>
      <c r="I23" s="217">
        <v>0.5735883899845835</v>
      </c>
    </row>
    <row r="24" spans="2:12" ht="11.15" customHeight="1" x14ac:dyDescent="0.35">
      <c r="B24" s="216" t="s">
        <v>666</v>
      </c>
      <c r="C24" s="645">
        <v>3406028.5550000002</v>
      </c>
      <c r="D24" s="646">
        <v>3157742.0928479801</v>
      </c>
      <c r="E24" s="646">
        <v>2770929.5486272858</v>
      </c>
      <c r="F24" s="646">
        <v>2696901.7882554028</v>
      </c>
      <c r="G24" s="646">
        <v>2115277.5910792085</v>
      </c>
      <c r="H24" s="217">
        <v>7.8627847003201357E-2</v>
      </c>
      <c r="I24" s="217">
        <v>0.61020405518608745</v>
      </c>
    </row>
    <row r="25" spans="2:12" ht="18.5" customHeight="1" x14ac:dyDescent="0.35">
      <c r="B25" s="216" t="s">
        <v>614</v>
      </c>
      <c r="C25" s="645">
        <v>3534015.3020000001</v>
      </c>
      <c r="D25" s="646">
        <v>3300597.656273596</v>
      </c>
      <c r="E25" s="646">
        <v>2923554.9841981479</v>
      </c>
      <c r="F25" s="646">
        <v>2911334.6246162541</v>
      </c>
      <c r="G25" s="646">
        <v>2303197.6817290643</v>
      </c>
      <c r="H25" s="217">
        <v>7.0719811996090121E-2</v>
      </c>
      <c r="I25" s="217">
        <v>0.53439512814502854</v>
      </c>
    </row>
    <row r="26" spans="2:12" ht="11.15" customHeight="1" x14ac:dyDescent="0.35">
      <c r="B26" s="216" t="s">
        <v>282</v>
      </c>
      <c r="C26" s="645">
        <v>5059808.6409999998</v>
      </c>
      <c r="D26" s="646">
        <v>4405485.0059041753</v>
      </c>
      <c r="E26" s="646">
        <v>4167425.9583527823</v>
      </c>
      <c r="F26" s="646">
        <v>3870551.581531289</v>
      </c>
      <c r="G26" s="646">
        <v>3625345.6718846136</v>
      </c>
      <c r="H26" s="217">
        <v>0.14852476724331343</v>
      </c>
      <c r="I26" s="217">
        <v>0.39567619171875812</v>
      </c>
    </row>
    <row r="27" spans="2:12" ht="11.15" customHeight="1" x14ac:dyDescent="0.35">
      <c r="B27" s="216" t="s">
        <v>356</v>
      </c>
      <c r="C27" s="645">
        <v>942328.16700000002</v>
      </c>
      <c r="D27" s="646">
        <v>988591.64658235689</v>
      </c>
      <c r="E27" s="646">
        <v>1010248.0087027482</v>
      </c>
      <c r="F27" s="646">
        <v>1003302.2057805314</v>
      </c>
      <c r="G27" s="646">
        <v>970844.48904472578</v>
      </c>
      <c r="H27" s="217">
        <v>-4.6797360408914579E-2</v>
      </c>
      <c r="I27" s="217">
        <v>-2.9372698064944247E-2</v>
      </c>
    </row>
    <row r="28" spans="2:12" ht="16" x14ac:dyDescent="0.35">
      <c r="B28" s="216" t="s">
        <v>667</v>
      </c>
      <c r="C28" s="645">
        <v>969693.91074672411</v>
      </c>
      <c r="D28" s="646">
        <v>987877.13622614113</v>
      </c>
      <c r="E28" s="646">
        <v>1011781.9410855992</v>
      </c>
      <c r="F28" s="646">
        <v>992649.74880222313</v>
      </c>
      <c r="G28" s="646">
        <v>969648.12206447485</v>
      </c>
      <c r="H28" s="217">
        <v>-1.8406363314450225E-2</v>
      </c>
      <c r="I28" s="217">
        <v>4.7221957334198095E-5</v>
      </c>
    </row>
    <row r="29" spans="2:12" ht="3" customHeight="1" thickBot="1" x14ac:dyDescent="0.4">
      <c r="B29" s="216"/>
      <c r="C29" s="223"/>
      <c r="D29" s="224"/>
      <c r="E29" s="225"/>
      <c r="F29" s="222"/>
      <c r="G29" s="222"/>
      <c r="H29" s="226"/>
      <c r="I29" s="226"/>
    </row>
    <row r="30" spans="2:12" ht="11.15" customHeight="1" thickTop="1" thickBot="1" x14ac:dyDescent="0.4">
      <c r="B30" s="216"/>
      <c r="C30" s="225"/>
      <c r="D30" s="225"/>
      <c r="E30" s="225"/>
      <c r="F30" s="225"/>
      <c r="G30" s="225"/>
      <c r="H30" s="226"/>
      <c r="I30" s="226"/>
    </row>
    <row r="31" spans="2:12" ht="11.15" customHeight="1" thickTop="1" thickBot="1" x14ac:dyDescent="0.4">
      <c r="B31" s="213" t="s">
        <v>357</v>
      </c>
      <c r="C31" s="214" t="s">
        <v>712</v>
      </c>
      <c r="D31" s="215" t="s">
        <v>692</v>
      </c>
      <c r="E31" s="215" t="s">
        <v>678</v>
      </c>
      <c r="F31" s="215" t="s">
        <v>643</v>
      </c>
      <c r="G31" s="215" t="s">
        <v>629</v>
      </c>
      <c r="H31" s="215"/>
      <c r="I31" s="215"/>
      <c r="J31" s="339" t="s">
        <v>713</v>
      </c>
      <c r="K31" s="339" t="s">
        <v>714</v>
      </c>
    </row>
    <row r="32" spans="2:12" ht="11.15" customHeight="1" thickTop="1" x14ac:dyDescent="0.35">
      <c r="B32" s="227" t="s">
        <v>358</v>
      </c>
      <c r="C32" s="228"/>
      <c r="D32" s="227"/>
      <c r="E32" s="227"/>
      <c r="F32" s="229"/>
      <c r="G32" s="229"/>
    </row>
    <row r="33" spans="2:12" ht="11.15" customHeight="1" x14ac:dyDescent="0.35">
      <c r="B33" s="216" t="s">
        <v>39</v>
      </c>
      <c r="C33" s="472" t="s">
        <v>447</v>
      </c>
      <c r="D33" s="221">
        <v>5.837140548088697E-2</v>
      </c>
      <c r="E33" s="217">
        <v>3.5253799420734179E-2</v>
      </c>
      <c r="F33" s="217">
        <v>0.13851824911577043</v>
      </c>
      <c r="G33" s="217">
        <v>4.8175209444923914E-2</v>
      </c>
      <c r="H33" s="229"/>
      <c r="I33" s="229"/>
      <c r="J33" s="221">
        <v>-3.6291401301799441E-2</v>
      </c>
      <c r="K33" s="221">
        <v>0.16329575840040575</v>
      </c>
    </row>
    <row r="34" spans="2:12" ht="11.15" customHeight="1" x14ac:dyDescent="0.35">
      <c r="B34" s="216" t="s">
        <v>40</v>
      </c>
      <c r="C34" s="472" t="s">
        <v>447</v>
      </c>
      <c r="D34" s="221">
        <v>9.7247425987557739E-3</v>
      </c>
      <c r="E34" s="217">
        <v>6.3519926696452541E-3</v>
      </c>
      <c r="F34" s="217">
        <v>2.5868567851111548E-2</v>
      </c>
      <c r="G34" s="217">
        <v>9.6132314948813007E-3</v>
      </c>
      <c r="H34" s="229"/>
      <c r="I34" s="229"/>
      <c r="J34" s="221">
        <v>-5.855251395849091E-3</v>
      </c>
      <c r="K34" s="221">
        <v>3.3717828234203925E-2</v>
      </c>
    </row>
    <row r="35" spans="2:12" ht="11.15" customHeight="1" x14ac:dyDescent="0.35">
      <c r="B35" s="216" t="s">
        <v>359</v>
      </c>
      <c r="C35" s="472">
        <v>0.10827592486711503</v>
      </c>
      <c r="D35" s="221">
        <v>0.20767957169249215</v>
      </c>
      <c r="E35" s="217">
        <v>0.19203157534191395</v>
      </c>
      <c r="F35" s="217">
        <v>0.24888403321318259</v>
      </c>
      <c r="G35" s="217">
        <v>0.24744847970756359</v>
      </c>
      <c r="H35" s="229"/>
      <c r="I35" s="229"/>
      <c r="J35" s="221">
        <v>0.16631121656786749</v>
      </c>
      <c r="K35" s="221">
        <v>0.39981270078491465</v>
      </c>
    </row>
    <row r="36" spans="2:12" ht="11.15" customHeight="1" x14ac:dyDescent="0.35">
      <c r="B36" s="216" t="s">
        <v>360</v>
      </c>
      <c r="C36" s="472">
        <v>0.31165514667598743</v>
      </c>
      <c r="D36" s="217">
        <v>0.19387590622168038</v>
      </c>
      <c r="E36" s="217">
        <v>0.23509455803366325</v>
      </c>
      <c r="F36" s="217">
        <v>0.2123598179204978</v>
      </c>
      <c r="G36" s="217">
        <v>0.22521665949812869</v>
      </c>
      <c r="H36" s="229"/>
      <c r="I36" s="229"/>
      <c r="J36" s="221">
        <v>0.23884227330385702</v>
      </c>
      <c r="K36" s="221">
        <v>0.13133653759101444</v>
      </c>
    </row>
    <row r="37" spans="2:12" ht="11.15" customHeight="1" x14ac:dyDescent="0.35">
      <c r="B37" s="216" t="s">
        <v>361</v>
      </c>
      <c r="C37" s="472">
        <v>8.4908844261468552E-2</v>
      </c>
      <c r="D37" s="217">
        <v>9.7616566729009618E-2</v>
      </c>
      <c r="E37" s="217">
        <v>9.8908059028344791E-2</v>
      </c>
      <c r="F37" s="217">
        <v>0.11916905289931723</v>
      </c>
      <c r="G37" s="217">
        <v>0.12863492792442668</v>
      </c>
      <c r="H37" s="229"/>
      <c r="I37" s="229"/>
      <c r="J37" s="221">
        <v>9.2678379761762658E-2</v>
      </c>
      <c r="K37" s="221">
        <v>0.13570894798848918</v>
      </c>
    </row>
    <row r="38" spans="2:12" ht="11.15" customHeight="1" x14ac:dyDescent="0.35">
      <c r="B38" s="216" t="s">
        <v>243</v>
      </c>
      <c r="C38" s="472">
        <v>0.95793942515136177</v>
      </c>
      <c r="D38" s="217">
        <v>0.60921021518620999</v>
      </c>
      <c r="E38" s="217">
        <v>0.59573163363871129</v>
      </c>
      <c r="F38" s="217">
        <v>0.63778226133872984</v>
      </c>
      <c r="G38" s="217">
        <v>0.64080047628168779</v>
      </c>
      <c r="H38" s="229"/>
      <c r="I38" s="229"/>
      <c r="J38" s="221">
        <v>0.68805853091263258</v>
      </c>
      <c r="K38" s="221">
        <v>0.45782648718597829</v>
      </c>
      <c r="L38" s="570"/>
    </row>
    <row r="39" spans="2:12" ht="11.15" customHeight="1" x14ac:dyDescent="0.35">
      <c r="B39" s="227" t="s">
        <v>362</v>
      </c>
      <c r="C39" s="472"/>
      <c r="D39" s="217"/>
      <c r="E39" s="217"/>
      <c r="F39" s="217"/>
      <c r="G39" s="217"/>
      <c r="H39" s="229"/>
      <c r="I39" s="229"/>
      <c r="J39" s="217"/>
      <c r="K39" s="217"/>
    </row>
    <row r="40" spans="2:12" ht="11.15" customHeight="1" x14ac:dyDescent="0.35">
      <c r="B40" s="216" t="s">
        <v>363</v>
      </c>
      <c r="C40" s="472">
        <v>0.67315363023824681</v>
      </c>
      <c r="D40" s="217">
        <v>0.71677513114129643</v>
      </c>
      <c r="E40" s="217">
        <v>0.66490192658936254</v>
      </c>
      <c r="F40" s="217">
        <v>0.69677453754238272</v>
      </c>
      <c r="G40" s="217">
        <v>0.58346921439344968</v>
      </c>
      <c r="H40" s="229"/>
      <c r="I40" s="229"/>
    </row>
    <row r="41" spans="2:12" ht="11.15" customHeight="1" x14ac:dyDescent="0.35">
      <c r="B41" s="216" t="s">
        <v>364</v>
      </c>
      <c r="C41" s="472">
        <v>0.78218161343279569</v>
      </c>
      <c r="D41" s="217">
        <v>0.82711363299981411</v>
      </c>
      <c r="E41" s="217">
        <v>0.75063169117769812</v>
      </c>
      <c r="F41" s="217">
        <v>0.79275575446636959</v>
      </c>
      <c r="G41" s="217">
        <v>0.72066849693568824</v>
      </c>
      <c r="H41" s="229"/>
      <c r="I41" s="229"/>
    </row>
    <row r="42" spans="2:12" ht="11.15" customHeight="1" x14ac:dyDescent="0.35">
      <c r="B42" s="216" t="s">
        <v>365</v>
      </c>
      <c r="C42" s="472">
        <v>0.4586809830658789</v>
      </c>
      <c r="D42" s="217">
        <v>0.4240836069908463</v>
      </c>
      <c r="E42" s="217">
        <v>0.39183624555841157</v>
      </c>
      <c r="F42" s="217">
        <v>0.43491236230310781</v>
      </c>
      <c r="G42" s="217">
        <v>0.235286772515889</v>
      </c>
      <c r="H42" s="229"/>
      <c r="I42" s="229"/>
    </row>
    <row r="43" spans="2:12" ht="11.15" customHeight="1" x14ac:dyDescent="0.35">
      <c r="B43" s="216" t="s">
        <v>626</v>
      </c>
      <c r="C43" s="472">
        <v>1.1438999999999999</v>
      </c>
      <c r="D43" s="217">
        <v>1.0658000000000001</v>
      </c>
      <c r="E43" s="217">
        <v>1.153</v>
      </c>
      <c r="F43" s="217">
        <v>1.071</v>
      </c>
      <c r="G43" s="217">
        <v>1.3931</v>
      </c>
      <c r="H43" s="229"/>
      <c r="I43" s="229"/>
    </row>
    <row r="44" spans="2:12" ht="11.15" customHeight="1" x14ac:dyDescent="0.35">
      <c r="B44" s="216" t="s">
        <v>366</v>
      </c>
      <c r="C44" s="472">
        <v>0.12634962415022652</v>
      </c>
      <c r="D44" s="217">
        <v>0.15460218523931035</v>
      </c>
      <c r="E44" s="217">
        <v>0.16760903898229051</v>
      </c>
      <c r="F44" s="217">
        <v>0.18156120419782112</v>
      </c>
      <c r="G44" s="217">
        <v>0.18480983792512087</v>
      </c>
      <c r="H44" s="229"/>
      <c r="I44" s="229"/>
    </row>
    <row r="45" spans="2:12" ht="8.5" x14ac:dyDescent="0.35">
      <c r="B45" s="216" t="s">
        <v>668</v>
      </c>
      <c r="C45" s="472">
        <v>0.13183810394063122</v>
      </c>
      <c r="D45" s="217">
        <v>0.13926185903392235</v>
      </c>
      <c r="E45" s="217">
        <v>0.1531828219692111</v>
      </c>
      <c r="F45" s="217">
        <v>0.16126180434575788</v>
      </c>
      <c r="G45" s="217">
        <v>0.19239196150040258</v>
      </c>
      <c r="H45" s="229"/>
      <c r="I45" s="217"/>
      <c r="J45" s="570"/>
    </row>
    <row r="46" spans="2:12" ht="8.5" x14ac:dyDescent="0.35">
      <c r="B46" s="216" t="s">
        <v>669</v>
      </c>
      <c r="C46" s="472">
        <v>0.13183810394063122</v>
      </c>
      <c r="D46" s="217">
        <v>0.13926185903392235</v>
      </c>
      <c r="E46" s="217">
        <v>0.1531828219692111</v>
      </c>
      <c r="F46" s="217">
        <v>0.16126180434575788</v>
      </c>
      <c r="G46" s="217">
        <v>0.19239196150040258</v>
      </c>
      <c r="H46" s="229"/>
      <c r="I46" s="229"/>
    </row>
    <row r="47" spans="2:12" ht="11.15" customHeight="1" x14ac:dyDescent="0.35">
      <c r="B47" s="216" t="s">
        <v>367</v>
      </c>
      <c r="C47" s="472">
        <v>0.63245084698802412</v>
      </c>
      <c r="D47" s="217">
        <v>0.83245433380321421</v>
      </c>
      <c r="E47" s="217">
        <v>0.81179018470412756</v>
      </c>
      <c r="F47" s="217">
        <v>0.80840574613454785</v>
      </c>
      <c r="G47" s="217">
        <v>0.73467178487413398</v>
      </c>
      <c r="H47" s="229"/>
      <c r="I47" s="229"/>
    </row>
    <row r="48" spans="2:12" ht="11.15" customHeight="1" x14ac:dyDescent="0.35">
      <c r="B48" s="227" t="s">
        <v>368</v>
      </c>
      <c r="C48" s="647"/>
      <c r="D48" s="230"/>
      <c r="E48" s="230"/>
      <c r="F48" s="230"/>
      <c r="G48" s="230"/>
      <c r="H48" s="230"/>
      <c r="I48" s="230"/>
    </row>
    <row r="49" spans="2:12" ht="11.15" customHeight="1" x14ac:dyDescent="0.35">
      <c r="B49" s="216" t="s">
        <v>610</v>
      </c>
      <c r="C49" s="472">
        <v>3.943622658178688E-2</v>
      </c>
      <c r="D49" s="217">
        <v>2.7494271472653497E-2</v>
      </c>
      <c r="E49" s="217">
        <v>1.9529870314242255E-2</v>
      </c>
      <c r="F49" s="217">
        <v>1.2689697115442097E-2</v>
      </c>
      <c r="G49" s="217">
        <v>8.3776954340725254E-3</v>
      </c>
      <c r="H49" s="217"/>
      <c r="I49" s="217"/>
    </row>
    <row r="50" spans="2:12" ht="11.15" customHeight="1" x14ac:dyDescent="0.35">
      <c r="B50" s="216" t="s">
        <v>604</v>
      </c>
      <c r="C50" s="472">
        <v>4.4262262675920816E-2</v>
      </c>
      <c r="D50" s="217">
        <v>3.5672655112997644E-2</v>
      </c>
      <c r="E50" s="217">
        <v>2.9824588841929182E-2</v>
      </c>
      <c r="F50" s="217">
        <v>2.1466827136540582E-2</v>
      </c>
      <c r="G50" s="217">
        <v>2.3596257655081838E-2</v>
      </c>
      <c r="H50" s="217"/>
      <c r="I50" s="217"/>
    </row>
    <row r="51" spans="2:12" ht="11.15" customHeight="1" x14ac:dyDescent="0.35">
      <c r="B51" s="216" t="s">
        <v>343</v>
      </c>
      <c r="C51" s="472">
        <v>1.1223757066139481</v>
      </c>
      <c r="D51" s="217">
        <v>1.29745773218536</v>
      </c>
      <c r="E51" s="217">
        <v>1.5271268248094536</v>
      </c>
      <c r="F51" s="217">
        <v>1.691673720913133</v>
      </c>
      <c r="G51" s="217">
        <v>2.8165571117702162</v>
      </c>
      <c r="H51" s="217"/>
      <c r="I51" s="217"/>
      <c r="J51" s="217"/>
      <c r="K51" s="217"/>
      <c r="L51" s="221"/>
    </row>
    <row r="52" spans="2:12" ht="11.15" customHeight="1" x14ac:dyDescent="0.35">
      <c r="B52" s="216" t="s">
        <v>437</v>
      </c>
      <c r="C52" s="472">
        <v>6.5796967087029409E-2</v>
      </c>
      <c r="D52" s="217">
        <v>5.7622229648586779E-2</v>
      </c>
      <c r="E52" s="217">
        <v>5.0225059356756328E-2</v>
      </c>
      <c r="F52" s="217">
        <v>2.4790867520049435E-2</v>
      </c>
      <c r="G52" s="217">
        <v>2.6814933147687021E-2</v>
      </c>
      <c r="H52" s="217"/>
      <c r="I52" s="217"/>
      <c r="J52" s="217">
        <v>5.3720858436380144E-2</v>
      </c>
      <c r="K52" s="217">
        <v>2.8977739050818449E-2</v>
      </c>
      <c r="L52" s="221"/>
    </row>
    <row r="53" spans="2:12" ht="11.15" customHeight="1" thickBot="1" x14ac:dyDescent="0.4">
      <c r="B53" s="216" t="s">
        <v>568</v>
      </c>
      <c r="C53" s="648">
        <v>6.3734141058450322E-2</v>
      </c>
      <c r="D53" s="217">
        <v>5.5411020036368476E-2</v>
      </c>
      <c r="E53" s="217">
        <v>4.755697203560761E-2</v>
      </c>
      <c r="F53" s="217">
        <v>2.1910595710036038E-2</v>
      </c>
      <c r="G53" s="217">
        <v>2.4150656702548231E-2</v>
      </c>
      <c r="H53" s="217"/>
      <c r="I53" s="217"/>
      <c r="J53" s="217">
        <v>5.1609127153710473E-2</v>
      </c>
      <c r="K53" s="217">
        <v>2.6937885323653446E-2</v>
      </c>
      <c r="L53" s="221"/>
    </row>
    <row r="54" spans="2:12" ht="11.15" customHeight="1" thickTop="1" thickBot="1" x14ac:dyDescent="0.4">
      <c r="B54" s="216"/>
      <c r="C54" s="217"/>
      <c r="D54" s="217"/>
      <c r="E54" s="217"/>
      <c r="F54" s="217"/>
      <c r="G54" s="217"/>
      <c r="H54" s="217"/>
      <c r="I54" s="217"/>
    </row>
    <row r="55" spans="2:12" ht="11.15" customHeight="1" thickTop="1" thickBot="1" x14ac:dyDescent="0.4">
      <c r="B55" s="213" t="s">
        <v>369</v>
      </c>
      <c r="C55" s="214" t="s">
        <v>712</v>
      </c>
      <c r="D55" s="215" t="s">
        <v>692</v>
      </c>
      <c r="E55" s="215" t="s">
        <v>678</v>
      </c>
      <c r="F55" s="215" t="s">
        <v>643</v>
      </c>
      <c r="G55" s="215" t="s">
        <v>629</v>
      </c>
      <c r="H55" s="215"/>
      <c r="I55" s="215"/>
      <c r="J55" s="339" t="s">
        <v>713</v>
      </c>
      <c r="K55" s="339" t="s">
        <v>714</v>
      </c>
    </row>
    <row r="56" spans="2:12" ht="11.15" customHeight="1" thickTop="1" x14ac:dyDescent="0.35">
      <c r="B56" s="216" t="s">
        <v>670</v>
      </c>
      <c r="C56" s="472">
        <v>6.016658099999983E-2</v>
      </c>
      <c r="D56" s="217">
        <v>6.0126099865636551E-2</v>
      </c>
      <c r="E56" s="217">
        <v>8.5000000000000006E-2</v>
      </c>
      <c r="F56" s="217">
        <v>8.0278849268546892E-2</v>
      </c>
      <c r="G56" s="217">
        <v>0.121</v>
      </c>
      <c r="J56" s="217">
        <v>0.22</v>
      </c>
      <c r="K56" s="217">
        <v>1.0155167900810071</v>
      </c>
    </row>
    <row r="57" spans="2:12" ht="11.15" customHeight="1" x14ac:dyDescent="0.35">
      <c r="B57" s="216" t="s">
        <v>565</v>
      </c>
      <c r="C57" s="472">
        <v>0.318</v>
      </c>
      <c r="D57" s="217">
        <v>0.39420121921411932</v>
      </c>
      <c r="E57" s="217">
        <v>0.55900000000000005</v>
      </c>
      <c r="F57" s="217">
        <v>1.1776362746413853</v>
      </c>
      <c r="G57" s="217">
        <v>2.09</v>
      </c>
      <c r="J57" s="217">
        <v>0.318</v>
      </c>
      <c r="K57" s="217">
        <v>2.09</v>
      </c>
    </row>
    <row r="58" spans="2:12" ht="11.15" customHeight="1" x14ac:dyDescent="0.35">
      <c r="B58" s="216" t="s">
        <v>370</v>
      </c>
      <c r="C58" s="472">
        <v>5.3807079844251371E-2</v>
      </c>
      <c r="D58" s="217">
        <v>8.7270773638968402E-2</v>
      </c>
      <c r="E58" s="217">
        <v>7.1999999999999995E-2</v>
      </c>
      <c r="F58" s="217">
        <v>0.10208836362095997</v>
      </c>
      <c r="G58" s="217">
        <v>0.13196961850509226</v>
      </c>
      <c r="H58" s="217"/>
      <c r="I58" s="217"/>
      <c r="J58" s="217">
        <v>0.22958065880001555</v>
      </c>
      <c r="K58" s="217">
        <v>1.5471514889943894</v>
      </c>
    </row>
    <row r="59" spans="2:12" ht="11.15" customHeight="1" x14ac:dyDescent="0.35">
      <c r="B59" s="216" t="s">
        <v>371</v>
      </c>
      <c r="C59" s="782">
        <v>1366.5833</v>
      </c>
      <c r="D59" s="474">
        <v>1194.08</v>
      </c>
      <c r="E59" s="474">
        <v>1073.875</v>
      </c>
      <c r="F59" s="474">
        <v>1032.5</v>
      </c>
      <c r="G59" s="474">
        <v>970.91669999999999</v>
      </c>
      <c r="H59" s="217"/>
      <c r="I59" s="217"/>
      <c r="J59" s="783">
        <v>1366.5833</v>
      </c>
      <c r="K59" s="783">
        <v>970.91669999999999</v>
      </c>
    </row>
    <row r="60" spans="2:12" ht="11.15" customHeight="1" x14ac:dyDescent="0.35">
      <c r="B60" s="216" t="s">
        <v>154</v>
      </c>
      <c r="C60" s="472">
        <v>0.41</v>
      </c>
      <c r="D60" s="217">
        <v>0.32</v>
      </c>
      <c r="E60" s="217">
        <v>0.301875</v>
      </c>
      <c r="F60" s="217">
        <v>0.31940000000000002</v>
      </c>
      <c r="G60" s="217">
        <v>0.39750000000000002</v>
      </c>
      <c r="H60" s="217"/>
      <c r="I60" s="217"/>
      <c r="J60" s="217">
        <v>0.41</v>
      </c>
      <c r="K60" s="217">
        <v>0.39750000000000002</v>
      </c>
    </row>
    <row r="61" spans="2:12" ht="11.15" customHeight="1" x14ac:dyDescent="0.35">
      <c r="B61" s="216" t="s">
        <v>155</v>
      </c>
      <c r="C61" s="472">
        <v>0.42659999999999998</v>
      </c>
      <c r="D61" s="217">
        <v>0.326907327586207</v>
      </c>
      <c r="E61" s="217">
        <v>0.2989</v>
      </c>
      <c r="F61" s="217">
        <v>0.36720000000000003</v>
      </c>
      <c r="G61" s="217">
        <v>0.3836</v>
      </c>
      <c r="H61" s="217"/>
      <c r="I61" s="217"/>
      <c r="J61" s="217">
        <v>0.35310000000000002</v>
      </c>
      <c r="K61" s="217">
        <v>0.6109</v>
      </c>
    </row>
    <row r="62" spans="2:12" ht="11.15" customHeight="1" x14ac:dyDescent="0.35">
      <c r="B62" s="216" t="s">
        <v>703</v>
      </c>
      <c r="C62" s="472">
        <v>0.42375000000000002</v>
      </c>
      <c r="D62" s="217">
        <v>0.33629999999999999</v>
      </c>
      <c r="E62" s="217">
        <v>0.3206</v>
      </c>
      <c r="F62" s="217">
        <v>0.34250000000000003</v>
      </c>
      <c r="G62" s="217"/>
      <c r="H62" s="217"/>
      <c r="I62" s="217"/>
      <c r="J62" s="217">
        <v>0.42375000000000002</v>
      </c>
      <c r="K62" s="217"/>
    </row>
    <row r="63" spans="2:12" ht="11.15" customHeight="1" x14ac:dyDescent="0.35">
      <c r="B63" s="216" t="s">
        <v>704</v>
      </c>
      <c r="C63" s="472">
        <v>0.4622</v>
      </c>
      <c r="D63" s="217">
        <v>0.3422</v>
      </c>
      <c r="E63" s="217">
        <v>0.31559999999999999</v>
      </c>
      <c r="F63" s="217">
        <v>0.39410000000000001</v>
      </c>
      <c r="G63" s="217"/>
      <c r="H63" s="217"/>
      <c r="I63" s="217"/>
      <c r="J63" s="217">
        <v>0.37609999999999999</v>
      </c>
      <c r="K63" s="217"/>
    </row>
    <row r="64" spans="2:12" ht="11.15" customHeight="1" x14ac:dyDescent="0.35">
      <c r="B64" s="216" t="s">
        <v>152</v>
      </c>
      <c r="C64" s="472" t="s">
        <v>435</v>
      </c>
      <c r="D64" s="217">
        <v>0.28999999999999998</v>
      </c>
      <c r="E64" s="217">
        <v>0.28999999999999998</v>
      </c>
      <c r="F64" s="217">
        <v>0.32</v>
      </c>
      <c r="G64" s="217">
        <v>0.4</v>
      </c>
      <c r="H64" s="217"/>
      <c r="I64" s="217"/>
      <c r="J64" s="217" t="s">
        <v>435</v>
      </c>
      <c r="K64" s="217">
        <v>0.4</v>
      </c>
    </row>
    <row r="65" spans="2:12" ht="11.15" customHeight="1" x14ac:dyDescent="0.25">
      <c r="B65" s="216" t="s">
        <v>153</v>
      </c>
      <c r="C65" s="472" t="s">
        <v>435</v>
      </c>
      <c r="D65" s="217">
        <v>0.28999999999999998</v>
      </c>
      <c r="E65" s="217">
        <v>0.30049999999999999</v>
      </c>
      <c r="F65" s="217">
        <v>0.36080000000000001</v>
      </c>
      <c r="G65" s="217">
        <v>0.4</v>
      </c>
      <c r="H65" s="217"/>
      <c r="I65" s="217"/>
      <c r="J65" s="217" t="s">
        <v>435</v>
      </c>
      <c r="K65" s="217">
        <v>0.74119999999999997</v>
      </c>
      <c r="L65" s="651"/>
    </row>
    <row r="66" spans="2:12" ht="11.15" customHeight="1" x14ac:dyDescent="0.25">
      <c r="B66" s="649" t="s">
        <v>372</v>
      </c>
      <c r="C66" s="543"/>
      <c r="D66" s="217"/>
      <c r="E66" s="217"/>
      <c r="F66" s="217"/>
      <c r="G66" s="217"/>
      <c r="H66" s="338"/>
      <c r="I66" s="338"/>
      <c r="J66" s="338"/>
      <c r="K66" s="338"/>
      <c r="L66" s="651"/>
    </row>
    <row r="67" spans="2:12" ht="11.15" customHeight="1" x14ac:dyDescent="0.25">
      <c r="B67" s="216" t="s">
        <v>575</v>
      </c>
      <c r="C67" s="784">
        <v>1.30427</v>
      </c>
      <c r="D67" s="474">
        <v>1.33684</v>
      </c>
      <c r="E67" s="474">
        <v>1.3649610000000001</v>
      </c>
      <c r="F67" s="474">
        <v>1.4353560000000001</v>
      </c>
      <c r="G67" s="474">
        <v>1.3854299999999999</v>
      </c>
      <c r="H67" s="217"/>
      <c r="I67" s="650"/>
      <c r="J67" s="277"/>
      <c r="K67" s="651"/>
      <c r="L67" s="650"/>
    </row>
    <row r="68" spans="2:12" ht="11.15" hidden="1" customHeight="1" x14ac:dyDescent="0.35">
      <c r="B68" s="216" t="s">
        <v>576</v>
      </c>
      <c r="C68" s="781"/>
      <c r="D68" s="474"/>
      <c r="E68" s="474"/>
      <c r="F68" s="474"/>
      <c r="G68" s="474"/>
      <c r="H68" s="217"/>
      <c r="I68" s="217"/>
      <c r="J68" s="277"/>
    </row>
    <row r="69" spans="2:12" ht="11.15" customHeight="1" x14ac:dyDescent="0.25">
      <c r="B69" s="216" t="s">
        <v>577</v>
      </c>
      <c r="C69" s="784">
        <v>0.56764899999999996</v>
      </c>
      <c r="D69" s="474">
        <v>0.54596299999999998</v>
      </c>
      <c r="E69" s="474">
        <v>0.60472399999999993</v>
      </c>
      <c r="F69" s="474">
        <v>0.56911599999999996</v>
      </c>
      <c r="G69" s="474">
        <v>0.57926299999999997</v>
      </c>
      <c r="H69" s="217"/>
      <c r="I69" s="217"/>
      <c r="J69" s="277"/>
      <c r="L69" s="650"/>
    </row>
    <row r="70" spans="2:12" ht="11.15" customHeight="1" x14ac:dyDescent="0.35">
      <c r="B70" s="216" t="s">
        <v>452</v>
      </c>
      <c r="C70" s="785">
        <v>130</v>
      </c>
      <c r="D70" s="396">
        <v>130</v>
      </c>
      <c r="E70" s="396">
        <v>130</v>
      </c>
      <c r="F70" s="396">
        <v>130</v>
      </c>
      <c r="G70" s="396">
        <v>131</v>
      </c>
      <c r="H70" s="396"/>
      <c r="I70" s="217"/>
      <c r="J70" s="277"/>
    </row>
    <row r="71" spans="2:12" ht="11.15" customHeight="1" x14ac:dyDescent="0.35">
      <c r="B71" s="216" t="s">
        <v>556</v>
      </c>
      <c r="C71" s="785">
        <v>2941</v>
      </c>
      <c r="D71" s="737">
        <v>2980</v>
      </c>
      <c r="E71" s="737">
        <v>3012</v>
      </c>
      <c r="F71" s="737">
        <v>3024</v>
      </c>
      <c r="G71" s="737">
        <v>3099</v>
      </c>
      <c r="H71" s="217"/>
      <c r="I71" s="217"/>
      <c r="J71" s="277"/>
    </row>
    <row r="72" spans="2:12" ht="11.15" customHeight="1" thickBot="1" x14ac:dyDescent="0.4">
      <c r="B72" s="216" t="s">
        <v>557</v>
      </c>
      <c r="C72" s="786">
        <v>421</v>
      </c>
      <c r="D72" s="737">
        <v>419</v>
      </c>
      <c r="E72" s="737">
        <v>430</v>
      </c>
      <c r="F72" s="737">
        <v>432</v>
      </c>
      <c r="G72" s="737">
        <v>443</v>
      </c>
      <c r="H72" s="217"/>
      <c r="I72" s="217"/>
    </row>
    <row r="73" spans="2:12" ht="11.15" customHeight="1" thickTop="1" x14ac:dyDescent="0.35">
      <c r="C73" s="473"/>
      <c r="D73" s="473"/>
      <c r="E73" s="473"/>
      <c r="F73" s="473"/>
      <c r="G73" s="473"/>
    </row>
    <row r="74" spans="2:12" s="415" customFormat="1" ht="11.15" hidden="1" customHeight="1" x14ac:dyDescent="0.35">
      <c r="B74" s="414" t="s">
        <v>494</v>
      </c>
      <c r="C74" s="415">
        <v>496</v>
      </c>
      <c r="D74" s="415">
        <v>463</v>
      </c>
    </row>
    <row r="75" spans="2:12" s="418" customFormat="1" ht="11.15" hidden="1" customHeight="1" thickBot="1" x14ac:dyDescent="0.4">
      <c r="B75" s="416" t="s">
        <v>22</v>
      </c>
      <c r="C75" s="417">
        <v>0.16865011900714044</v>
      </c>
      <c r="D75" s="417">
        <v>0.15536912751677853</v>
      </c>
      <c r="E75" s="416"/>
      <c r="F75" s="416"/>
      <c r="G75" s="416"/>
      <c r="H75" s="816" t="s">
        <v>18</v>
      </c>
      <c r="I75" s="816"/>
    </row>
    <row r="76" spans="2:12" s="415" customFormat="1" ht="11.15" hidden="1" customHeight="1" thickTop="1" thickBot="1" x14ac:dyDescent="0.4">
      <c r="B76" s="419" t="s">
        <v>344</v>
      </c>
      <c r="C76" s="420" t="s">
        <v>537</v>
      </c>
      <c r="D76" s="421" t="s">
        <v>522</v>
      </c>
      <c r="E76" s="422" t="s">
        <v>499</v>
      </c>
      <c r="F76" s="422" t="s">
        <v>468</v>
      </c>
      <c r="G76" s="422" t="s">
        <v>448</v>
      </c>
      <c r="H76" s="422" t="s">
        <v>19</v>
      </c>
      <c r="I76" s="422" t="s">
        <v>20</v>
      </c>
    </row>
    <row r="77" spans="2:12" s="415" customFormat="1" ht="11.15" hidden="1" customHeight="1" thickTop="1" x14ac:dyDescent="0.35">
      <c r="B77" s="423" t="s">
        <v>93</v>
      </c>
      <c r="C77" s="424">
        <v>150851.10000000003</v>
      </c>
      <c r="D77" s="425">
        <v>7728.8109999999997</v>
      </c>
      <c r="E77" s="426">
        <v>7453.8790000000045</v>
      </c>
      <c r="F77" s="426">
        <v>8397.7419999999947</v>
      </c>
      <c r="G77" s="426">
        <v>8109.2400000000007</v>
      </c>
      <c r="H77" s="427">
        <v>18.518021594783473</v>
      </c>
      <c r="I77" s="427">
        <v>17.602372108853608</v>
      </c>
    </row>
    <row r="78" spans="2:12" s="415" customFormat="1" ht="11.15" hidden="1" customHeight="1" x14ac:dyDescent="0.35">
      <c r="B78" s="423" t="s">
        <v>5</v>
      </c>
      <c r="C78" s="424">
        <v>-26395.395</v>
      </c>
      <c r="D78" s="425">
        <v>1767.636</v>
      </c>
      <c r="E78" s="426">
        <v>1812.2909999999999</v>
      </c>
      <c r="F78" s="426">
        <v>1290.8330000000001</v>
      </c>
      <c r="G78" s="426">
        <v>941.82899999999995</v>
      </c>
      <c r="H78" s="427">
        <v>-15.932596416909364</v>
      </c>
      <c r="I78" s="427">
        <v>-29.025676635567606</v>
      </c>
    </row>
    <row r="79" spans="2:12" s="415" customFormat="1" ht="11.15" hidden="1" customHeight="1" x14ac:dyDescent="0.35">
      <c r="B79" s="423" t="s">
        <v>6</v>
      </c>
      <c r="C79" s="424">
        <v>124455.70500000003</v>
      </c>
      <c r="D79" s="425">
        <v>9496.4470000000001</v>
      </c>
      <c r="E79" s="426">
        <v>9266.1700000000037</v>
      </c>
      <c r="F79" s="426">
        <v>9688.5749999999953</v>
      </c>
      <c r="G79" s="426">
        <v>9051.0690000000013</v>
      </c>
      <c r="H79" s="427">
        <v>12.105501984057831</v>
      </c>
      <c r="I79" s="427">
        <v>12.750387385180691</v>
      </c>
    </row>
    <row r="80" spans="2:12" s="415" customFormat="1" ht="15" hidden="1" x14ac:dyDescent="0.35">
      <c r="B80" s="423" t="s">
        <v>345</v>
      </c>
      <c r="C80" s="424">
        <v>47774.075000000012</v>
      </c>
      <c r="D80" s="425">
        <v>2019.0570000000002</v>
      </c>
      <c r="E80" s="426">
        <v>1776.6899999999991</v>
      </c>
      <c r="F80" s="426">
        <v>1685.296</v>
      </c>
      <c r="G80" s="426">
        <v>1583.2210000000005</v>
      </c>
      <c r="H80" s="427">
        <v>22.66157815257321</v>
      </c>
      <c r="I80" s="427">
        <v>29.175240853930056</v>
      </c>
    </row>
    <row r="81" spans="2:9" s="415" customFormat="1" ht="11.15" hidden="1" customHeight="1" x14ac:dyDescent="0.35">
      <c r="B81" s="423" t="s">
        <v>346</v>
      </c>
      <c r="C81" s="424">
        <v>7306.3109999999997</v>
      </c>
      <c r="D81" s="425">
        <v>372.23599999999999</v>
      </c>
      <c r="E81" s="426">
        <v>777.78599999999994</v>
      </c>
      <c r="F81" s="426">
        <v>293.86400000000003</v>
      </c>
      <c r="G81" s="426">
        <v>355.38400000000001</v>
      </c>
      <c r="H81" s="427">
        <v>18.628168688681374</v>
      </c>
      <c r="I81" s="427">
        <v>19.558919366094138</v>
      </c>
    </row>
    <row r="82" spans="2:9" s="415" customFormat="1" ht="11.15" hidden="1" customHeight="1" x14ac:dyDescent="0.35">
      <c r="B82" s="423" t="s">
        <v>347</v>
      </c>
      <c r="C82" s="424">
        <v>-57274.334999999992</v>
      </c>
      <c r="D82" s="425">
        <v>-1312.7360000000001</v>
      </c>
      <c r="E82" s="426">
        <v>-974.82500000000073</v>
      </c>
      <c r="F82" s="426">
        <v>-2650.6709999999998</v>
      </c>
      <c r="G82" s="426">
        <v>-2205.3179999999998</v>
      </c>
      <c r="H82" s="427">
        <v>42.629743528020853</v>
      </c>
      <c r="I82" s="427">
        <v>24.971009623101974</v>
      </c>
    </row>
    <row r="83" spans="2:9" s="415" customFormat="1" ht="11.15" hidden="1" customHeight="1" x14ac:dyDescent="0.35">
      <c r="B83" s="423" t="s">
        <v>348</v>
      </c>
      <c r="C83" s="424">
        <v>-123062.55899999999</v>
      </c>
      <c r="D83" s="425">
        <v>7369.3619999999992</v>
      </c>
      <c r="E83" s="426">
        <v>7095.2950000000001</v>
      </c>
      <c r="F83" s="426">
        <v>6223.1050000000005</v>
      </c>
      <c r="G83" s="426">
        <v>5883.9609999999993</v>
      </c>
      <c r="H83" s="427">
        <v>-17.699214803126786</v>
      </c>
      <c r="I83" s="427">
        <v>-21.914917518997832</v>
      </c>
    </row>
    <row r="84" spans="2:9" s="415" customFormat="1" ht="11.15" hidden="1" customHeight="1" x14ac:dyDescent="0.35">
      <c r="B84" s="423" t="s">
        <v>32</v>
      </c>
      <c r="C84" s="424">
        <v>-39824.803999999931</v>
      </c>
      <c r="D84" s="425">
        <v>2048.6370000000006</v>
      </c>
      <c r="E84" s="426">
        <v>4219.8920000000035</v>
      </c>
      <c r="F84" s="426">
        <v>1962.6339999999955</v>
      </c>
      <c r="G84" s="426">
        <v>1992.0010000000002</v>
      </c>
      <c r="H84" s="427">
        <v>-20.439658660855933</v>
      </c>
      <c r="I84" s="427">
        <v>-20.992361449617711</v>
      </c>
    </row>
    <row r="85" spans="2:9" s="415" customFormat="1" ht="11.15" hidden="1" customHeight="1" x14ac:dyDescent="0.35">
      <c r="B85" s="423" t="s">
        <v>349</v>
      </c>
      <c r="C85" s="424">
        <v>-6883.5590000000084</v>
      </c>
      <c r="D85" s="425">
        <v>2899.4079999999999</v>
      </c>
      <c r="E85" s="426">
        <v>3946.5999999999995</v>
      </c>
      <c r="F85" s="426">
        <v>1930.2599999999998</v>
      </c>
      <c r="G85" s="426">
        <v>1923.453</v>
      </c>
      <c r="H85" s="427">
        <v>-3.3741256835878248</v>
      </c>
      <c r="I85" s="427">
        <v>-4.5787508194897448</v>
      </c>
    </row>
    <row r="86" spans="2:9" s="415" customFormat="1" ht="11.15" hidden="1" customHeight="1" x14ac:dyDescent="0.35">
      <c r="B86" s="423" t="s">
        <v>350</v>
      </c>
      <c r="C86" s="424">
        <v>-8661.9000000000087</v>
      </c>
      <c r="D86" s="425">
        <v>2434.2660000000001</v>
      </c>
      <c r="E86" s="426">
        <v>5133.41</v>
      </c>
      <c r="F86" s="426">
        <v>2223.808</v>
      </c>
      <c r="G86" s="426">
        <v>1874.9569999999999</v>
      </c>
      <c r="H86" s="427">
        <v>-4.5583210709100843</v>
      </c>
      <c r="I86" s="427">
        <v>-5.6197859470910583</v>
      </c>
    </row>
    <row r="87" spans="2:9" s="415" customFormat="1" ht="11.15" hidden="1" customHeight="1" x14ac:dyDescent="0.35">
      <c r="B87" s="423" t="s">
        <v>351</v>
      </c>
      <c r="C87" s="424">
        <v>-15.071650034219278</v>
      </c>
      <c r="D87" s="425">
        <v>6.3482949274373324</v>
      </c>
      <c r="E87" s="426">
        <v>8.6411366598368264</v>
      </c>
      <c r="F87" s="426">
        <v>4.226331639643397</v>
      </c>
      <c r="G87" s="426">
        <v>4.2114276166252278</v>
      </c>
      <c r="H87" s="427"/>
      <c r="I87" s="427"/>
    </row>
    <row r="88" spans="2:9" s="415" customFormat="1" ht="11.15" hidden="1" customHeight="1" x14ac:dyDescent="0.35">
      <c r="B88" s="423" t="s">
        <v>352</v>
      </c>
      <c r="C88" s="424">
        <v>-75.358250171096387</v>
      </c>
      <c r="D88" s="425">
        <v>31.741474637186663</v>
      </c>
      <c r="E88" s="426">
        <v>56.198369914575792</v>
      </c>
      <c r="F88" s="426">
        <v>24.345295739672647</v>
      </c>
      <c r="G88" s="426">
        <v>20.526224684941063</v>
      </c>
      <c r="H88" s="427"/>
      <c r="I88" s="427"/>
    </row>
    <row r="89" spans="2:9" s="415" customFormat="1" ht="11.15" hidden="1" customHeight="1" x14ac:dyDescent="0.35">
      <c r="B89" s="423" t="s">
        <v>353</v>
      </c>
      <c r="C89" s="424">
        <v>456.72232200000002</v>
      </c>
      <c r="D89" s="425">
        <v>456.72232200000002</v>
      </c>
      <c r="E89" s="426">
        <v>456.72232200000002</v>
      </c>
      <c r="F89" s="426">
        <v>456.72232200000002</v>
      </c>
      <c r="G89" s="426">
        <v>456.72232200000002</v>
      </c>
      <c r="H89" s="427"/>
      <c r="I89" s="427"/>
    </row>
    <row r="90" spans="2:9" s="415" customFormat="1" ht="11.15" hidden="1" customHeight="1" x14ac:dyDescent="0.35">
      <c r="B90" s="428" t="s">
        <v>354</v>
      </c>
      <c r="C90" s="429" t="s">
        <v>538</v>
      </c>
      <c r="D90" s="430" t="s">
        <v>523</v>
      </c>
      <c r="E90" s="431" t="s">
        <v>501</v>
      </c>
      <c r="F90" s="431" t="s">
        <v>467</v>
      </c>
      <c r="G90" s="431" t="s">
        <v>449</v>
      </c>
      <c r="H90" s="432" t="s">
        <v>19</v>
      </c>
      <c r="I90" s="432" t="s">
        <v>20</v>
      </c>
    </row>
    <row r="91" spans="2:9" s="415" customFormat="1" ht="11.15" hidden="1" customHeight="1" x14ac:dyDescent="0.35">
      <c r="B91" s="423" t="s">
        <v>249</v>
      </c>
      <c r="C91" s="434">
        <v>7365522.0159999998</v>
      </c>
      <c r="D91" s="435">
        <v>286837.136</v>
      </c>
      <c r="E91" s="436">
        <v>245369.08299999998</v>
      </c>
      <c r="F91" s="436">
        <v>231155.85199999998</v>
      </c>
      <c r="G91" s="436">
        <v>222401.13300000003</v>
      </c>
      <c r="H91" s="427">
        <v>24.678411515027818</v>
      </c>
      <c r="I91" s="427">
        <v>32.118185670394041</v>
      </c>
    </row>
    <row r="92" spans="2:9" s="415" customFormat="1" ht="11.15" hidden="1" customHeight="1" x14ac:dyDescent="0.35">
      <c r="B92" s="423" t="s">
        <v>455</v>
      </c>
      <c r="C92" s="434"/>
      <c r="D92" s="435">
        <v>266441.50014622038</v>
      </c>
      <c r="E92" s="436">
        <v>238262.4675</v>
      </c>
      <c r="F92" s="436">
        <v>226778.49249999999</v>
      </c>
      <c r="G92" s="436">
        <v>207540.302</v>
      </c>
      <c r="H92" s="427">
        <v>-1</v>
      </c>
      <c r="I92" s="427">
        <v>-1</v>
      </c>
    </row>
    <row r="93" spans="2:9" s="415" customFormat="1" ht="11.15" hidden="1" customHeight="1" x14ac:dyDescent="0.35">
      <c r="B93" s="423" t="s">
        <v>355</v>
      </c>
      <c r="C93" s="434"/>
      <c r="D93" s="435">
        <v>117672.06173721001</v>
      </c>
      <c r="E93" s="436">
        <v>110364.37499999999</v>
      </c>
      <c r="F93" s="436">
        <v>102787.40300000001</v>
      </c>
      <c r="G93" s="436">
        <v>100280.628</v>
      </c>
      <c r="H93" s="427">
        <v>-1</v>
      </c>
      <c r="I93" s="427">
        <v>-1</v>
      </c>
    </row>
    <row r="94" spans="2:9" s="415" customFormat="1" ht="11.15" hidden="1" customHeight="1" x14ac:dyDescent="0.35">
      <c r="B94" s="423" t="s">
        <v>282</v>
      </c>
      <c r="C94" s="434"/>
      <c r="D94" s="435">
        <v>214684.29100000003</v>
      </c>
      <c r="E94" s="436">
        <v>178641.595</v>
      </c>
      <c r="F94" s="436">
        <v>170259.11799999999</v>
      </c>
      <c r="G94" s="436">
        <v>158604.239</v>
      </c>
      <c r="H94" s="427">
        <v>-1</v>
      </c>
      <c r="I94" s="427">
        <v>-1</v>
      </c>
    </row>
    <row r="95" spans="2:9" s="415" customFormat="1" ht="11.15" hidden="1" customHeight="1" x14ac:dyDescent="0.35">
      <c r="B95" s="423" t="s">
        <v>356</v>
      </c>
      <c r="C95" s="434">
        <v>851882.05599999998</v>
      </c>
      <c r="D95" s="435">
        <v>10426.807000000001</v>
      </c>
      <c r="E95" s="436">
        <v>31903.423999999999</v>
      </c>
      <c r="F95" s="436">
        <v>26770.013999999999</v>
      </c>
      <c r="G95" s="436">
        <v>24876.91</v>
      </c>
      <c r="H95" s="427">
        <v>80.70114360033709</v>
      </c>
      <c r="I95" s="427">
        <v>33.24388543432444</v>
      </c>
    </row>
    <row r="96" spans="2:9" s="415" customFormat="1" ht="11.15" hidden="1" customHeight="1" x14ac:dyDescent="0.35">
      <c r="B96" s="423" t="s">
        <v>456</v>
      </c>
      <c r="C96" s="434"/>
      <c r="D96" s="435">
        <v>39365.33142611455</v>
      </c>
      <c r="E96" s="436">
        <v>29336.719000000001</v>
      </c>
      <c r="F96" s="436">
        <v>25823.462</v>
      </c>
      <c r="G96" s="436">
        <v>23781.078000000001</v>
      </c>
      <c r="H96" s="427">
        <v>-1</v>
      </c>
      <c r="I96" s="427">
        <v>-1</v>
      </c>
    </row>
    <row r="97" spans="2:9" s="415" customFormat="1" ht="11.15" hidden="1" customHeight="1" x14ac:dyDescent="0.35">
      <c r="B97" s="428" t="s">
        <v>393</v>
      </c>
      <c r="C97" s="429" t="s">
        <v>537</v>
      </c>
      <c r="D97" s="430" t="s">
        <v>522</v>
      </c>
      <c r="E97" s="432" t="s">
        <v>499</v>
      </c>
      <c r="F97" s="432" t="s">
        <v>468</v>
      </c>
      <c r="G97" s="432" t="s">
        <v>448</v>
      </c>
      <c r="H97" s="432"/>
      <c r="I97" s="433"/>
    </row>
    <row r="98" spans="2:9" s="415" customFormat="1" ht="11.15" hidden="1" customHeight="1" x14ac:dyDescent="0.35">
      <c r="B98" s="423" t="s">
        <v>39</v>
      </c>
      <c r="C98" s="411"/>
      <c r="D98" s="427">
        <v>0.29461537804572507</v>
      </c>
      <c r="E98" s="427">
        <v>0.53811061830056728</v>
      </c>
      <c r="F98" s="427">
        <v>0.29899321787295602</v>
      </c>
      <c r="G98" s="427">
        <v>0.32352662902833923</v>
      </c>
      <c r="H98" s="427"/>
      <c r="I98" s="427"/>
    </row>
    <row r="99" spans="2:9" s="415" customFormat="1" ht="11.15" hidden="1" customHeight="1" thickBot="1" x14ac:dyDescent="0.4">
      <c r="B99" s="423" t="s">
        <v>40</v>
      </c>
      <c r="C99" s="412"/>
      <c r="D99" s="427">
        <v>4.3527873824593159E-2</v>
      </c>
      <c r="E99" s="427">
        <v>6.6256343962357397E-2</v>
      </c>
      <c r="F99" s="427">
        <v>3.4046614892283049E-2</v>
      </c>
      <c r="G99" s="427">
        <v>3.707141179740598E-2</v>
      </c>
      <c r="H99" s="427"/>
      <c r="I99" s="427"/>
    </row>
    <row r="100" spans="2:9" s="415" customFormat="1" ht="11.15" hidden="1" customHeight="1" thickTop="1" x14ac:dyDescent="0.35"/>
    <row r="101" spans="2:9" s="415" customFormat="1" ht="11.15" hidden="1" customHeight="1" x14ac:dyDescent="0.35"/>
    <row r="102" spans="2:9" ht="11.15" customHeight="1" x14ac:dyDescent="0.35">
      <c r="C102" s="277"/>
      <c r="D102" s="473"/>
      <c r="E102" s="473"/>
      <c r="F102" s="575"/>
    </row>
    <row r="103" spans="2:9" ht="11.15" customHeight="1" x14ac:dyDescent="0.35">
      <c r="C103" s="717"/>
      <c r="D103" s="277"/>
    </row>
    <row r="104" spans="2:9" ht="11.15" customHeight="1" x14ac:dyDescent="0.35">
      <c r="C104" s="473"/>
      <c r="D104" s="277"/>
      <c r="E104" s="473"/>
      <c r="F104" s="473"/>
      <c r="G104" s="473"/>
    </row>
    <row r="105" spans="2:9" ht="11.15" customHeight="1" x14ac:dyDescent="0.35">
      <c r="C105" s="277"/>
      <c r="F105" s="473"/>
      <c r="G105" s="473"/>
    </row>
    <row r="106" spans="2:9" ht="11.15" customHeight="1" x14ac:dyDescent="0.35">
      <c r="C106" s="569"/>
      <c r="D106" s="569"/>
      <c r="E106" s="569"/>
      <c r="F106" s="569"/>
      <c r="G106" s="569"/>
      <c r="H106" s="569"/>
    </row>
  </sheetData>
  <mergeCells count="2">
    <mergeCell ref="H3:I3"/>
    <mergeCell ref="H75:I75"/>
  </mergeCells>
  <phoneticPr fontId="5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BDDB-B763-4FFC-9C5E-98D6D00AE64B}">
  <dimension ref="B1:L59"/>
  <sheetViews>
    <sheetView showGridLines="0" topLeftCell="B7" zoomScale="110" zoomScaleNormal="110" zoomScalePageLayoutView="150" workbookViewId="0">
      <selection activeCell="I25" sqref="I25"/>
    </sheetView>
  </sheetViews>
  <sheetFormatPr baseColWidth="10" defaultColWidth="34.1796875" defaultRowHeight="11.15" customHeight="1" x14ac:dyDescent="0.35"/>
  <cols>
    <col min="1" max="1" width="2.81640625" style="211" customWidth="1"/>
    <col min="2" max="2" width="3.08984375" style="211" customWidth="1"/>
    <col min="3" max="3" width="26.36328125" style="211" customWidth="1"/>
    <col min="4" max="4" width="8.36328125" style="211" bestFit="1" customWidth="1"/>
    <col min="5" max="5" width="7.1796875" style="211" bestFit="1" customWidth="1"/>
    <col min="6" max="6" width="8" style="211" bestFit="1" customWidth="1"/>
    <col min="7" max="7" width="7.1796875" style="211" bestFit="1" customWidth="1"/>
    <col min="8" max="8" width="8" style="211" bestFit="1" customWidth="1"/>
    <col min="9" max="9" width="6.1796875" style="211" bestFit="1" customWidth="1"/>
    <col min="10" max="10" width="7.1796875" style="211" bestFit="1" customWidth="1"/>
    <col min="11" max="11" width="34.1796875" style="211" customWidth="1"/>
    <col min="12" max="16384" width="34.1796875" style="211"/>
  </cols>
  <sheetData>
    <row r="1" spans="2:11" ht="11.15" customHeight="1" x14ac:dyDescent="0.35">
      <c r="C1" s="210"/>
      <c r="D1" s="577"/>
    </row>
    <row r="2" spans="2:11" ht="10" customHeight="1" thickBot="1" x14ac:dyDescent="0.4">
      <c r="C2" s="212"/>
      <c r="D2" s="756"/>
      <c r="E2" s="212"/>
      <c r="F2" s="212"/>
      <c r="G2" s="212"/>
      <c r="H2" s="212"/>
      <c r="I2" s="815" t="s">
        <v>18</v>
      </c>
      <c r="J2" s="815"/>
    </row>
    <row r="3" spans="2:11" ht="11.15" customHeight="1" thickTop="1" thickBot="1" x14ac:dyDescent="0.4">
      <c r="C3" s="213" t="s">
        <v>659</v>
      </c>
      <c r="D3" s="757" t="s">
        <v>712</v>
      </c>
      <c r="E3" s="215" t="s">
        <v>692</v>
      </c>
      <c r="F3" s="215" t="s">
        <v>678</v>
      </c>
      <c r="G3" s="215" t="s">
        <v>643</v>
      </c>
      <c r="H3" s="215" t="s">
        <v>629</v>
      </c>
      <c r="I3" s="215" t="s">
        <v>19</v>
      </c>
      <c r="J3" s="215" t="s">
        <v>20</v>
      </c>
    </row>
    <row r="4" spans="2:11" ht="11.15" customHeight="1" thickTop="1" x14ac:dyDescent="0.35">
      <c r="B4" s="818" t="s">
        <v>698</v>
      </c>
      <c r="C4" s="762" t="s">
        <v>700</v>
      </c>
      <c r="D4" s="763">
        <v>-53137.72679304934</v>
      </c>
      <c r="E4" s="764">
        <v>10598.84451171854</v>
      </c>
      <c r="F4" s="764">
        <v>3461.5605767277034</v>
      </c>
      <c r="G4" s="764">
        <v>28846.435672842636</v>
      </c>
      <c r="H4" s="764">
        <v>3794.1549325728229</v>
      </c>
      <c r="I4" s="765" t="s">
        <v>447</v>
      </c>
      <c r="J4" s="765" t="s">
        <v>447</v>
      </c>
    </row>
    <row r="5" spans="2:11" ht="7.5" x14ac:dyDescent="0.35">
      <c r="B5" s="818"/>
      <c r="C5" s="766" t="s">
        <v>642</v>
      </c>
      <c r="D5" s="588"/>
      <c r="E5" s="587"/>
      <c r="F5" s="587"/>
      <c r="G5" s="587"/>
      <c r="H5" s="587"/>
      <c r="I5" s="217"/>
      <c r="J5" s="217"/>
      <c r="K5" s="705"/>
    </row>
    <row r="6" spans="2:11" ht="13" customHeight="1" x14ac:dyDescent="0.35">
      <c r="B6" s="818"/>
      <c r="C6" s="241" t="s">
        <v>660</v>
      </c>
      <c r="D6" s="588">
        <v>-60236.383922227382</v>
      </c>
      <c r="E6" s="587">
        <v>784.60537330694967</v>
      </c>
      <c r="F6" s="587">
        <v>-4748.02845107957</v>
      </c>
      <c r="G6" s="587">
        <v>20247.492091783508</v>
      </c>
      <c r="H6" s="587">
        <v>-2586.5507677872924</v>
      </c>
      <c r="I6" s="217" t="s">
        <v>447</v>
      </c>
      <c r="J6" s="217" t="s">
        <v>447</v>
      </c>
      <c r="K6" s="705"/>
    </row>
    <row r="7" spans="2:11" ht="7.5" x14ac:dyDescent="0.35">
      <c r="B7" s="818"/>
      <c r="C7" s="241" t="s">
        <v>39</v>
      </c>
      <c r="D7" s="543" t="s">
        <v>447</v>
      </c>
      <c r="E7" s="221">
        <v>4.0000000000000001E-3</v>
      </c>
      <c r="F7" s="221">
        <v>-2.4E-2</v>
      </c>
      <c r="G7" s="221">
        <v>9.7000000000000003E-2</v>
      </c>
      <c r="H7" s="221">
        <v>-1.2999999999999999E-2</v>
      </c>
      <c r="I7" s="217"/>
      <c r="J7" s="217"/>
      <c r="K7" s="705"/>
    </row>
    <row r="8" spans="2:11" ht="13" customHeight="1" x14ac:dyDescent="0.35">
      <c r="B8" s="818"/>
      <c r="C8" s="241" t="s">
        <v>654</v>
      </c>
      <c r="D8" s="588">
        <v>2941</v>
      </c>
      <c r="E8" s="587">
        <v>2980</v>
      </c>
      <c r="F8" s="587">
        <v>3012</v>
      </c>
      <c r="G8" s="587">
        <v>3024</v>
      </c>
      <c r="H8" s="587">
        <v>3099</v>
      </c>
      <c r="I8" s="217">
        <v>-1.3087248322147693E-2</v>
      </c>
      <c r="J8" s="217">
        <v>-5.0984188447886436E-2</v>
      </c>
      <c r="K8" s="705"/>
    </row>
    <row r="9" spans="2:11" ht="13" customHeight="1" x14ac:dyDescent="0.35">
      <c r="B9" s="818"/>
      <c r="C9" s="241" t="s">
        <v>658</v>
      </c>
      <c r="D9" s="588">
        <v>130</v>
      </c>
      <c r="E9" s="587">
        <v>130</v>
      </c>
      <c r="F9" s="587">
        <v>130</v>
      </c>
      <c r="G9" s="587">
        <v>130</v>
      </c>
      <c r="H9" s="587">
        <v>131</v>
      </c>
      <c r="I9" s="217">
        <v>0</v>
      </c>
      <c r="J9" s="217">
        <v>-7.6335877862595547E-3</v>
      </c>
      <c r="K9" s="705"/>
    </row>
    <row r="10" spans="2:11" ht="13" customHeight="1" x14ac:dyDescent="0.35">
      <c r="B10" s="818"/>
      <c r="C10" s="241" t="s">
        <v>661</v>
      </c>
      <c r="D10" s="722">
        <v>1.30427</v>
      </c>
      <c r="E10" s="723">
        <v>1.33684</v>
      </c>
      <c r="F10" s="723">
        <v>1.3649610000000001</v>
      </c>
      <c r="G10" s="723">
        <v>1.4353560000000001</v>
      </c>
      <c r="H10" s="723">
        <v>1.3854299999999999</v>
      </c>
      <c r="I10" s="217">
        <v>-2.4363424194368766E-2</v>
      </c>
      <c r="J10" s="217">
        <v>-5.858109034740111E-2</v>
      </c>
      <c r="K10" s="705"/>
    </row>
    <row r="11" spans="2:11" ht="13" customHeight="1" x14ac:dyDescent="0.35">
      <c r="B11" s="818"/>
      <c r="C11" s="241" t="s">
        <v>655</v>
      </c>
      <c r="D11" s="543">
        <v>2.5439010390183696E-2</v>
      </c>
      <c r="E11" s="221">
        <v>2.6235581467021089E-2</v>
      </c>
      <c r="F11" s="221">
        <v>2.761736894904885E-2</v>
      </c>
      <c r="G11" s="221">
        <v>2.9489534621663573E-2</v>
      </c>
      <c r="H11" s="221">
        <v>2.7009826908256346E-2</v>
      </c>
      <c r="I11" s="217"/>
      <c r="J11" s="217"/>
      <c r="K11" s="705"/>
    </row>
    <row r="12" spans="2:11" ht="13" customHeight="1" x14ac:dyDescent="0.35">
      <c r="B12" s="818"/>
      <c r="C12" s="241" t="s">
        <v>702</v>
      </c>
      <c r="D12" s="543">
        <v>2.5999999999999999E-2</v>
      </c>
      <c r="E12" s="221">
        <v>2.5999999999999999E-2</v>
      </c>
      <c r="F12" s="221"/>
      <c r="G12" s="221"/>
      <c r="H12" s="221"/>
      <c r="I12" s="217"/>
      <c r="J12" s="217"/>
      <c r="K12" s="705"/>
    </row>
    <row r="13" spans="2:11" ht="13" customHeight="1" x14ac:dyDescent="0.35">
      <c r="B13" s="818"/>
      <c r="C13" s="241" t="s">
        <v>656</v>
      </c>
      <c r="D13" s="543">
        <v>3.3629257171014046E-2</v>
      </c>
      <c r="E13" s="221">
        <v>2.9671443742579257E-2</v>
      </c>
      <c r="F13" s="221">
        <v>2.9730594662755998E-2</v>
      </c>
      <c r="G13" s="221">
        <v>2.7182978990367031E-2</v>
      </c>
      <c r="H13" s="221">
        <v>3.0213139058640478E-2</v>
      </c>
      <c r="I13" s="217"/>
      <c r="J13" s="217"/>
      <c r="K13" s="705"/>
    </row>
    <row r="14" spans="2:11" ht="13" customHeight="1" x14ac:dyDescent="0.35">
      <c r="B14" s="818"/>
      <c r="C14" s="241" t="s">
        <v>610</v>
      </c>
      <c r="D14" s="543">
        <v>3.943622658178688E-2</v>
      </c>
      <c r="E14" s="221">
        <v>2.7494271472653497E-2</v>
      </c>
      <c r="F14" s="221">
        <v>1.9529870314242255E-2</v>
      </c>
      <c r="G14" s="221">
        <v>1.2689697115442097E-2</v>
      </c>
      <c r="H14" s="221">
        <v>8.3776954340725254E-3</v>
      </c>
      <c r="I14" s="221"/>
      <c r="J14" s="217"/>
      <c r="K14" s="705"/>
    </row>
    <row r="15" spans="2:11" ht="11.15" customHeight="1" x14ac:dyDescent="0.35">
      <c r="B15" s="818"/>
      <c r="C15" s="766" t="s">
        <v>651</v>
      </c>
      <c r="D15" s="638"/>
      <c r="E15" s="639"/>
      <c r="F15" s="639"/>
      <c r="G15" s="639"/>
      <c r="H15" s="639"/>
      <c r="I15" s="579"/>
      <c r="J15" s="230"/>
      <c r="K15" s="705"/>
    </row>
    <row r="16" spans="2:11" s="577" customFormat="1" ht="10" customHeight="1" x14ac:dyDescent="0.35">
      <c r="B16" s="818"/>
      <c r="C16" s="241" t="s">
        <v>660</v>
      </c>
      <c r="D16" s="588">
        <v>3980.7935621301308</v>
      </c>
      <c r="E16" s="587">
        <v>5580.4282062541142</v>
      </c>
      <c r="F16" s="587">
        <v>4486.7631207557533</v>
      </c>
      <c r="G16" s="587">
        <v>4813.3230213576089</v>
      </c>
      <c r="H16" s="587">
        <v>4306.0601533720819</v>
      </c>
      <c r="I16" s="217">
        <v>-0.28665087785400345</v>
      </c>
      <c r="J16" s="217">
        <v>-7.5536936237928343E-2</v>
      </c>
    </row>
    <row r="17" spans="2:12" s="577" customFormat="1" ht="10" customHeight="1" x14ac:dyDescent="0.35">
      <c r="B17" s="818"/>
      <c r="C17" s="241" t="s">
        <v>672</v>
      </c>
      <c r="D17" s="588">
        <v>1151.4492933260537</v>
      </c>
      <c r="E17" s="587">
        <v>1286.68055493065</v>
      </c>
      <c r="F17" s="587">
        <v>1294.4590394539505</v>
      </c>
      <c r="G17" s="587">
        <v>1385.808413</v>
      </c>
      <c r="H17" s="587">
        <v>1180.7055599902501</v>
      </c>
      <c r="I17" s="217">
        <v>-0.10510088233352144</v>
      </c>
      <c r="J17" s="217">
        <v>-2.4778630384731937E-2</v>
      </c>
    </row>
    <row r="18" spans="2:12" ht="10" customHeight="1" x14ac:dyDescent="0.35">
      <c r="B18" s="818"/>
      <c r="C18" s="241" t="s">
        <v>654</v>
      </c>
      <c r="D18" s="588">
        <v>11</v>
      </c>
      <c r="E18" s="587">
        <v>11</v>
      </c>
      <c r="F18" s="587">
        <v>12</v>
      </c>
      <c r="G18" s="587">
        <v>12</v>
      </c>
      <c r="H18" s="587">
        <v>12</v>
      </c>
      <c r="I18" s="221">
        <v>0</v>
      </c>
      <c r="J18" s="217">
        <v>-8.333333333333337E-2</v>
      </c>
    </row>
    <row r="19" spans="2:12" ht="10" customHeight="1" x14ac:dyDescent="0.35">
      <c r="B19" s="818"/>
      <c r="C19" s="241" t="s">
        <v>580</v>
      </c>
      <c r="D19" s="543">
        <v>1.61E-2</v>
      </c>
      <c r="E19" s="221">
        <v>1.9315990000000002E-2</v>
      </c>
      <c r="F19" s="221">
        <v>1.9550000000000001E-2</v>
      </c>
      <c r="G19" s="221">
        <v>2.385E-2</v>
      </c>
      <c r="H19" s="221">
        <v>2.4410000000000001E-2</v>
      </c>
      <c r="I19" s="217">
        <v>-0.16649366664613108</v>
      </c>
      <c r="J19" s="217">
        <v>-0.34043424825891033</v>
      </c>
    </row>
    <row r="20" spans="2:12" ht="10" customHeight="1" x14ac:dyDescent="0.35">
      <c r="B20" s="818"/>
      <c r="C20" s="241" t="s">
        <v>657</v>
      </c>
      <c r="D20" s="588">
        <v>17</v>
      </c>
      <c r="E20" s="646">
        <v>17</v>
      </c>
      <c r="F20" s="646">
        <v>17</v>
      </c>
      <c r="G20" s="646">
        <v>17</v>
      </c>
      <c r="H20" s="646">
        <v>17</v>
      </c>
      <c r="I20" s="338"/>
      <c r="J20" s="338"/>
    </row>
    <row r="21" spans="2:12" ht="11.15" customHeight="1" x14ac:dyDescent="0.35">
      <c r="B21" s="818"/>
      <c r="C21" s="766" t="s">
        <v>653</v>
      </c>
      <c r="D21" s="588"/>
      <c r="E21" s="646"/>
      <c r="F21" s="646"/>
      <c r="G21" s="646"/>
      <c r="H21" s="646"/>
      <c r="I21" s="217"/>
      <c r="J21" s="217"/>
      <c r="K21" s="720"/>
    </row>
    <row r="22" spans="2:12" ht="11.15" customHeight="1" x14ac:dyDescent="0.35">
      <c r="B22" s="818"/>
      <c r="C22" s="241" t="s">
        <v>660</v>
      </c>
      <c r="D22" s="588">
        <v>3117.8635670479152</v>
      </c>
      <c r="E22" s="646">
        <v>4233.8109321574757</v>
      </c>
      <c r="F22" s="646">
        <v>3722.8259070515201</v>
      </c>
      <c r="G22" s="646">
        <v>3785.6205597015182</v>
      </c>
      <c r="H22" s="646">
        <v>2074.6455469880334</v>
      </c>
      <c r="I22" s="217">
        <v>-0.2635798770874479</v>
      </c>
      <c r="J22" s="217">
        <v>0.50284156808107472</v>
      </c>
      <c r="K22" s="720"/>
    </row>
    <row r="23" spans="2:12" ht="11.15" customHeight="1" x14ac:dyDescent="0.35">
      <c r="B23" s="818"/>
      <c r="C23" s="241" t="s">
        <v>387</v>
      </c>
      <c r="D23" s="543">
        <v>0.67652231485473857</v>
      </c>
      <c r="E23" s="217">
        <v>0.63305279949735116</v>
      </c>
      <c r="F23" s="217">
        <v>0.59622678640264837</v>
      </c>
      <c r="G23" s="217">
        <v>0.59271795551107642</v>
      </c>
      <c r="H23" s="217">
        <v>0.64781775240856809</v>
      </c>
      <c r="I23" s="217"/>
      <c r="J23" s="217"/>
      <c r="K23" s="720"/>
    </row>
    <row r="24" spans="2:12" ht="11.15" customHeight="1" x14ac:dyDescent="0.35">
      <c r="B24" s="818"/>
      <c r="C24" s="241" t="s">
        <v>654</v>
      </c>
      <c r="D24" s="588">
        <v>131</v>
      </c>
      <c r="E24" s="646">
        <v>140</v>
      </c>
      <c r="F24" s="646">
        <v>147</v>
      </c>
      <c r="G24" s="646">
        <v>157</v>
      </c>
      <c r="H24" s="646">
        <v>157</v>
      </c>
      <c r="I24" s="217">
        <v>-6.4285714285714279E-2</v>
      </c>
      <c r="J24" s="217">
        <v>-0.16560509554140124</v>
      </c>
      <c r="K24" s="720"/>
    </row>
    <row r="25" spans="2:12" ht="7.5" x14ac:dyDescent="0.35">
      <c r="B25" s="818"/>
      <c r="C25" s="241" t="s">
        <v>673</v>
      </c>
      <c r="D25" s="588">
        <v>368654</v>
      </c>
      <c r="E25" s="587">
        <v>396282</v>
      </c>
      <c r="F25" s="587">
        <v>422062</v>
      </c>
      <c r="G25" s="587">
        <v>458566</v>
      </c>
      <c r="H25" s="587">
        <v>453917</v>
      </c>
      <c r="I25" s="221">
        <f>+D25/E25-1</f>
        <v>-6.9718029080301447E-2</v>
      </c>
      <c r="J25" s="221">
        <f>+D25/H25-1</f>
        <v>-0.18783830524082601</v>
      </c>
      <c r="K25" s="719"/>
      <c r="L25" s="705">
        <v>-36504</v>
      </c>
    </row>
    <row r="26" spans="2:12" ht="9.5" customHeight="1" x14ac:dyDescent="0.35">
      <c r="B26" s="817" t="s">
        <v>699</v>
      </c>
      <c r="C26" s="767" t="s">
        <v>652</v>
      </c>
      <c r="D26" s="768"/>
      <c r="E26" s="769"/>
      <c r="F26" s="769"/>
      <c r="G26" s="769"/>
      <c r="H26" s="769"/>
      <c r="I26" s="770"/>
      <c r="J26" s="770"/>
      <c r="K26" s="719"/>
      <c r="L26" s="705"/>
    </row>
    <row r="27" spans="2:12" ht="15.5" customHeight="1" x14ac:dyDescent="0.35">
      <c r="B27" s="817"/>
      <c r="C27" s="241" t="s">
        <v>660</v>
      </c>
      <c r="D27" s="588">
        <v>4964.7489573302209</v>
      </c>
      <c r="E27" s="646">
        <v>4641.1369062629146</v>
      </c>
      <c r="F27" s="646">
        <v>5232.7932670712726</v>
      </c>
      <c r="G27" s="646">
        <v>6482.6486273905093</v>
      </c>
      <c r="H27" s="646">
        <v>6997.4983109085169</v>
      </c>
      <c r="I27" s="217">
        <v>6.9726891837776472E-2</v>
      </c>
      <c r="J27" s="217">
        <v>-0.29049658367325493</v>
      </c>
      <c r="K27" s="719"/>
      <c r="L27" s="705"/>
    </row>
    <row r="28" spans="2:12" ht="11.5" customHeight="1" x14ac:dyDescent="0.35">
      <c r="B28" s="817"/>
      <c r="C28" s="241" t="s">
        <v>691</v>
      </c>
      <c r="D28" s="588">
        <v>565.61400000000003</v>
      </c>
      <c r="E28" s="646">
        <v>544.12300000000005</v>
      </c>
      <c r="F28" s="646">
        <v>603</v>
      </c>
      <c r="G28" s="646">
        <v>569.11599999999999</v>
      </c>
      <c r="H28" s="646">
        <v>579.26300000000003</v>
      </c>
      <c r="I28" s="217">
        <v>3.949658441198034E-2</v>
      </c>
      <c r="J28" s="217">
        <v>-2.3562699499191209E-2</v>
      </c>
      <c r="K28" s="719"/>
      <c r="L28" s="705"/>
    </row>
    <row r="29" spans="2:12" ht="11.5" customHeight="1" x14ac:dyDescent="0.35">
      <c r="B29" s="817"/>
      <c r="C29" s="241" t="s">
        <v>671</v>
      </c>
      <c r="D29" s="588">
        <v>3164.9120344199996</v>
      </c>
      <c r="E29" s="646">
        <v>2378.895908938</v>
      </c>
      <c r="F29" s="646">
        <v>2261.8919999999998</v>
      </c>
      <c r="G29" s="646">
        <v>2048.8020000000001</v>
      </c>
      <c r="H29" s="646">
        <v>1516.598</v>
      </c>
      <c r="I29" s="217">
        <v>0.3304121557100399</v>
      </c>
      <c r="J29" s="217">
        <v>1.0868496690751273</v>
      </c>
      <c r="K29" s="719"/>
      <c r="L29" s="705"/>
    </row>
    <row r="30" spans="2:12" ht="11.5" customHeight="1" x14ac:dyDescent="0.35">
      <c r="B30" s="817"/>
      <c r="C30" s="241" t="s">
        <v>654</v>
      </c>
      <c r="D30" s="588">
        <v>180</v>
      </c>
      <c r="E30" s="646">
        <v>165</v>
      </c>
      <c r="F30" s="646">
        <v>162</v>
      </c>
      <c r="G30" s="646">
        <v>158</v>
      </c>
      <c r="H30" s="646">
        <v>156</v>
      </c>
      <c r="I30" s="217">
        <v>9.0909090909090828E-2</v>
      </c>
      <c r="J30" s="217">
        <v>0.15384615384615374</v>
      </c>
      <c r="K30" s="719"/>
      <c r="L30" s="705"/>
    </row>
    <row r="31" spans="2:12" ht="1.5" customHeight="1" thickBot="1" x14ac:dyDescent="0.4">
      <c r="C31" s="216"/>
      <c r="D31" s="758"/>
      <c r="E31" s="759"/>
      <c r="F31" s="222"/>
      <c r="G31" s="222"/>
      <c r="H31" s="222"/>
      <c r="I31" s="226"/>
      <c r="J31" s="226"/>
    </row>
    <row r="32" spans="2:12" ht="11.15" customHeight="1" thickTop="1" x14ac:dyDescent="0.35">
      <c r="D32" s="760"/>
      <c r="E32" s="761"/>
      <c r="F32" s="760"/>
      <c r="G32" s="760"/>
      <c r="H32" s="760"/>
      <c r="I32" s="577"/>
      <c r="J32" s="577"/>
    </row>
    <row r="33" spans="4:9" ht="11.15" customHeight="1" x14ac:dyDescent="0.35">
      <c r="D33" s="809"/>
      <c r="G33" s="473"/>
      <c r="H33" s="473"/>
    </row>
    <row r="34" spans="4:9" ht="11.15" customHeight="1" x14ac:dyDescent="0.35">
      <c r="D34" s="810"/>
      <c r="E34" s="569"/>
      <c r="F34" s="569"/>
      <c r="G34" s="569"/>
      <c r="H34" s="569"/>
      <c r="I34" s="569"/>
    </row>
    <row r="46" spans="4:9" ht="11.15" customHeight="1" x14ac:dyDescent="0.35">
      <c r="D46" s="811"/>
    </row>
    <row r="53" spans="4:4" ht="11.15" customHeight="1" x14ac:dyDescent="0.35">
      <c r="D53" s="811"/>
    </row>
    <row r="59" spans="4:4" ht="11.15" customHeight="1" x14ac:dyDescent="0.35">
      <c r="D59" s="811"/>
    </row>
  </sheetData>
  <mergeCells count="3">
    <mergeCell ref="I2:J2"/>
    <mergeCell ref="B26:B30"/>
    <mergeCell ref="B4:B2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0D8E-37F5-4CF1-8745-D2F06B56A51D}">
  <dimension ref="B2:I51"/>
  <sheetViews>
    <sheetView showGridLines="0" zoomScale="120" zoomScaleNormal="120" zoomScalePageLayoutView="150" workbookViewId="0">
      <selection activeCell="C9" sqref="C9"/>
    </sheetView>
  </sheetViews>
  <sheetFormatPr baseColWidth="10" defaultColWidth="34.1796875" defaultRowHeight="11.15" customHeight="1" x14ac:dyDescent="0.35"/>
  <cols>
    <col min="1" max="1" width="2.90625" style="211" customWidth="1"/>
    <col min="2" max="2" width="23.90625" style="211" customWidth="1"/>
    <col min="3" max="3" width="9" style="577" bestFit="1" customWidth="1"/>
    <col min="4" max="4" width="7.54296875" style="211" bestFit="1" customWidth="1"/>
    <col min="5" max="5" width="8.36328125" style="211" bestFit="1" customWidth="1"/>
    <col min="6" max="6" width="7.54296875" style="211" bestFit="1" customWidth="1"/>
    <col min="7" max="7" width="7.36328125" style="211" customWidth="1"/>
    <col min="8" max="8" width="4.81640625" style="211" bestFit="1" customWidth="1"/>
    <col min="9" max="9" width="5.54296875" style="211" bestFit="1" customWidth="1"/>
    <col min="10" max="16384" width="34.1796875" style="211"/>
  </cols>
  <sheetData>
    <row r="2" spans="2:9" ht="11.15" customHeight="1" x14ac:dyDescent="0.35">
      <c r="B2" s="210" t="s">
        <v>419</v>
      </c>
    </row>
    <row r="3" spans="2:9" ht="10" customHeight="1" thickBot="1" x14ac:dyDescent="0.4">
      <c r="B3" s="212" t="s">
        <v>391</v>
      </c>
      <c r="C3" s="756"/>
      <c r="D3" s="212"/>
      <c r="E3" s="212"/>
      <c r="F3" s="212"/>
      <c r="G3" s="212"/>
      <c r="H3" s="815" t="s">
        <v>18</v>
      </c>
      <c r="I3" s="815"/>
    </row>
    <row r="4" spans="2:9" ht="11.15" customHeight="1" thickTop="1" thickBot="1" x14ac:dyDescent="0.4">
      <c r="B4" s="213" t="s">
        <v>344</v>
      </c>
      <c r="C4" s="757" t="s">
        <v>712</v>
      </c>
      <c r="D4" s="215" t="s">
        <v>692</v>
      </c>
      <c r="E4" s="215" t="s">
        <v>678</v>
      </c>
      <c r="F4" s="215" t="s">
        <v>643</v>
      </c>
      <c r="G4" s="215" t="s">
        <v>629</v>
      </c>
      <c r="H4" s="215" t="s">
        <v>19</v>
      </c>
      <c r="I4" s="215" t="s">
        <v>20</v>
      </c>
    </row>
    <row r="5" spans="2:9" ht="11.15" customHeight="1" thickTop="1" x14ac:dyDescent="0.35">
      <c r="B5" s="216" t="s">
        <v>93</v>
      </c>
      <c r="C5" s="776">
        <v>159596.76856019165</v>
      </c>
      <c r="D5" s="587">
        <v>206032.37384066213</v>
      </c>
      <c r="E5" s="587">
        <v>169986.90059914623</v>
      </c>
      <c r="F5" s="587">
        <v>173761.42945717083</v>
      </c>
      <c r="G5" s="587">
        <v>179366.24251427554</v>
      </c>
      <c r="H5" s="217">
        <v>-0.22538014009576024</v>
      </c>
      <c r="I5" s="217">
        <v>-0.1102184763251115</v>
      </c>
    </row>
    <row r="6" spans="2:9" ht="11.15" customHeight="1" x14ac:dyDescent="0.35">
      <c r="B6" s="216" t="s">
        <v>5</v>
      </c>
      <c r="C6" s="776">
        <v>-38122.428431722692</v>
      </c>
      <c r="D6" s="587">
        <v>4192.6346276406011</v>
      </c>
      <c r="E6" s="587">
        <v>19243.308804082088</v>
      </c>
      <c r="F6" s="587">
        <v>38203.509249697301</v>
      </c>
      <c r="G6" s="587">
        <v>24113.563156353852</v>
      </c>
      <c r="H6" s="217" t="s">
        <v>447</v>
      </c>
      <c r="I6" s="217">
        <v>-2.5809537638437954</v>
      </c>
    </row>
    <row r="7" spans="2:9" ht="7.5" x14ac:dyDescent="0.35">
      <c r="B7" s="216" t="s">
        <v>6</v>
      </c>
      <c r="C7" s="776">
        <v>121474.34012846896</v>
      </c>
      <c r="D7" s="587">
        <v>210225.00846830272</v>
      </c>
      <c r="E7" s="587">
        <v>189230.20940322831</v>
      </c>
      <c r="F7" s="587">
        <v>211964.93870686812</v>
      </c>
      <c r="G7" s="587">
        <v>203479.8056706294</v>
      </c>
      <c r="H7" s="217">
        <v>-0.42216988828527224</v>
      </c>
      <c r="I7" s="217">
        <v>-0.40301525388176263</v>
      </c>
    </row>
    <row r="8" spans="2:9" ht="15" hidden="1" x14ac:dyDescent="0.35">
      <c r="B8" s="216" t="s">
        <v>454</v>
      </c>
      <c r="C8" s="776"/>
      <c r="D8" s="587">
        <v>0</v>
      </c>
      <c r="E8" s="587">
        <v>0</v>
      </c>
      <c r="F8" s="587">
        <v>0</v>
      </c>
      <c r="G8" s="587">
        <v>0</v>
      </c>
      <c r="H8" s="217"/>
      <c r="I8" s="217"/>
    </row>
    <row r="9" spans="2:9" ht="7.5" x14ac:dyDescent="0.35">
      <c r="B9" s="216" t="s">
        <v>374</v>
      </c>
      <c r="C9" s="776">
        <v>28610.565230201504</v>
      </c>
      <c r="D9" s="587">
        <v>27490.99148686909</v>
      </c>
      <c r="E9" s="587">
        <v>29413.779282929405</v>
      </c>
      <c r="F9" s="587">
        <v>28600.144381441845</v>
      </c>
      <c r="G9" s="587">
        <v>27648.116199811175</v>
      </c>
      <c r="H9" s="217">
        <v>4.0725113310924765E-2</v>
      </c>
      <c r="I9" s="217">
        <v>3.4810654853834277E-2</v>
      </c>
    </row>
    <row r="10" spans="2:9" ht="11.15" customHeight="1" x14ac:dyDescent="0.35">
      <c r="B10" s="216" t="s">
        <v>389</v>
      </c>
      <c r="C10" s="776">
        <v>-22625.926980753557</v>
      </c>
      <c r="D10" s="587">
        <v>-25657.431695988886</v>
      </c>
      <c r="E10" s="587">
        <v>-37616.090323257558</v>
      </c>
      <c r="F10" s="587">
        <v>-34877.730118615866</v>
      </c>
      <c r="G10" s="587">
        <v>-51890.461582580567</v>
      </c>
      <c r="H10" s="217">
        <v>-0.118153085279742</v>
      </c>
      <c r="I10" s="217">
        <v>-0.56396751366827313</v>
      </c>
    </row>
    <row r="11" spans="2:9" ht="11.15" customHeight="1" x14ac:dyDescent="0.35">
      <c r="B11" s="216" t="s">
        <v>347</v>
      </c>
      <c r="C11" s="776">
        <v>58311.984788095309</v>
      </c>
      <c r="D11" s="587">
        <v>47123.662704057249</v>
      </c>
      <c r="E11" s="587">
        <v>35747.551507847442</v>
      </c>
      <c r="F11" s="587">
        <v>19762.043689992748</v>
      </c>
      <c r="G11" s="587">
        <v>13558.962660027362</v>
      </c>
      <c r="H11" s="217">
        <v>0.23742471280940491</v>
      </c>
      <c r="I11" s="217">
        <v>3.3006228610690513</v>
      </c>
    </row>
    <row r="12" spans="2:9" ht="7.5" x14ac:dyDescent="0.35">
      <c r="B12" s="216" t="s">
        <v>348</v>
      </c>
      <c r="C12" s="776">
        <v>-114041.0589585696</v>
      </c>
      <c r="D12" s="587">
        <v>-117300.07828961359</v>
      </c>
      <c r="E12" s="587">
        <v>-113217.28675181681</v>
      </c>
      <c r="F12" s="587">
        <v>-129480.57118493739</v>
      </c>
      <c r="G12" s="587">
        <v>-128660.17191356285</v>
      </c>
      <c r="H12" s="217">
        <v>-2.7783607466974392E-2</v>
      </c>
      <c r="I12" s="217">
        <v>-0.11362578440214377</v>
      </c>
    </row>
    <row r="13" spans="2:9" ht="11.5" customHeight="1" x14ac:dyDescent="0.35">
      <c r="B13" s="216" t="s">
        <v>563</v>
      </c>
      <c r="C13" s="776">
        <v>-94676.80396329613</v>
      </c>
      <c r="D13" s="587">
        <v>-5332.1746304690296</v>
      </c>
      <c r="E13" s="587">
        <v>-10314.91240623484</v>
      </c>
      <c r="F13" s="587">
        <v>5140.3497215139569</v>
      </c>
      <c r="G13" s="587">
        <v>-7675.3056183432936</v>
      </c>
      <c r="H13" s="217" t="s">
        <v>447</v>
      </c>
      <c r="I13" s="536" t="s">
        <v>447</v>
      </c>
    </row>
    <row r="14" spans="2:9" ht="11.15" customHeight="1" x14ac:dyDescent="0.35">
      <c r="B14" s="216" t="s">
        <v>583</v>
      </c>
      <c r="C14" s="776">
        <v>-60236.383922227382</v>
      </c>
      <c r="D14" s="587">
        <v>784.60537330694967</v>
      </c>
      <c r="E14" s="587">
        <v>-4748.02845107957</v>
      </c>
      <c r="F14" s="587">
        <v>20247.492091783508</v>
      </c>
      <c r="G14" s="587">
        <v>-2586.5507677872924</v>
      </c>
      <c r="H14" s="217" t="s">
        <v>447</v>
      </c>
      <c r="I14" s="536" t="s">
        <v>447</v>
      </c>
    </row>
    <row r="15" spans="2:9" ht="15.5" customHeight="1" x14ac:dyDescent="0.35">
      <c r="B15" s="777" t="s">
        <v>701</v>
      </c>
      <c r="C15" s="778">
        <v>-53137.72679304934</v>
      </c>
      <c r="D15" s="779">
        <v>10598.84451171854</v>
      </c>
      <c r="E15" s="779">
        <v>3461.5605767277034</v>
      </c>
      <c r="F15" s="779">
        <v>28846.435672842636</v>
      </c>
      <c r="G15" s="779">
        <v>3794.1549325728229</v>
      </c>
      <c r="H15" s="780" t="s">
        <v>447</v>
      </c>
      <c r="I15" s="780" t="s">
        <v>447</v>
      </c>
    </row>
    <row r="16" spans="2:9" ht="11.15" customHeight="1" x14ac:dyDescent="0.35">
      <c r="B16" s="218" t="s">
        <v>354</v>
      </c>
      <c r="C16" s="626" t="s">
        <v>715</v>
      </c>
      <c r="D16" s="626" t="s">
        <v>694</v>
      </c>
      <c r="E16" s="626" t="s">
        <v>679</v>
      </c>
      <c r="F16" s="219" t="s">
        <v>644</v>
      </c>
      <c r="G16" s="219" t="s">
        <v>631</v>
      </c>
      <c r="H16" s="220" t="s">
        <v>19</v>
      </c>
      <c r="I16" s="220" t="s">
        <v>20</v>
      </c>
    </row>
    <row r="17" spans="2:9" ht="11.15" customHeight="1" x14ac:dyDescent="0.35">
      <c r="B17" s="216" t="s">
        <v>249</v>
      </c>
      <c r="C17" s="776">
        <v>7208531.3049999997</v>
      </c>
      <c r="D17" s="587">
        <v>6082831.6507440265</v>
      </c>
      <c r="E17" s="587">
        <v>5697494.5747158173</v>
      </c>
      <c r="F17" s="587">
        <v>5234507.7116860459</v>
      </c>
      <c r="G17" s="587">
        <v>5061982.8615561351</v>
      </c>
      <c r="H17" s="221">
        <v>0.18506178025135411</v>
      </c>
      <c r="I17" s="221">
        <v>0.42405288641850136</v>
      </c>
    </row>
    <row r="18" spans="2:9" ht="11.15" customHeight="1" x14ac:dyDescent="0.35">
      <c r="B18" s="216" t="s">
        <v>455</v>
      </c>
      <c r="C18" s="776">
        <v>5832465.7439999999</v>
      </c>
      <c r="D18" s="587">
        <v>5473851.1048903214</v>
      </c>
      <c r="E18" s="587">
        <v>5301400.2155768694</v>
      </c>
      <c r="F18" s="587">
        <v>5065987.9274451323</v>
      </c>
      <c r="G18" s="587">
        <v>4671362.9884210872</v>
      </c>
      <c r="H18" s="221">
        <v>6.5514138444374925E-2</v>
      </c>
      <c r="I18" s="221">
        <v>0.24855759624266827</v>
      </c>
    </row>
    <row r="19" spans="2:9" ht="11.15" customHeight="1" x14ac:dyDescent="0.35">
      <c r="B19" s="216" t="s">
        <v>608</v>
      </c>
      <c r="C19" s="776">
        <v>3406028.5550000002</v>
      </c>
      <c r="D19" s="587">
        <v>3157742.0928479801</v>
      </c>
      <c r="E19" s="587">
        <v>2770929.5486272858</v>
      </c>
      <c r="F19" s="587">
        <v>2696901.7882554028</v>
      </c>
      <c r="G19" s="587">
        <v>2115277.5910792085</v>
      </c>
      <c r="H19" s="217">
        <v>7.8627847003201357E-2</v>
      </c>
      <c r="I19" s="217">
        <v>0.61020405518608745</v>
      </c>
    </row>
    <row r="20" spans="2:9" ht="11.15" customHeight="1" x14ac:dyDescent="0.35">
      <c r="B20" s="216" t="s">
        <v>282</v>
      </c>
      <c r="C20" s="776">
        <v>5068607.8449999997</v>
      </c>
      <c r="D20" s="587">
        <v>4406132.1255097538</v>
      </c>
      <c r="E20" s="587">
        <v>4168187.8452607268</v>
      </c>
      <c r="F20" s="587">
        <v>3870886.213005506</v>
      </c>
      <c r="G20" s="587">
        <v>3626407.2240759172</v>
      </c>
      <c r="H20" s="217">
        <v>0.15035312165397285</v>
      </c>
      <c r="I20" s="217">
        <v>0.39769406241782046</v>
      </c>
    </row>
    <row r="21" spans="2:9" ht="11.15" customHeight="1" x14ac:dyDescent="0.35">
      <c r="B21" s="216" t="s">
        <v>356</v>
      </c>
      <c r="C21" s="776">
        <v>739429.14399999997</v>
      </c>
      <c r="D21" s="587">
        <v>802329.59193859994</v>
      </c>
      <c r="E21" s="587">
        <v>808089.40911699273</v>
      </c>
      <c r="F21" s="587">
        <v>815265.25461274991</v>
      </c>
      <c r="G21" s="587">
        <v>797575.98367503635</v>
      </c>
      <c r="H21" s="221">
        <v>-7.8397267869204534E-2</v>
      </c>
      <c r="I21" s="221">
        <v>-7.2904451569755002E-2</v>
      </c>
    </row>
    <row r="22" spans="2:9" ht="16.5" thickBot="1" x14ac:dyDescent="0.4">
      <c r="B22" s="216" t="s">
        <v>456</v>
      </c>
      <c r="C22" s="775">
        <v>771615.14199999999</v>
      </c>
      <c r="D22" s="587">
        <v>834490.54185772361</v>
      </c>
      <c r="E22" s="587">
        <v>814680.93745555694</v>
      </c>
      <c r="F22" s="587">
        <v>836226.65680251783</v>
      </c>
      <c r="G22" s="587">
        <v>818134.74378915539</v>
      </c>
      <c r="H22" s="221">
        <v>-7.5345850796285641E-2</v>
      </c>
      <c r="I22" s="221">
        <v>-5.686056256907257E-2</v>
      </c>
    </row>
    <row r="23" spans="2:9" ht="3" customHeight="1" thickTop="1" x14ac:dyDescent="0.35">
      <c r="B23" s="225"/>
      <c r="C23" s="225"/>
      <c r="D23" s="225"/>
      <c r="E23" s="225"/>
      <c r="F23" s="222"/>
      <c r="G23" s="222"/>
      <c r="H23" s="226"/>
      <c r="I23" s="226"/>
    </row>
    <row r="24" spans="2:9" ht="11.15" customHeight="1" thickBot="1" x14ac:dyDescent="0.4">
      <c r="B24" s="216"/>
      <c r="C24" s="587"/>
      <c r="D24" s="225"/>
      <c r="E24" s="225"/>
      <c r="F24" s="225"/>
      <c r="G24" s="225"/>
      <c r="H24" s="226"/>
      <c r="I24" s="226"/>
    </row>
    <row r="25" spans="2:9" ht="11.15" customHeight="1" thickTop="1" thickBot="1" x14ac:dyDescent="0.4">
      <c r="B25" s="213" t="s">
        <v>357</v>
      </c>
      <c r="C25" s="757" t="s">
        <v>712</v>
      </c>
      <c r="D25" s="215" t="s">
        <v>692</v>
      </c>
      <c r="E25" s="215" t="s">
        <v>678</v>
      </c>
      <c r="F25" s="215" t="s">
        <v>643</v>
      </c>
      <c r="G25" s="215" t="s">
        <v>629</v>
      </c>
      <c r="H25" s="215"/>
      <c r="I25" s="215"/>
    </row>
    <row r="26" spans="2:9" ht="11.15" customHeight="1" thickTop="1" x14ac:dyDescent="0.35">
      <c r="B26" s="227" t="s">
        <v>358</v>
      </c>
      <c r="C26" s="771"/>
      <c r="D26" s="227"/>
      <c r="E26" s="227"/>
      <c r="F26" s="229"/>
      <c r="G26" s="229"/>
    </row>
    <row r="27" spans="2:9" s="577" customFormat="1" ht="11.15" customHeight="1" x14ac:dyDescent="0.35">
      <c r="B27" s="576" t="s">
        <v>39</v>
      </c>
      <c r="C27" s="543" t="s">
        <v>447</v>
      </c>
      <c r="D27" s="221">
        <v>3.7608833769779901E-3</v>
      </c>
      <c r="E27" s="221">
        <v>-2.3312333702235181E-2</v>
      </c>
      <c r="F27" s="221">
        <v>9.6851694334830082E-2</v>
      </c>
      <c r="G27" s="221">
        <v>-1.2646088048552318E-2</v>
      </c>
      <c r="H27" s="226"/>
      <c r="I27" s="226"/>
    </row>
    <row r="28" spans="2:9" s="577" customFormat="1" ht="11.15" customHeight="1" x14ac:dyDescent="0.35">
      <c r="B28" s="576" t="s">
        <v>40</v>
      </c>
      <c r="C28" s="543" t="s">
        <v>447</v>
      </c>
      <c r="D28" s="221">
        <v>5.7334800435368289E-4</v>
      </c>
      <c r="E28" s="221">
        <v>-3.5824712533511515E-3</v>
      </c>
      <c r="F28" s="221">
        <v>1.5987003861676986E-2</v>
      </c>
      <c r="G28" s="221">
        <v>-2.2148148262471998E-3</v>
      </c>
      <c r="H28" s="226"/>
      <c r="I28" s="226"/>
    </row>
    <row r="29" spans="2:9" s="577" customFormat="1" ht="11.15" customHeight="1" x14ac:dyDescent="0.35">
      <c r="B29" s="576" t="s">
        <v>359</v>
      </c>
      <c r="C29" s="543">
        <v>0.11715088869947617</v>
      </c>
      <c r="D29" s="221">
        <v>0.21168630220339993</v>
      </c>
      <c r="E29" s="221">
        <v>0.19405500949278359</v>
      </c>
      <c r="F29" s="221">
        <v>0.24414285022980306</v>
      </c>
      <c r="G29" s="221">
        <v>0.24364072336996401</v>
      </c>
      <c r="H29" s="226"/>
      <c r="I29" s="226"/>
    </row>
    <row r="30" spans="2:9" s="577" customFormat="1" ht="11.15" customHeight="1" x14ac:dyDescent="0.35">
      <c r="B30" s="576" t="s">
        <v>360</v>
      </c>
      <c r="C30" s="543">
        <v>0.1906291980493563</v>
      </c>
      <c r="D30" s="221">
        <v>0.11564636568606712</v>
      </c>
      <c r="E30" s="221">
        <v>0.13452818648103806</v>
      </c>
      <c r="F30" s="221">
        <v>0.11888734639815594</v>
      </c>
      <c r="G30" s="221">
        <v>0.11962257137114309</v>
      </c>
      <c r="H30" s="226"/>
      <c r="I30" s="226"/>
    </row>
    <row r="31" spans="2:9" s="577" customFormat="1" ht="11.15" customHeight="1" x14ac:dyDescent="0.35">
      <c r="B31" s="576" t="s">
        <v>361</v>
      </c>
      <c r="C31" s="543">
        <v>8.9656683872406343E-2</v>
      </c>
      <c r="D31" s="221">
        <v>9.7447240063383594E-2</v>
      </c>
      <c r="E31" s="221">
        <v>9.7110376687165101E-2</v>
      </c>
      <c r="F31" s="221">
        <v>0.11488865114705665</v>
      </c>
      <c r="G31" s="221">
        <v>0.12330004258155212</v>
      </c>
      <c r="H31" s="226"/>
      <c r="I31" s="226"/>
    </row>
    <row r="32" spans="2:9" s="577" customFormat="1" ht="11.15" customHeight="1" x14ac:dyDescent="0.35">
      <c r="B32" s="576" t="s">
        <v>243</v>
      </c>
      <c r="C32" s="543">
        <v>1.1174354669703443</v>
      </c>
      <c r="D32" s="221">
        <v>0.664102085775232</v>
      </c>
      <c r="E32" s="221">
        <v>0.67119987767379852</v>
      </c>
      <c r="F32" s="221">
        <v>0.70879626538989038</v>
      </c>
      <c r="G32" s="221">
        <v>0.7136619733526538</v>
      </c>
      <c r="H32" s="226"/>
      <c r="I32" s="226"/>
    </row>
    <row r="33" spans="2:9" s="577" customFormat="1" ht="11.15" customHeight="1" x14ac:dyDescent="0.35">
      <c r="B33" s="578" t="s">
        <v>362</v>
      </c>
      <c r="C33" s="543"/>
      <c r="D33" s="221"/>
      <c r="E33" s="221"/>
      <c r="F33" s="221"/>
      <c r="G33" s="221"/>
      <c r="H33" s="226"/>
      <c r="I33" s="226"/>
    </row>
    <row r="34" spans="2:9" s="577" customFormat="1" ht="11.15" customHeight="1" x14ac:dyDescent="0.35">
      <c r="B34" s="576" t="s">
        <v>363</v>
      </c>
      <c r="C34" s="543">
        <v>0.67315363023824681</v>
      </c>
      <c r="D34" s="221">
        <v>0.71677513114129643</v>
      </c>
      <c r="E34" s="221">
        <v>0.66490192658936254</v>
      </c>
      <c r="F34" s="221">
        <v>0.69677453754238272</v>
      </c>
      <c r="G34" s="221">
        <v>0.58346921439344968</v>
      </c>
      <c r="H34" s="226"/>
      <c r="I34" s="226"/>
    </row>
    <row r="35" spans="2:9" s="577" customFormat="1" ht="11.15" customHeight="1" x14ac:dyDescent="0.35">
      <c r="B35" s="576" t="s">
        <v>366</v>
      </c>
      <c r="C35" s="543">
        <v>0.10257694843984588</v>
      </c>
      <c r="D35" s="221">
        <v>0.13190067356877488</v>
      </c>
      <c r="E35" s="221">
        <v>0.14183241397071431</v>
      </c>
      <c r="F35" s="221">
        <v>0.15574821922464058</v>
      </c>
      <c r="G35" s="221">
        <v>0.15756196840023448</v>
      </c>
      <c r="H35" s="226"/>
      <c r="I35" s="226"/>
    </row>
    <row r="36" spans="2:9" s="577" customFormat="1" ht="7.5" x14ac:dyDescent="0.35">
      <c r="B36" s="576" t="s">
        <v>609</v>
      </c>
      <c r="C36" s="543">
        <v>0.13183810394063122</v>
      </c>
      <c r="D36" s="221">
        <v>0.13926185903392235</v>
      </c>
      <c r="E36" s="221">
        <v>0.1531828219692111</v>
      </c>
      <c r="F36" s="221">
        <v>0.16126180434575788</v>
      </c>
      <c r="G36" s="221">
        <v>0.19239196150040258</v>
      </c>
      <c r="H36" s="226"/>
      <c r="I36" s="226"/>
    </row>
    <row r="37" spans="2:9" s="577" customFormat="1" ht="7.5" x14ac:dyDescent="0.35">
      <c r="B37" s="576" t="s">
        <v>646</v>
      </c>
      <c r="C37" s="543">
        <v>0.13183810394063122</v>
      </c>
      <c r="D37" s="221">
        <v>0.13926185903392235</v>
      </c>
      <c r="E37" s="221">
        <v>0.1531828219692111</v>
      </c>
      <c r="F37" s="221">
        <v>0.16126180434575788</v>
      </c>
      <c r="G37" s="221">
        <v>0.19239196150040258</v>
      </c>
      <c r="H37" s="226"/>
      <c r="I37" s="226"/>
    </row>
    <row r="38" spans="2:9" s="577" customFormat="1" ht="11.15" customHeight="1" x14ac:dyDescent="0.35">
      <c r="B38" s="576" t="s">
        <v>367</v>
      </c>
      <c r="C38" s="543">
        <v>0.63245084698802412</v>
      </c>
      <c r="D38" s="221">
        <v>0.83245433380321421</v>
      </c>
      <c r="E38" s="221">
        <v>0.81179018470412756</v>
      </c>
      <c r="F38" s="221">
        <v>0.80840574613454785</v>
      </c>
      <c r="G38" s="221">
        <v>0.73467178487413398</v>
      </c>
      <c r="H38" s="226"/>
      <c r="I38" s="226"/>
    </row>
    <row r="39" spans="2:9" s="577" customFormat="1" ht="11.15" customHeight="1" x14ac:dyDescent="0.35">
      <c r="B39" s="578" t="s">
        <v>368</v>
      </c>
      <c r="C39" s="772"/>
      <c r="D39" s="579"/>
      <c r="E39" s="579"/>
      <c r="F39" s="579"/>
      <c r="G39" s="579"/>
      <c r="H39" s="579"/>
      <c r="I39" s="579"/>
    </row>
    <row r="40" spans="2:9" s="577" customFormat="1" ht="11.15" customHeight="1" x14ac:dyDescent="0.35">
      <c r="B40" s="576" t="s">
        <v>610</v>
      </c>
      <c r="C40" s="543">
        <v>3.943622658178688E-2</v>
      </c>
      <c r="D40" s="221">
        <v>2.7494271472653497E-2</v>
      </c>
      <c r="E40" s="221">
        <v>1.9529870314242255E-2</v>
      </c>
      <c r="F40" s="221">
        <v>1.2689697115442097E-2</v>
      </c>
      <c r="G40" s="221">
        <v>8.3776954340725254E-3</v>
      </c>
      <c r="H40" s="221"/>
      <c r="I40" s="221"/>
    </row>
    <row r="41" spans="2:9" s="577" customFormat="1" ht="11.15" customHeight="1" x14ac:dyDescent="0.35">
      <c r="B41" s="576" t="s">
        <v>604</v>
      </c>
      <c r="C41" s="543">
        <v>4.4262262675920816E-2</v>
      </c>
      <c r="D41" s="221">
        <v>3.5672655112997644E-2</v>
      </c>
      <c r="E41" s="221">
        <v>2.9824588841929182E-2</v>
      </c>
      <c r="F41" s="221">
        <v>2.1466827136540582E-2</v>
      </c>
      <c r="G41" s="221">
        <v>2.3596257655081838E-2</v>
      </c>
      <c r="H41" s="221"/>
      <c r="I41" s="221"/>
    </row>
    <row r="42" spans="2:9" s="577" customFormat="1" ht="11.15" customHeight="1" x14ac:dyDescent="0.35">
      <c r="B42" s="576" t="s">
        <v>343</v>
      </c>
      <c r="C42" s="543">
        <v>1.1223757066139481</v>
      </c>
      <c r="D42" s="221">
        <v>1.29745773218536</v>
      </c>
      <c r="E42" s="221">
        <v>1.5271268248094536</v>
      </c>
      <c r="F42" s="221">
        <v>1.691673720913133</v>
      </c>
      <c r="G42" s="221">
        <v>2.8165571117702162</v>
      </c>
      <c r="H42" s="221"/>
      <c r="I42" s="221"/>
    </row>
    <row r="43" spans="2:9" s="577" customFormat="1" ht="11.15" customHeight="1" x14ac:dyDescent="0.35">
      <c r="B43" s="576" t="s">
        <v>437</v>
      </c>
      <c r="C43" s="543">
        <v>6.5796967087029409E-2</v>
      </c>
      <c r="D43" s="221">
        <v>5.7622229648586779E-2</v>
      </c>
      <c r="E43" s="221">
        <v>5.0225059356756328E-2</v>
      </c>
      <c r="F43" s="221">
        <v>2.4790867520049435E-2</v>
      </c>
      <c r="G43" s="221">
        <v>2.6814933147687021E-2</v>
      </c>
      <c r="H43" s="221"/>
      <c r="I43" s="221"/>
    </row>
    <row r="44" spans="2:9" s="577" customFormat="1" ht="11.15" customHeight="1" thickBot="1" x14ac:dyDescent="0.4">
      <c r="B44" s="576" t="s">
        <v>568</v>
      </c>
      <c r="C44" s="773">
        <v>6.3734141058450322E-2</v>
      </c>
      <c r="D44" s="221">
        <v>5.5411020036368476E-2</v>
      </c>
      <c r="E44" s="221">
        <v>4.755697203560761E-2</v>
      </c>
      <c r="F44" s="221">
        <v>2.1910595710036038E-2</v>
      </c>
      <c r="G44" s="221">
        <v>2.4150656702548231E-2</v>
      </c>
      <c r="H44" s="221"/>
      <c r="I44" s="221"/>
    </row>
    <row r="45" spans="2:9" ht="11.15" customHeight="1" thickTop="1" x14ac:dyDescent="0.35">
      <c r="B45" s="216"/>
      <c r="C45" s="221"/>
      <c r="D45" s="221"/>
      <c r="E45" s="221"/>
      <c r="F45" s="221"/>
      <c r="G45" s="221"/>
      <c r="H45" s="217"/>
      <c r="I45" s="217"/>
    </row>
    <row r="46" spans="2:9" s="415" customFormat="1" ht="11.15" hidden="1" customHeight="1" x14ac:dyDescent="0.35">
      <c r="C46" s="577"/>
    </row>
    <row r="51" spans="3:8" ht="11.15" customHeight="1" x14ac:dyDescent="0.35">
      <c r="C51" s="774"/>
      <c r="D51" s="569"/>
      <c r="E51" s="569"/>
      <c r="F51" s="569"/>
      <c r="G51" s="569"/>
      <c r="H51" s="569"/>
    </row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73"/>
  <sheetViews>
    <sheetView showGridLines="0" tabSelected="1" topLeftCell="A19" zoomScale="116" zoomScaleNormal="116" zoomScalePageLayoutView="112" workbookViewId="0">
      <selection activeCell="D31" sqref="D31"/>
    </sheetView>
  </sheetViews>
  <sheetFormatPr baseColWidth="10" defaultColWidth="10.81640625" defaultRowHeight="9" x14ac:dyDescent="0.35"/>
  <cols>
    <col min="1" max="1" width="5" style="488" customWidth="1"/>
    <col min="2" max="2" width="22.7265625" style="131" customWidth="1"/>
    <col min="3" max="3" width="9.36328125" style="132" bestFit="1" customWidth="1"/>
    <col min="4" max="4" width="9.36328125" style="131" bestFit="1" customWidth="1"/>
    <col min="5" max="5" width="10" style="131" bestFit="1" customWidth="1"/>
    <col min="6" max="7" width="8.81640625" style="131" bestFit="1" customWidth="1"/>
    <col min="8" max="8" width="6.36328125" style="131" bestFit="1" customWidth="1"/>
    <col min="9" max="9" width="6.6328125" style="131" bestFit="1" customWidth="1"/>
    <col min="10" max="11" width="9.1796875" style="131" customWidth="1"/>
    <col min="12" max="12" width="6.36328125" style="131" customWidth="1"/>
    <col min="13" max="16384" width="10.81640625" style="131"/>
  </cols>
  <sheetData>
    <row r="2" spans="2:12" ht="15.75" customHeight="1" thickBot="1" x14ac:dyDescent="0.4">
      <c r="B2" s="231" t="s">
        <v>21</v>
      </c>
      <c r="C2" s="341"/>
      <c r="D2" s="338"/>
      <c r="E2" s="338"/>
      <c r="F2" s="338"/>
      <c r="G2" s="338"/>
      <c r="H2" s="819" t="s">
        <v>18</v>
      </c>
      <c r="I2" s="819"/>
      <c r="J2" s="338"/>
      <c r="K2" s="338"/>
      <c r="L2" s="338"/>
    </row>
    <row r="3" spans="2:12" ht="23.5" thickTop="1" thickBot="1" x14ac:dyDescent="0.4">
      <c r="B3" s="233" t="s">
        <v>391</v>
      </c>
      <c r="C3" s="214" t="s">
        <v>712</v>
      </c>
      <c r="D3" s="339" t="s">
        <v>692</v>
      </c>
      <c r="E3" s="339" t="s">
        <v>678</v>
      </c>
      <c r="F3" s="339" t="s">
        <v>643</v>
      </c>
      <c r="G3" s="339" t="s">
        <v>629</v>
      </c>
      <c r="H3" s="339" t="s">
        <v>19</v>
      </c>
      <c r="I3" s="339" t="s">
        <v>20</v>
      </c>
      <c r="J3" s="339" t="s">
        <v>713</v>
      </c>
      <c r="K3" s="339" t="s">
        <v>714</v>
      </c>
      <c r="L3" s="339" t="s">
        <v>125</v>
      </c>
    </row>
    <row r="4" spans="2:12" ht="15.5" thickTop="1" x14ac:dyDescent="0.35">
      <c r="B4" s="227" t="s">
        <v>510</v>
      </c>
      <c r="C4" s="357"/>
      <c r="D4" s="253"/>
      <c r="E4" s="253"/>
      <c r="F4" s="253"/>
      <c r="G4" s="253"/>
      <c r="H4" s="265"/>
      <c r="I4" s="265"/>
      <c r="J4" s="253"/>
      <c r="K4" s="253"/>
      <c r="L4" s="265"/>
    </row>
    <row r="5" spans="2:12" x14ac:dyDescent="0.35">
      <c r="B5" s="216" t="s">
        <v>0</v>
      </c>
      <c r="C5" s="358">
        <v>427568.66150791693</v>
      </c>
      <c r="D5" s="372">
        <v>385555.37151505984</v>
      </c>
      <c r="E5" s="372">
        <v>336907.13797702326</v>
      </c>
      <c r="F5" s="372">
        <v>357075.5503672855</v>
      </c>
      <c r="G5" s="372">
        <v>378141.72390636086</v>
      </c>
      <c r="H5" s="265">
        <v>0.10896823931609023</v>
      </c>
      <c r="I5" s="265">
        <v>0.13071008692443487</v>
      </c>
      <c r="J5" s="372">
        <v>1150031.1710000001</v>
      </c>
      <c r="K5" s="372">
        <v>1703222.484161587</v>
      </c>
      <c r="L5" s="265">
        <v>-0.32479098785141736</v>
      </c>
    </row>
    <row r="6" spans="2:12" x14ac:dyDescent="0.35">
      <c r="B6" s="216" t="s">
        <v>1</v>
      </c>
      <c r="C6" s="358">
        <v>-274082.51350672607</v>
      </c>
      <c r="D6" s="372">
        <v>-182866.64865535233</v>
      </c>
      <c r="E6" s="372">
        <v>-170228.73383792158</v>
      </c>
      <c r="F6" s="372">
        <v>-181976.98011796712</v>
      </c>
      <c r="G6" s="372">
        <v>-196725.84809807135</v>
      </c>
      <c r="H6" s="265">
        <v>0.49881083030776008</v>
      </c>
      <c r="I6" s="265">
        <v>0.39322064770101295</v>
      </c>
      <c r="J6" s="372">
        <v>-627177.89599999995</v>
      </c>
      <c r="K6" s="372">
        <v>-901099.89503180794</v>
      </c>
      <c r="L6" s="265">
        <v>-0.30398627337775774</v>
      </c>
    </row>
    <row r="7" spans="2:12" x14ac:dyDescent="0.35">
      <c r="B7" s="245" t="s">
        <v>2</v>
      </c>
      <c r="C7" s="359">
        <v>153486.14800119086</v>
      </c>
      <c r="D7" s="373">
        <v>202688.72285970752</v>
      </c>
      <c r="E7" s="373">
        <v>166678.40413910168</v>
      </c>
      <c r="F7" s="373">
        <v>175098.57024931838</v>
      </c>
      <c r="G7" s="373">
        <v>181415.87580828951</v>
      </c>
      <c r="H7" s="356">
        <v>-0.24274944439100632</v>
      </c>
      <c r="I7" s="356">
        <v>-0.153954154688277</v>
      </c>
      <c r="J7" s="373">
        <v>522853.27500000014</v>
      </c>
      <c r="K7" s="373">
        <v>802122.58912977902</v>
      </c>
      <c r="L7" s="356">
        <v>-0.34816288422042507</v>
      </c>
    </row>
    <row r="8" spans="2:12" ht="15" x14ac:dyDescent="0.35">
      <c r="B8" s="216" t="s">
        <v>3</v>
      </c>
      <c r="C8" s="358">
        <v>12870.520532144479</v>
      </c>
      <c r="D8" s="372">
        <v>24625.598148182416</v>
      </c>
      <c r="E8" s="372">
        <v>26020.807319673102</v>
      </c>
      <c r="F8" s="372">
        <v>44870.994621927159</v>
      </c>
      <c r="G8" s="372">
        <v>28981.501753355249</v>
      </c>
      <c r="H8" s="265">
        <v>-0.47735196299812777</v>
      </c>
      <c r="I8" s="265">
        <v>-0.55590567246383527</v>
      </c>
      <c r="J8" s="372">
        <v>63516.925999999999</v>
      </c>
      <c r="K8" s="372">
        <v>127179.83443902494</v>
      </c>
      <c r="L8" s="265">
        <v>-0.50057392132828626</v>
      </c>
    </row>
    <row r="9" spans="2:12" ht="15" x14ac:dyDescent="0.35">
      <c r="B9" s="216" t="s">
        <v>453</v>
      </c>
      <c r="C9" s="358">
        <v>-5873.7506305024399</v>
      </c>
      <c r="D9" s="372">
        <v>-625.67499620792455</v>
      </c>
      <c r="E9" s="372">
        <v>4418.5686267103647</v>
      </c>
      <c r="F9" s="372">
        <v>4450.1311547279211</v>
      </c>
      <c r="G9" s="372">
        <v>-3149.5266869946718</v>
      </c>
      <c r="H9" s="265">
        <v>8.3878621746144901</v>
      </c>
      <c r="I9" s="265">
        <v>0.86496296562810393</v>
      </c>
      <c r="J9" s="372">
        <v>-2080.857</v>
      </c>
      <c r="K9" s="372">
        <v>95639.764446765097</v>
      </c>
      <c r="L9" s="346" t="s">
        <v>447</v>
      </c>
    </row>
    <row r="10" spans="2:12" ht="15" x14ac:dyDescent="0.35">
      <c r="B10" s="216" t="s">
        <v>4</v>
      </c>
      <c r="C10" s="358">
        <v>-35470.417984453423</v>
      </c>
      <c r="D10" s="372">
        <v>-6932.2497628935671</v>
      </c>
      <c r="E10" s="372">
        <v>-48.362252653012341</v>
      </c>
      <c r="F10" s="372">
        <v>523.9542446058374</v>
      </c>
      <c r="G10" s="372">
        <v>4790.0338178532329</v>
      </c>
      <c r="H10" s="265">
        <v>4.1167253341500833</v>
      </c>
      <c r="I10" s="346" t="s">
        <v>447</v>
      </c>
      <c r="J10" s="372">
        <v>-42451.03</v>
      </c>
      <c r="K10" s="372">
        <v>10784.898887807589</v>
      </c>
      <c r="L10" s="346" t="s">
        <v>447</v>
      </c>
    </row>
    <row r="11" spans="2:12" x14ac:dyDescent="0.35">
      <c r="B11" s="245" t="s">
        <v>5</v>
      </c>
      <c r="C11" s="359">
        <v>-28473.648082811385</v>
      </c>
      <c r="D11" s="373">
        <v>17067.673389080926</v>
      </c>
      <c r="E11" s="373">
        <v>30391.013693730452</v>
      </c>
      <c r="F11" s="373">
        <v>49845.080021260917</v>
      </c>
      <c r="G11" s="373">
        <v>30622.00888421381</v>
      </c>
      <c r="H11" s="348" t="s">
        <v>447</v>
      </c>
      <c r="I11" s="348" t="s">
        <v>447</v>
      </c>
      <c r="J11" s="373">
        <v>18985.039000000004</v>
      </c>
      <c r="K11" s="373">
        <v>233604.49777359763</v>
      </c>
      <c r="L11" s="356">
        <v>-0.91872999372469388</v>
      </c>
    </row>
    <row r="12" spans="2:12" x14ac:dyDescent="0.35">
      <c r="B12" s="245" t="s">
        <v>6</v>
      </c>
      <c r="C12" s="359">
        <v>125012.49991837947</v>
      </c>
      <c r="D12" s="373">
        <v>219756.39624878846</v>
      </c>
      <c r="E12" s="373">
        <v>197069.41783283214</v>
      </c>
      <c r="F12" s="373">
        <v>224943.6502705793</v>
      </c>
      <c r="G12" s="373">
        <v>212037.88469250331</v>
      </c>
      <c r="H12" s="356">
        <v>-0.43113146168973604</v>
      </c>
      <c r="I12" s="356">
        <v>-0.41042375469991033</v>
      </c>
      <c r="J12" s="373">
        <v>541838.31400000013</v>
      </c>
      <c r="K12" s="373">
        <v>1035727.0869033766</v>
      </c>
      <c r="L12" s="356">
        <v>-0.47685223177855496</v>
      </c>
    </row>
    <row r="13" spans="2:12" ht="22.5" hidden="1" x14ac:dyDescent="0.35">
      <c r="B13" s="216" t="s">
        <v>454</v>
      </c>
      <c r="C13" s="358"/>
      <c r="D13" s="372"/>
      <c r="E13" s="372"/>
      <c r="F13" s="372"/>
      <c r="G13" s="372"/>
      <c r="H13" s="265" t="e">
        <v>#DIV/0!</v>
      </c>
      <c r="I13" s="346" t="e">
        <v>#DIV/0!</v>
      </c>
      <c r="J13" s="372"/>
      <c r="K13" s="372"/>
      <c r="L13" s="265" t="e">
        <v>#DIV/0!</v>
      </c>
    </row>
    <row r="14" spans="2:12" x14ac:dyDescent="0.35">
      <c r="B14" s="216" t="s">
        <v>26</v>
      </c>
      <c r="C14" s="358">
        <v>62595.350576212215</v>
      </c>
      <c r="D14" s="372">
        <v>58278.55894617123</v>
      </c>
      <c r="E14" s="372">
        <v>64641.893477616555</v>
      </c>
      <c r="F14" s="372">
        <v>64152.99742757043</v>
      </c>
      <c r="G14" s="372">
        <v>67798.250584432884</v>
      </c>
      <c r="H14" s="265">
        <v>7.4071694772483543E-2</v>
      </c>
      <c r="I14" s="265">
        <v>-7.6740918288757509E-2</v>
      </c>
      <c r="J14" s="372">
        <v>185515.80300000001</v>
      </c>
      <c r="K14" s="372">
        <v>174539.44140039597</v>
      </c>
      <c r="L14" s="265">
        <v>6.2887571494079086E-2</v>
      </c>
    </row>
    <row r="15" spans="2:12" x14ac:dyDescent="0.35">
      <c r="B15" s="216" t="s">
        <v>27</v>
      </c>
      <c r="C15" s="358">
        <v>-14000.78094781354</v>
      </c>
      <c r="D15" s="372">
        <v>-13613.073088316258</v>
      </c>
      <c r="E15" s="372">
        <v>-13575.708963870202</v>
      </c>
      <c r="F15" s="372">
        <v>-13070.01121891494</v>
      </c>
      <c r="G15" s="372">
        <v>-13808.500913449179</v>
      </c>
      <c r="H15" s="265">
        <v>2.8480553728168934E-2</v>
      </c>
      <c r="I15" s="265">
        <v>1.3924758058065922E-2</v>
      </c>
      <c r="J15" s="372">
        <v>-41189.563000000002</v>
      </c>
      <c r="K15" s="372">
        <v>-38863.805896877129</v>
      </c>
      <c r="L15" s="265">
        <v>5.9843781365472415E-2</v>
      </c>
    </row>
    <row r="16" spans="2:12" x14ac:dyDescent="0.35">
      <c r="B16" s="216" t="s">
        <v>662</v>
      </c>
      <c r="C16" s="358">
        <v>8006.1136050896976</v>
      </c>
      <c r="D16" s="372">
        <v>8186.7620771395568</v>
      </c>
      <c r="E16" s="372">
        <v>9503.3253177707447</v>
      </c>
      <c r="F16" s="372">
        <v>9565.2560987825946</v>
      </c>
      <c r="G16" s="372">
        <v>7646.1442984890364</v>
      </c>
      <c r="H16" s="265">
        <v>-2.206592427478693E-2</v>
      </c>
      <c r="I16" s="265">
        <v>4.7078539528974783E-2</v>
      </c>
      <c r="J16" s="372">
        <v>25696.201000000001</v>
      </c>
      <c r="K16" s="372">
        <v>20919.887814430847</v>
      </c>
      <c r="L16" s="265">
        <v>0.22831447414715011</v>
      </c>
    </row>
    <row r="17" spans="2:12" x14ac:dyDescent="0.35">
      <c r="B17" s="245" t="s">
        <v>8</v>
      </c>
      <c r="C17" s="359">
        <v>56600.683233488373</v>
      </c>
      <c r="D17" s="373">
        <v>52852.247934994535</v>
      </c>
      <c r="E17" s="373">
        <v>60569.509831517098</v>
      </c>
      <c r="F17" s="373">
        <v>60648.242307438086</v>
      </c>
      <c r="G17" s="373">
        <v>61635.893969472745</v>
      </c>
      <c r="H17" s="356">
        <v>7.0922911417206302E-2</v>
      </c>
      <c r="I17" s="356">
        <v>-8.1692832077331912E-2</v>
      </c>
      <c r="J17" s="373">
        <v>170022.44100000002</v>
      </c>
      <c r="K17" s="373">
        <v>156595.52331794967</v>
      </c>
      <c r="L17" s="356">
        <v>8.5742666185855798E-2</v>
      </c>
    </row>
    <row r="18" spans="2:12" x14ac:dyDescent="0.35">
      <c r="B18" s="245" t="s">
        <v>9</v>
      </c>
      <c r="C18" s="359">
        <v>181613.18315186785</v>
      </c>
      <c r="D18" s="373">
        <v>272608.64418378298</v>
      </c>
      <c r="E18" s="373">
        <v>257638.92766434923</v>
      </c>
      <c r="F18" s="373">
        <v>285591.89257801737</v>
      </c>
      <c r="G18" s="373">
        <v>273673.77866197604</v>
      </c>
      <c r="H18" s="356">
        <v>-0.33379521513106991</v>
      </c>
      <c r="I18" s="356">
        <v>-0.3363880747370227</v>
      </c>
      <c r="J18" s="373">
        <v>711860.75500000012</v>
      </c>
      <c r="K18" s="373">
        <v>1192322.6102213264</v>
      </c>
      <c r="L18" s="356">
        <v>-0.4029629658135393</v>
      </c>
    </row>
    <row r="19" spans="2:12" ht="25" customHeight="1" x14ac:dyDescent="0.35">
      <c r="B19" s="227" t="s">
        <v>10</v>
      </c>
      <c r="C19" s="360">
        <v>-29179.111518998012</v>
      </c>
      <c r="D19" s="374">
        <v>-31182.537566886043</v>
      </c>
      <c r="E19" s="374">
        <v>-47038.36491411594</v>
      </c>
      <c r="F19" s="374">
        <v>-42569.884974512395</v>
      </c>
      <c r="G19" s="374">
        <v>-59926.583623668012</v>
      </c>
      <c r="H19" s="302">
        <v>-6.4248332695525989E-2</v>
      </c>
      <c r="I19" s="302">
        <v>-0.51308568327139348</v>
      </c>
      <c r="J19" s="374">
        <v>-107400.014</v>
      </c>
      <c r="K19" s="374">
        <v>-332524.95160732372</v>
      </c>
      <c r="L19" s="302">
        <v>-0.67701667655055286</v>
      </c>
    </row>
    <row r="20" spans="2:12" x14ac:dyDescent="0.35">
      <c r="B20" s="216" t="s">
        <v>11</v>
      </c>
      <c r="C20" s="370">
        <v>14316.395324704357</v>
      </c>
      <c r="D20" s="375">
        <v>13217.744015650382</v>
      </c>
      <c r="E20" s="375">
        <v>13406.910659645262</v>
      </c>
      <c r="F20" s="375">
        <v>11745.260994775914</v>
      </c>
      <c r="G20" s="375">
        <v>13466.727784386381</v>
      </c>
      <c r="H20" s="265">
        <v>8.3119427018190528E-2</v>
      </c>
      <c r="I20" s="265">
        <v>6.309383793315404E-2</v>
      </c>
      <c r="J20" s="375">
        <v>40941.050000000003</v>
      </c>
      <c r="K20" s="375">
        <v>35861.229043816631</v>
      </c>
      <c r="L20" s="265">
        <v>0.14165217120630902</v>
      </c>
    </row>
    <row r="21" spans="2:12" x14ac:dyDescent="0.35">
      <c r="B21" s="216" t="s">
        <v>12</v>
      </c>
      <c r="C21" s="370">
        <v>-58316.330029768738</v>
      </c>
      <c r="D21" s="375">
        <v>-47122.585334414936</v>
      </c>
      <c r="E21" s="375">
        <v>-35746.941635816329</v>
      </c>
      <c r="F21" s="375">
        <v>-19759.660734067558</v>
      </c>
      <c r="G21" s="375">
        <v>-13558.285125635586</v>
      </c>
      <c r="H21" s="265">
        <v>0.23754521565222131</v>
      </c>
      <c r="I21" s="265">
        <v>3.3011582578025314</v>
      </c>
      <c r="J21" s="375">
        <v>-141185.85699999999</v>
      </c>
      <c r="K21" s="375">
        <v>-44787.093362484513</v>
      </c>
      <c r="L21" s="265">
        <v>2.1523782054198453</v>
      </c>
    </row>
    <row r="22" spans="2:12" x14ac:dyDescent="0.35">
      <c r="B22" s="227" t="s">
        <v>13</v>
      </c>
      <c r="C22" s="361">
        <v>108434.13692780545</v>
      </c>
      <c r="D22" s="376">
        <v>207521.26529813238</v>
      </c>
      <c r="E22" s="376">
        <v>188260.53177406223</v>
      </c>
      <c r="F22" s="376">
        <v>235007.60786421335</v>
      </c>
      <c r="G22" s="376">
        <v>213655.63769705882</v>
      </c>
      <c r="H22" s="413">
        <v>-0.47747939580059351</v>
      </c>
      <c r="I22" s="413">
        <v>-0.49248174259949262</v>
      </c>
      <c r="J22" s="376">
        <v>504215.93400000024</v>
      </c>
      <c r="K22" s="376">
        <v>850871.79429533484</v>
      </c>
      <c r="L22" s="413">
        <v>-0.40741256511202617</v>
      </c>
    </row>
    <row r="23" spans="2:12" x14ac:dyDescent="0.35">
      <c r="B23" s="216" t="s">
        <v>14</v>
      </c>
      <c r="C23" s="370">
        <v>-75518.246725051053</v>
      </c>
      <c r="D23" s="375">
        <v>-80270.494900961974</v>
      </c>
      <c r="E23" s="375">
        <v>-76348.797373986978</v>
      </c>
      <c r="F23" s="375">
        <v>-81741.981418864423</v>
      </c>
      <c r="G23" s="375">
        <v>-88080.851700104235</v>
      </c>
      <c r="H23" s="265">
        <v>-5.9202926078558038E-2</v>
      </c>
      <c r="I23" s="265">
        <v>-0.14262583447564814</v>
      </c>
      <c r="J23" s="375">
        <v>-232137.53899999999</v>
      </c>
      <c r="K23" s="375">
        <v>-276015.45558813959</v>
      </c>
      <c r="L23" s="265">
        <v>-0.15896905662273009</v>
      </c>
    </row>
    <row r="24" spans="2:12" x14ac:dyDescent="0.35">
      <c r="B24" s="216" t="s">
        <v>15</v>
      </c>
      <c r="C24" s="370">
        <v>-50056.1219597241</v>
      </c>
      <c r="D24" s="375">
        <v>-47840.281381266315</v>
      </c>
      <c r="E24" s="375">
        <v>-46472.718659009581</v>
      </c>
      <c r="F24" s="375">
        <v>-60045.81854293403</v>
      </c>
      <c r="G24" s="375">
        <v>-51988.351033029008</v>
      </c>
      <c r="H24" s="265">
        <v>4.6317465417865966E-2</v>
      </c>
      <c r="I24" s="265">
        <v>-3.7166577414185165E-2</v>
      </c>
      <c r="J24" s="375">
        <v>-144369.122</v>
      </c>
      <c r="K24" s="375">
        <v>-152574.4249741511</v>
      </c>
      <c r="L24" s="265">
        <v>-5.3779019488628066E-2</v>
      </c>
    </row>
    <row r="25" spans="2:12" ht="15" x14ac:dyDescent="0.35">
      <c r="B25" s="216" t="s">
        <v>493</v>
      </c>
      <c r="C25" s="370">
        <v>-17287.126936023411</v>
      </c>
      <c r="D25" s="375">
        <v>-16595.879623485882</v>
      </c>
      <c r="E25" s="375">
        <v>-16031.255440490706</v>
      </c>
      <c r="F25" s="375">
        <v>-16568.060742145532</v>
      </c>
      <c r="G25" s="375">
        <v>-16197.801950690315</v>
      </c>
      <c r="H25" s="265">
        <v>4.1651742975967521E-2</v>
      </c>
      <c r="I25" s="265">
        <v>6.7251407854549861E-2</v>
      </c>
      <c r="J25" s="375">
        <v>-49914.262000000002</v>
      </c>
      <c r="K25" s="375">
        <v>-47566.819436233345</v>
      </c>
      <c r="L25" s="265">
        <v>4.9350420978084619E-2</v>
      </c>
    </row>
    <row r="26" spans="2:12" x14ac:dyDescent="0.35">
      <c r="B26" s="216" t="s">
        <v>500</v>
      </c>
      <c r="C26" s="370">
        <v>-30235.522064295925</v>
      </c>
      <c r="D26" s="375">
        <v>-26954.840662137332</v>
      </c>
      <c r="E26" s="375">
        <v>-25203.363808487316</v>
      </c>
      <c r="F26" s="375">
        <v>-23971.329282198727</v>
      </c>
      <c r="G26" s="375">
        <v>-17469.637166253313</v>
      </c>
      <c r="H26" s="265">
        <v>0.12171028733873657</v>
      </c>
      <c r="I26" s="265">
        <v>0.73074699700706458</v>
      </c>
      <c r="J26" s="375">
        <v>-82393.72653492057</v>
      </c>
      <c r="K26" s="375">
        <v>-76535.629786459263</v>
      </c>
      <c r="L26" s="265">
        <v>7.6540779305088069E-2</v>
      </c>
    </row>
    <row r="27" spans="2:12" x14ac:dyDescent="0.35">
      <c r="B27" s="216" t="s">
        <v>16</v>
      </c>
      <c r="C27" s="370">
        <v>-16559.892111412159</v>
      </c>
      <c r="D27" s="375">
        <v>-21339.982408363598</v>
      </c>
      <c r="E27" s="375">
        <v>-12763.074945303668</v>
      </c>
      <c r="F27" s="375">
        <v>-25074.408390207052</v>
      </c>
      <c r="G27" s="375">
        <v>-25808.682550079182</v>
      </c>
      <c r="H27" s="265">
        <v>-0.22399691834225777</v>
      </c>
      <c r="I27" s="265">
        <v>-0.35835964973108048</v>
      </c>
      <c r="J27" s="375">
        <v>-50662.94946507943</v>
      </c>
      <c r="K27" s="375">
        <v>-111610.74260949466</v>
      </c>
      <c r="L27" s="265">
        <v>-0.5460746136029242</v>
      </c>
    </row>
    <row r="28" spans="2:12" x14ac:dyDescent="0.35">
      <c r="B28" s="371" t="s">
        <v>563</v>
      </c>
      <c r="C28" s="359">
        <v>-81222.772868701199</v>
      </c>
      <c r="D28" s="373">
        <v>14519.786321917265</v>
      </c>
      <c r="E28" s="373">
        <v>11441.321546783978</v>
      </c>
      <c r="F28" s="373">
        <v>27606.00948786359</v>
      </c>
      <c r="G28" s="373">
        <v>14110.313296902757</v>
      </c>
      <c r="H28" s="348" t="s">
        <v>447</v>
      </c>
      <c r="I28" s="348" t="s">
        <v>447</v>
      </c>
      <c r="J28" s="373">
        <v>-55261.664999999753</v>
      </c>
      <c r="K28" s="373">
        <v>186568.72190085688</v>
      </c>
      <c r="L28" s="348" t="s">
        <v>447</v>
      </c>
    </row>
    <row r="29" spans="2:12" x14ac:dyDescent="0.35">
      <c r="B29" s="216" t="s">
        <v>17</v>
      </c>
      <c r="C29" s="358">
        <v>29884.48574135578</v>
      </c>
      <c r="D29" s="372">
        <v>205.27932328980626</v>
      </c>
      <c r="E29" s="372">
        <v>-1832.9720646455862</v>
      </c>
      <c r="F29" s="372">
        <v>6789.6224092397242</v>
      </c>
      <c r="G29" s="372">
        <v>-2434.276327428855</v>
      </c>
      <c r="H29" s="346" t="s">
        <v>435</v>
      </c>
      <c r="I29" s="346" t="s">
        <v>435</v>
      </c>
      <c r="J29" s="372">
        <v>28256.793000000001</v>
      </c>
      <c r="K29" s="372">
        <v>-68166.907943280414</v>
      </c>
      <c r="L29" s="346" t="s">
        <v>447</v>
      </c>
    </row>
    <row r="30" spans="2:12" ht="9.5" thickBot="1" x14ac:dyDescent="0.4">
      <c r="B30" s="216" t="s">
        <v>564</v>
      </c>
      <c r="C30" s="358">
        <v>-51338.287127345422</v>
      </c>
      <c r="D30" s="372">
        <v>14725.065645207071</v>
      </c>
      <c r="E30" s="372">
        <v>9608.349482138392</v>
      </c>
      <c r="F30" s="372">
        <v>34395.631897103318</v>
      </c>
      <c r="G30" s="372">
        <v>11676.036969473902</v>
      </c>
      <c r="H30" s="346" t="s">
        <v>447</v>
      </c>
      <c r="I30" s="346" t="s">
        <v>447</v>
      </c>
      <c r="J30" s="627">
        <v>-27004.871999999752</v>
      </c>
      <c r="K30" s="627">
        <v>118401.81395757647</v>
      </c>
      <c r="L30" s="628" t="s">
        <v>447</v>
      </c>
    </row>
    <row r="31" spans="2:12" ht="15.5" thickBot="1" x14ac:dyDescent="0.4">
      <c r="B31" s="379" t="s">
        <v>571</v>
      </c>
      <c r="C31" s="616">
        <v>-50273.73162312658</v>
      </c>
      <c r="D31" s="380">
        <v>14415.944220988376</v>
      </c>
      <c r="E31" s="380">
        <v>8917.2894021382017</v>
      </c>
      <c r="F31" s="380">
        <v>34375.026297323333</v>
      </c>
      <c r="G31" s="380">
        <v>11678.250342083275</v>
      </c>
      <c r="H31" s="381" t="s">
        <v>447</v>
      </c>
      <c r="I31" s="381" t="s">
        <v>447</v>
      </c>
      <c r="J31" s="629">
        <v>-26940.498</v>
      </c>
      <c r="K31" s="629">
        <v>118304.43062956604</v>
      </c>
      <c r="L31" s="630" t="s">
        <v>447</v>
      </c>
    </row>
    <row r="32" spans="2:12" ht="15" x14ac:dyDescent="0.35">
      <c r="B32" s="362" t="s">
        <v>572</v>
      </c>
      <c r="C32" s="370">
        <v>-1064.5555042187975</v>
      </c>
      <c r="D32" s="375">
        <v>309.1214242186615</v>
      </c>
      <c r="E32" s="375">
        <v>691.06008000013594</v>
      </c>
      <c r="F32" s="375">
        <v>20.605599779876588</v>
      </c>
      <c r="G32" s="375">
        <v>-2.2133726092871076</v>
      </c>
      <c r="H32" s="346" t="s">
        <v>447</v>
      </c>
      <c r="I32" s="346" t="s">
        <v>447</v>
      </c>
      <c r="J32" s="372">
        <v>-64.373999999999995</v>
      </c>
      <c r="K32" s="372">
        <v>97.383328010458939</v>
      </c>
      <c r="L32" s="346"/>
    </row>
    <row r="33" spans="2:12" x14ac:dyDescent="0.35">
      <c r="B33" s="371" t="s">
        <v>39</v>
      </c>
      <c r="C33" s="535" t="s">
        <v>447</v>
      </c>
      <c r="D33" s="624">
        <v>5.837140548088697E-2</v>
      </c>
      <c r="E33" s="625">
        <v>3.5253799420734179E-2</v>
      </c>
      <c r="F33" s="625">
        <v>0.13851824911577043</v>
      </c>
      <c r="G33" s="625">
        <v>4.8175209444923914E-2</v>
      </c>
      <c r="H33" s="594"/>
      <c r="I33" s="594"/>
      <c r="J33" s="377">
        <v>-3.6291401301799441E-2</v>
      </c>
      <c r="K33" s="377">
        <v>0.16329575840040575</v>
      </c>
      <c r="L33" s="363"/>
    </row>
    <row r="34" spans="2:12" ht="9.5" thickBot="1" x14ac:dyDescent="0.4">
      <c r="B34" s="245" t="s">
        <v>40</v>
      </c>
      <c r="C34" s="801" t="s">
        <v>447</v>
      </c>
      <c r="D34" s="624">
        <v>9.7247425987557739E-3</v>
      </c>
      <c r="E34" s="625">
        <v>6.3519926696452541E-3</v>
      </c>
      <c r="F34" s="625">
        <v>2.5868567851111548E-2</v>
      </c>
      <c r="G34" s="625">
        <v>9.6132314948813007E-3</v>
      </c>
      <c r="H34" s="594"/>
      <c r="I34" s="594"/>
      <c r="J34" s="377">
        <v>-5.855251395849091E-3</v>
      </c>
      <c r="K34" s="377">
        <v>3.3717828234203925E-2</v>
      </c>
      <c r="L34" s="363"/>
    </row>
    <row r="35" spans="2:12" ht="10" thickTop="1" thickBot="1" x14ac:dyDescent="0.4">
      <c r="B35" s="287"/>
      <c r="C35" s="288"/>
      <c r="D35" s="288"/>
      <c r="E35" s="288"/>
      <c r="F35" s="288"/>
      <c r="G35" s="288"/>
      <c r="H35" s="288"/>
      <c r="I35" s="284"/>
      <c r="J35" s="288"/>
      <c r="K35" s="286"/>
      <c r="L35" s="284"/>
    </row>
    <row r="36" spans="2:12" ht="10" thickTop="1" thickBot="1" x14ac:dyDescent="0.4">
      <c r="B36" s="287"/>
      <c r="C36" s="214" t="s">
        <v>712</v>
      </c>
      <c r="D36" s="339" t="s">
        <v>692</v>
      </c>
      <c r="E36" s="339" t="s">
        <v>678</v>
      </c>
      <c r="F36" s="339" t="s">
        <v>643</v>
      </c>
      <c r="G36" s="339" t="s">
        <v>629</v>
      </c>
      <c r="H36" s="339" t="s">
        <v>19</v>
      </c>
      <c r="I36" s="339" t="s">
        <v>20</v>
      </c>
      <c r="J36" s="339" t="s">
        <v>713</v>
      </c>
      <c r="K36" s="339" t="s">
        <v>714</v>
      </c>
      <c r="L36" s="339" t="s">
        <v>125</v>
      </c>
    </row>
    <row r="37" spans="2:12" ht="15.5" thickTop="1" x14ac:dyDescent="0.35">
      <c r="B37" s="227" t="s">
        <v>573</v>
      </c>
      <c r="C37" s="706">
        <v>-1576.998478779991</v>
      </c>
      <c r="D37" s="709">
        <v>-5586.1816960665528</v>
      </c>
      <c r="E37" s="707">
        <v>-1971.4858251534556</v>
      </c>
      <c r="F37" s="707">
        <v>-1917.3073665549941</v>
      </c>
      <c r="G37" s="707">
        <v>1795.780012332877</v>
      </c>
      <c r="H37" s="346" t="s">
        <v>447</v>
      </c>
      <c r="I37" s="346" t="s">
        <v>447</v>
      </c>
      <c r="J37" s="707">
        <v>-9134.6659999999993</v>
      </c>
      <c r="K37" s="707">
        <v>-11655.322249241064</v>
      </c>
      <c r="L37" s="346" t="s">
        <v>447</v>
      </c>
    </row>
    <row r="38" spans="2:12" ht="9.5" thickBot="1" x14ac:dyDescent="0.4">
      <c r="B38" s="401" t="s">
        <v>574</v>
      </c>
      <c r="C38" s="708">
        <v>-51850.730101906571</v>
      </c>
      <c r="D38" s="350">
        <v>8829.7625249218218</v>
      </c>
      <c r="E38" s="350">
        <v>6945.8035769847465</v>
      </c>
      <c r="F38" s="350">
        <v>32457.71893076834</v>
      </c>
      <c r="G38" s="350">
        <v>13474.030354416147</v>
      </c>
      <c r="H38" s="302" t="s">
        <v>447</v>
      </c>
      <c r="I38" s="302" t="s">
        <v>447</v>
      </c>
      <c r="J38" s="350">
        <v>-36075.163999999997</v>
      </c>
      <c r="K38" s="350">
        <v>106649.10838032496</v>
      </c>
      <c r="L38" s="302" t="s">
        <v>447</v>
      </c>
    </row>
    <row r="39" spans="2:12" ht="9.5" thickTop="1" x14ac:dyDescent="0.35">
      <c r="B39" s="287"/>
      <c r="C39" s="534"/>
      <c r="D39" s="534"/>
      <c r="E39" s="534"/>
      <c r="F39" s="534"/>
      <c r="G39" s="534"/>
      <c r="H39" s="288"/>
      <c r="I39" s="288"/>
    </row>
    <row r="40" spans="2:12" x14ac:dyDescent="0.35">
      <c r="B40" s="287"/>
      <c r="C40" s="534"/>
    </row>
    <row r="41" spans="2:12" s="488" customFormat="1" ht="9.5" thickBot="1" x14ac:dyDescent="0.4">
      <c r="B41" s="807" t="s">
        <v>526</v>
      </c>
      <c r="C41" s="485"/>
      <c r="D41" s="486"/>
      <c r="E41" s="486"/>
      <c r="F41" s="486"/>
      <c r="G41" s="486"/>
      <c r="H41" s="820" t="s">
        <v>18</v>
      </c>
      <c r="I41" s="820"/>
      <c r="J41" s="131"/>
      <c r="K41" s="131"/>
      <c r="L41" s="131"/>
    </row>
    <row r="42" spans="2:12" ht="17.5" customHeight="1" thickTop="1" thickBot="1" x14ac:dyDescent="0.4">
      <c r="B42" s="808"/>
      <c r="C42" s="748" t="s">
        <v>712</v>
      </c>
      <c r="D42" s="487" t="s">
        <v>692</v>
      </c>
      <c r="E42" s="487" t="s">
        <v>678</v>
      </c>
      <c r="F42" s="487" t="s">
        <v>643</v>
      </c>
      <c r="G42" s="487" t="s">
        <v>629</v>
      </c>
      <c r="H42" s="487" t="s">
        <v>19</v>
      </c>
      <c r="I42" s="487" t="s">
        <v>20</v>
      </c>
    </row>
    <row r="43" spans="2:12" ht="9.5" thickTop="1" x14ac:dyDescent="0.35">
      <c r="B43" s="342" t="s">
        <v>23</v>
      </c>
      <c r="C43" s="692"/>
      <c r="D43" s="343"/>
      <c r="E43" s="343"/>
      <c r="F43" s="343"/>
      <c r="G43" s="343"/>
      <c r="H43" s="344"/>
      <c r="I43" s="344"/>
    </row>
    <row r="44" spans="2:12" x14ac:dyDescent="0.35">
      <c r="B44" s="236" t="s">
        <v>0</v>
      </c>
      <c r="C44" s="693">
        <v>419979.30000000005</v>
      </c>
      <c r="D44" s="345">
        <v>358298.07899999997</v>
      </c>
      <c r="E44" s="345">
        <v>290674.58</v>
      </c>
      <c r="F44" s="345">
        <v>276660.87399999995</v>
      </c>
      <c r="G44" s="345">
        <v>277155.10599999991</v>
      </c>
      <c r="H44" s="346">
        <v>0.1721505768943854</v>
      </c>
      <c r="I44" s="346">
        <v>0.51532225424705036</v>
      </c>
    </row>
    <row r="45" spans="2:12" x14ac:dyDescent="0.35">
      <c r="B45" s="236" t="s">
        <v>1</v>
      </c>
      <c r="C45" s="693">
        <v>-269128.2</v>
      </c>
      <c r="D45" s="305">
        <v>-169884.72</v>
      </c>
      <c r="E45" s="305">
        <v>-146716.95800000001</v>
      </c>
      <c r="F45" s="305">
        <v>-145145.09999999998</v>
      </c>
      <c r="G45" s="305">
        <v>-144311.84499999997</v>
      </c>
      <c r="H45" s="346">
        <v>0.58418132013285251</v>
      </c>
      <c r="I45" s="346">
        <v>0.86490720841383517</v>
      </c>
    </row>
    <row r="46" spans="2:12" x14ac:dyDescent="0.35">
      <c r="B46" s="465" t="s">
        <v>24</v>
      </c>
      <c r="C46" s="694">
        <v>150851.10000000003</v>
      </c>
      <c r="D46" s="347">
        <v>188413.35899999997</v>
      </c>
      <c r="E46" s="347">
        <v>143957.622</v>
      </c>
      <c r="F46" s="347">
        <v>131515.77399999998</v>
      </c>
      <c r="G46" s="347">
        <v>132843.26099999994</v>
      </c>
      <c r="H46" s="348">
        <v>-0.19936091155829316</v>
      </c>
      <c r="I46" s="348">
        <v>0.13555703815491338</v>
      </c>
    </row>
    <row r="47" spans="2:12" ht="15" x14ac:dyDescent="0.35">
      <c r="B47" s="216" t="s">
        <v>3</v>
      </c>
      <c r="C47" s="693">
        <v>7675.869999999999</v>
      </c>
      <c r="D47" s="305">
        <v>22636.849000000002</v>
      </c>
      <c r="E47" s="305">
        <v>26352.602999999999</v>
      </c>
      <c r="F47" s="305">
        <v>39329.958999999995</v>
      </c>
      <c r="G47" s="305">
        <v>18324.731</v>
      </c>
      <c r="H47" s="346">
        <v>-0.66091261199825124</v>
      </c>
      <c r="I47" s="346">
        <v>-0.58111963553516832</v>
      </c>
    </row>
    <row r="48" spans="2:12" ht="15" x14ac:dyDescent="0.35">
      <c r="B48" s="216" t="s">
        <v>25</v>
      </c>
      <c r="C48" s="695">
        <v>-34071.264999999999</v>
      </c>
      <c r="D48" s="305">
        <v>-6229.5709999999999</v>
      </c>
      <c r="E48" s="305">
        <v>-6.6360000000000001</v>
      </c>
      <c r="F48" s="305">
        <v>389.57999999999993</v>
      </c>
      <c r="G48" s="305">
        <v>3504.5579999999995</v>
      </c>
      <c r="H48" s="346">
        <v>4.4692795057637191</v>
      </c>
      <c r="I48" s="346">
        <v>-10.721986338933471</v>
      </c>
    </row>
    <row r="49" spans="2:9" x14ac:dyDescent="0.35">
      <c r="B49" s="245" t="s">
        <v>5</v>
      </c>
      <c r="C49" s="694">
        <v>-26395.395</v>
      </c>
      <c r="D49" s="347">
        <v>16407.278000000002</v>
      </c>
      <c r="E49" s="347">
        <v>26345.967000000001</v>
      </c>
      <c r="F49" s="347">
        <v>39719.538999999997</v>
      </c>
      <c r="G49" s="347">
        <v>21829.289000000001</v>
      </c>
      <c r="H49" s="348">
        <v>-2.6087613679734076</v>
      </c>
      <c r="I49" s="348">
        <v>-2.2091733725271583</v>
      </c>
    </row>
    <row r="50" spans="2:9" x14ac:dyDescent="0.35">
      <c r="B50" s="245" t="s">
        <v>6</v>
      </c>
      <c r="C50" s="694">
        <v>124455.70500000003</v>
      </c>
      <c r="D50" s="347">
        <v>204820.63699999996</v>
      </c>
      <c r="E50" s="347">
        <v>170303.58900000001</v>
      </c>
      <c r="F50" s="347">
        <v>171235.31299999997</v>
      </c>
      <c r="G50" s="347">
        <v>154672.54999999993</v>
      </c>
      <c r="H50" s="348">
        <v>-0.39236735700612013</v>
      </c>
      <c r="I50" s="348">
        <v>-0.19536010106512058</v>
      </c>
    </row>
    <row r="51" spans="2:9" x14ac:dyDescent="0.35">
      <c r="B51" s="236" t="s">
        <v>26</v>
      </c>
      <c r="C51" s="695">
        <v>61503.599000000017</v>
      </c>
      <c r="D51" s="305">
        <v>54053.785999999993</v>
      </c>
      <c r="E51" s="305">
        <v>55643.394</v>
      </c>
      <c r="F51" s="305">
        <v>51246.150000000009</v>
      </c>
      <c r="G51" s="305">
        <v>49707.665999999997</v>
      </c>
      <c r="H51" s="346">
        <v>0.137822223960409</v>
      </c>
      <c r="I51" s="346">
        <v>0.23730611290419512</v>
      </c>
    </row>
    <row r="52" spans="2:9" x14ac:dyDescent="0.35">
      <c r="B52" s="236" t="s">
        <v>27</v>
      </c>
      <c r="C52" s="695">
        <v>-13729.524000000001</v>
      </c>
      <c r="D52" s="305">
        <v>-12650.891000000001</v>
      </c>
      <c r="E52" s="305">
        <v>-11707.099</v>
      </c>
      <c r="F52" s="305">
        <v>-10437.858000000004</v>
      </c>
      <c r="G52" s="305">
        <v>-10101.607</v>
      </c>
      <c r="H52" s="346">
        <v>8.5261425460072315E-2</v>
      </c>
      <c r="I52" s="346">
        <v>0.35914256018869084</v>
      </c>
    </row>
    <row r="53" spans="2:9" x14ac:dyDescent="0.35">
      <c r="B53" s="236" t="s">
        <v>7</v>
      </c>
      <c r="C53" s="695">
        <v>7306.3109999999997</v>
      </c>
      <c r="D53" s="305">
        <v>7070.5029999999997</v>
      </c>
      <c r="E53" s="305">
        <v>7399.7529999999997</v>
      </c>
      <c r="F53" s="305">
        <v>7823.380000000001</v>
      </c>
      <c r="G53" s="305">
        <v>3796.4480000000003</v>
      </c>
      <c r="H53" s="346">
        <v>3.3350951127522288E-2</v>
      </c>
      <c r="I53" s="346">
        <v>0.9245123336339649</v>
      </c>
    </row>
    <row r="54" spans="2:9" x14ac:dyDescent="0.35">
      <c r="B54" s="465" t="s">
        <v>8</v>
      </c>
      <c r="C54" s="696">
        <v>55080.386000000013</v>
      </c>
      <c r="D54" s="349">
        <v>48473.397999999986</v>
      </c>
      <c r="E54" s="349">
        <v>51336.047999999995</v>
      </c>
      <c r="F54" s="349">
        <v>48631.672000000006</v>
      </c>
      <c r="G54" s="349">
        <v>43402.506999999998</v>
      </c>
      <c r="H54" s="348">
        <v>0.13630131727097061</v>
      </c>
      <c r="I54" s="348">
        <v>0.26906001075007069</v>
      </c>
    </row>
    <row r="55" spans="2:9" x14ac:dyDescent="0.35">
      <c r="B55" s="236" t="s">
        <v>11</v>
      </c>
      <c r="C55" s="693">
        <v>14139.888000000003</v>
      </c>
      <c r="D55" s="345">
        <v>13379.556999999999</v>
      </c>
      <c r="E55" s="345">
        <v>14826.226000000001</v>
      </c>
      <c r="F55" s="345">
        <v>59951.564000000013</v>
      </c>
      <c r="G55" s="345">
        <v>88403.833999999988</v>
      </c>
      <c r="H55" s="346">
        <v>5.6827815749056931E-2</v>
      </c>
      <c r="I55" s="346">
        <v>-0.84005345288531252</v>
      </c>
    </row>
    <row r="56" spans="2:9" x14ac:dyDescent="0.35">
      <c r="B56" s="236" t="s">
        <v>12</v>
      </c>
      <c r="C56" s="695">
        <v>-57274.334999999992</v>
      </c>
      <c r="D56" s="305">
        <v>-43774.361999999994</v>
      </c>
      <c r="E56" s="305">
        <v>-30860.538</v>
      </c>
      <c r="F56" s="305">
        <v>-15579.257999999998</v>
      </c>
      <c r="G56" s="305">
        <v>-10039.471999999998</v>
      </c>
      <c r="H56" s="346">
        <v>0.3083990807221817</v>
      </c>
      <c r="I56" s="346">
        <v>4.7049150592780178</v>
      </c>
    </row>
    <row r="57" spans="2:9" x14ac:dyDescent="0.35">
      <c r="B57" s="465" t="s">
        <v>13</v>
      </c>
      <c r="C57" s="696">
        <v>136401.64400000006</v>
      </c>
      <c r="D57" s="349">
        <v>222899.22999999995</v>
      </c>
      <c r="E57" s="349">
        <v>205605.32499999998</v>
      </c>
      <c r="F57" s="349">
        <v>264239.29100000003</v>
      </c>
      <c r="G57" s="349">
        <v>276439.41899999988</v>
      </c>
      <c r="H57" s="348">
        <v>-0.3880569080476407</v>
      </c>
      <c r="I57" s="348">
        <v>-0.50657672305410206</v>
      </c>
    </row>
    <row r="58" spans="2:9" x14ac:dyDescent="0.35">
      <c r="B58" s="236" t="s">
        <v>28</v>
      </c>
      <c r="C58" s="695">
        <v>-73981.986999999994</v>
      </c>
      <c r="D58" s="305">
        <v>-74495.383000000002</v>
      </c>
      <c r="E58" s="305">
        <v>-65648.179999999993</v>
      </c>
      <c r="F58" s="305">
        <v>-66182.70299999998</v>
      </c>
      <c r="G58" s="305">
        <v>-64797.569000000018</v>
      </c>
      <c r="H58" s="346">
        <v>-6.8916485737110511E-3</v>
      </c>
      <c r="I58" s="346">
        <v>0.14174016312247728</v>
      </c>
    </row>
    <row r="59" spans="2:9" x14ac:dyDescent="0.35">
      <c r="B59" s="236" t="s">
        <v>29</v>
      </c>
      <c r="C59" s="695">
        <v>-49080.572</v>
      </c>
      <c r="D59" s="305">
        <v>-44408.864000000001</v>
      </c>
      <c r="E59" s="305">
        <v>-40109.474000000002</v>
      </c>
      <c r="F59" s="305">
        <v>-48767.734000000011</v>
      </c>
      <c r="G59" s="305">
        <v>-37987.323999999993</v>
      </c>
      <c r="H59" s="346">
        <v>0.10519764702830492</v>
      </c>
      <c r="I59" s="346">
        <v>0.29202499233691759</v>
      </c>
    </row>
    <row r="60" spans="2:9" x14ac:dyDescent="0.35">
      <c r="B60" s="236" t="s">
        <v>30</v>
      </c>
      <c r="C60" s="695">
        <v>-7330.125</v>
      </c>
      <c r="D60" s="305">
        <v>-6182.1059999999998</v>
      </c>
      <c r="E60" s="305">
        <v>-5507.2129999999997</v>
      </c>
      <c r="F60" s="305">
        <v>-4966.4660000000003</v>
      </c>
      <c r="G60" s="305">
        <v>-3453.1370000000006</v>
      </c>
      <c r="H60" s="346">
        <v>0.18570030989439523</v>
      </c>
      <c r="I60" s="346">
        <v>1.1227437544470429</v>
      </c>
    </row>
    <row r="61" spans="2:9" x14ac:dyDescent="0.35">
      <c r="B61" s="236" t="s">
        <v>518</v>
      </c>
      <c r="C61" s="695">
        <v>-28332.258795539987</v>
      </c>
      <c r="D61" s="305">
        <v>-26289.765660690002</v>
      </c>
      <c r="E61" s="305">
        <v>-21629.048431120002</v>
      </c>
      <c r="F61" s="305">
        <v>-18822.95244406</v>
      </c>
      <c r="G61" s="305">
        <v>-12771.082788149994</v>
      </c>
      <c r="H61" s="346">
        <v>7.7691568696789171E-2</v>
      </c>
      <c r="I61" s="346">
        <v>1.2184695898948261</v>
      </c>
    </row>
    <row r="62" spans="2:9" x14ac:dyDescent="0.35">
      <c r="B62" s="236" t="s">
        <v>31</v>
      </c>
      <c r="C62" s="695">
        <v>-17501.505204460009</v>
      </c>
      <c r="D62" s="305">
        <v>-18403.386339310004</v>
      </c>
      <c r="E62" s="305">
        <v>-11076.550568879997</v>
      </c>
      <c r="F62" s="305">
        <v>-10530.976555940026</v>
      </c>
      <c r="G62" s="305">
        <v>-18509.369211849989</v>
      </c>
      <c r="H62" s="346">
        <v>-4.9006259947038E-2</v>
      </c>
      <c r="I62" s="346" t="s">
        <v>435</v>
      </c>
    </row>
    <row r="63" spans="2:9" x14ac:dyDescent="0.35">
      <c r="B63" s="465" t="s">
        <v>32</v>
      </c>
      <c r="C63" s="696">
        <v>-39824.803999999931</v>
      </c>
      <c r="D63" s="349">
        <v>53119.724999999948</v>
      </c>
      <c r="E63" s="349">
        <v>61634.858999999989</v>
      </c>
      <c r="F63" s="349">
        <v>114968.459</v>
      </c>
      <c r="G63" s="349">
        <v>138920.93699999989</v>
      </c>
      <c r="H63" s="348" t="s">
        <v>447</v>
      </c>
      <c r="I63" s="348" t="s">
        <v>447</v>
      </c>
    </row>
    <row r="64" spans="2:9" x14ac:dyDescent="0.35">
      <c r="B64" s="236" t="s">
        <v>627</v>
      </c>
      <c r="C64" s="697">
        <v>0</v>
      </c>
      <c r="D64" s="353">
        <v>0</v>
      </c>
      <c r="E64" s="353">
        <v>0</v>
      </c>
      <c r="F64" s="353">
        <v>0</v>
      </c>
      <c r="G64" s="353">
        <v>0</v>
      </c>
      <c r="H64" s="285"/>
      <c r="I64" s="285"/>
    </row>
    <row r="65" spans="2:9" x14ac:dyDescent="0.35">
      <c r="B65" s="236" t="s">
        <v>33</v>
      </c>
      <c r="C65" s="697">
        <v>31971.819</v>
      </c>
      <c r="D65" s="353">
        <v>2961.3630000000003</v>
      </c>
      <c r="E65" s="353">
        <v>3935.0450000000001</v>
      </c>
      <c r="F65" s="353">
        <v>-10963.468999999999</v>
      </c>
      <c r="G65" s="353">
        <v>5549.473</v>
      </c>
      <c r="H65" s="285" t="s">
        <v>435</v>
      </c>
      <c r="I65" s="285" t="s">
        <v>435</v>
      </c>
    </row>
    <row r="66" spans="2:9" x14ac:dyDescent="0.35">
      <c r="B66" s="342" t="s">
        <v>34</v>
      </c>
      <c r="C66" s="698">
        <v>-7852.9849999999315</v>
      </c>
      <c r="D66" s="351">
        <v>56081.087999999945</v>
      </c>
      <c r="E66" s="351">
        <v>65569.903999999995</v>
      </c>
      <c r="F66" s="351">
        <v>104004.99</v>
      </c>
      <c r="G66" s="351">
        <v>144470.40999999989</v>
      </c>
      <c r="H66" s="352" t="s">
        <v>447</v>
      </c>
      <c r="I66" s="352" t="s">
        <v>447</v>
      </c>
    </row>
    <row r="67" spans="2:9" ht="15" x14ac:dyDescent="0.35">
      <c r="B67" s="245" t="s">
        <v>35</v>
      </c>
      <c r="C67" s="699">
        <v>-6883.5590000000084</v>
      </c>
      <c r="D67" s="349">
        <v>55714.302000000003</v>
      </c>
      <c r="E67" s="349">
        <v>64907.37</v>
      </c>
      <c r="F67" s="349">
        <v>103915.234</v>
      </c>
      <c r="G67" s="349">
        <v>144417.21400000004</v>
      </c>
      <c r="H67" s="348" t="s">
        <v>447</v>
      </c>
      <c r="I67" s="348" t="s">
        <v>447</v>
      </c>
    </row>
    <row r="68" spans="2:9" ht="15" x14ac:dyDescent="0.35">
      <c r="B68" s="466" t="s">
        <v>36</v>
      </c>
      <c r="C68" s="700">
        <v>-969.42599999999993</v>
      </c>
      <c r="D68" s="354">
        <v>366.78599999999994</v>
      </c>
      <c r="E68" s="354">
        <v>662.53399999999999</v>
      </c>
      <c r="F68" s="354">
        <v>89.754999999999995</v>
      </c>
      <c r="G68" s="354">
        <v>53.194999999999993</v>
      </c>
      <c r="H68" s="355" t="s">
        <v>447</v>
      </c>
      <c r="I68" s="355" t="s">
        <v>447</v>
      </c>
    </row>
    <row r="69" spans="2:9" x14ac:dyDescent="0.35">
      <c r="B69" s="236" t="s">
        <v>37</v>
      </c>
      <c r="C69" s="697">
        <v>-1781.4739999999995</v>
      </c>
      <c r="D69" s="353">
        <v>-5184.076</v>
      </c>
      <c r="E69" s="353">
        <v>-1645.2449999999999</v>
      </c>
      <c r="F69" s="353">
        <v>22448.617999999999</v>
      </c>
      <c r="G69" s="353">
        <v>2526.7129999999997</v>
      </c>
      <c r="H69" s="285" t="s">
        <v>447</v>
      </c>
      <c r="I69" s="285" t="s">
        <v>447</v>
      </c>
    </row>
    <row r="70" spans="2:9" x14ac:dyDescent="0.35">
      <c r="B70" s="342" t="s">
        <v>38</v>
      </c>
      <c r="C70" s="698">
        <v>-9634.4589999999171</v>
      </c>
      <c r="D70" s="351">
        <v>50897.011999999944</v>
      </c>
      <c r="E70" s="351">
        <v>63924.658999999992</v>
      </c>
      <c r="F70" s="351">
        <v>126453.60799999995</v>
      </c>
      <c r="G70" s="351">
        <v>146997.12299999991</v>
      </c>
      <c r="H70" s="352" t="s">
        <v>447</v>
      </c>
      <c r="I70" s="352" t="s">
        <v>447</v>
      </c>
    </row>
    <row r="71" spans="2:9" ht="15" x14ac:dyDescent="0.35">
      <c r="B71" s="245" t="s">
        <v>35</v>
      </c>
      <c r="C71" s="696">
        <v>-8661.9000000000087</v>
      </c>
      <c r="D71" s="349">
        <v>50536.510999999999</v>
      </c>
      <c r="E71" s="349">
        <v>63264.281000000003</v>
      </c>
      <c r="F71" s="349">
        <v>126342.32500000001</v>
      </c>
      <c r="G71" s="349">
        <v>146943.24000000002</v>
      </c>
      <c r="H71" s="348" t="s">
        <v>447</v>
      </c>
      <c r="I71" s="348" t="s">
        <v>447</v>
      </c>
    </row>
    <row r="72" spans="2:9" ht="15.5" thickBot="1" x14ac:dyDescent="0.4">
      <c r="B72" s="216" t="s">
        <v>36</v>
      </c>
      <c r="C72" s="701">
        <v>-972.55899999999986</v>
      </c>
      <c r="D72" s="353">
        <v>360.50099999999986</v>
      </c>
      <c r="E72" s="353">
        <v>660.37800000000004</v>
      </c>
      <c r="F72" s="353">
        <v>111.28200000000001</v>
      </c>
      <c r="G72" s="353">
        <v>53.881999999999977</v>
      </c>
      <c r="H72" s="285" t="s">
        <v>447</v>
      </c>
      <c r="I72" s="285" t="s">
        <v>447</v>
      </c>
    </row>
    <row r="73" spans="2:9" ht="9.5" thickTop="1" x14ac:dyDescent="0.35"/>
  </sheetData>
  <mergeCells count="2">
    <mergeCell ref="H2:I2"/>
    <mergeCell ref="H41:I41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K47"/>
  <sheetViews>
    <sheetView showGridLines="0" topLeftCell="A41" zoomScaleNormal="100" zoomScalePageLayoutView="113" workbookViewId="0"/>
  </sheetViews>
  <sheetFormatPr baseColWidth="10" defaultColWidth="10.81640625" defaultRowHeight="9" x14ac:dyDescent="0.35"/>
  <cols>
    <col min="1" max="1" width="1.7265625" style="116" customWidth="1"/>
    <col min="2" max="2" width="34.54296875" style="116" bestFit="1" customWidth="1"/>
    <col min="3" max="3" width="7.54296875" style="116" bestFit="1" customWidth="1"/>
    <col min="4" max="7" width="6.7265625" style="116" customWidth="1"/>
    <col min="8" max="8" width="8.36328125" style="116" bestFit="1" customWidth="1"/>
    <col min="9" max="9" width="8.08984375" style="116" bestFit="1" customWidth="1"/>
    <col min="10" max="16384" width="10.81640625" style="116"/>
  </cols>
  <sheetData>
    <row r="1" spans="2:11" ht="9.5" thickBot="1" x14ac:dyDescent="0.4"/>
    <row r="2" spans="2:11" ht="19.5" customHeight="1" thickTop="1" thickBot="1" x14ac:dyDescent="0.4">
      <c r="B2" s="6" t="s">
        <v>126</v>
      </c>
      <c r="C2" s="3" t="s">
        <v>712</v>
      </c>
      <c r="D2" s="44" t="s">
        <v>692</v>
      </c>
      <c r="E2" s="44" t="s">
        <v>678</v>
      </c>
      <c r="F2" s="44" t="s">
        <v>643</v>
      </c>
      <c r="G2" s="44" t="s">
        <v>629</v>
      </c>
      <c r="H2" s="44" t="s">
        <v>127</v>
      </c>
      <c r="I2" s="44" t="s">
        <v>128</v>
      </c>
    </row>
    <row r="3" spans="2:11" ht="9.5" thickTop="1" x14ac:dyDescent="0.35">
      <c r="B3" s="7" t="s">
        <v>130</v>
      </c>
      <c r="C3" s="462">
        <v>0.11725974260948295</v>
      </c>
      <c r="D3" s="208">
        <v>0.22267327310078511</v>
      </c>
      <c r="E3" s="208">
        <v>0.2080643896571179</v>
      </c>
      <c r="F3" s="208">
        <v>0.26110286220379225</v>
      </c>
      <c r="G3" s="208">
        <v>0.24884067329216122</v>
      </c>
      <c r="H3" s="12">
        <v>-1054.1353049130216</v>
      </c>
      <c r="I3" s="12">
        <v>-1315.8093068267829</v>
      </c>
      <c r="K3" s="127"/>
    </row>
    <row r="4" spans="2:11" x14ac:dyDescent="0.35">
      <c r="B4" s="25" t="s">
        <v>541</v>
      </c>
      <c r="C4" s="399">
        <v>0.18377537544605574</v>
      </c>
      <c r="D4" s="209">
        <v>0.26139552261126081</v>
      </c>
      <c r="E4" s="209">
        <v>0.25387048444336979</v>
      </c>
      <c r="F4" s="209">
        <v>0.25232594836979899</v>
      </c>
      <c r="G4" s="209">
        <v>0.23660298542091576</v>
      </c>
      <c r="H4" s="13">
        <v>-776.20147165205071</v>
      </c>
      <c r="I4" s="13">
        <v>-528.27609974860025</v>
      </c>
      <c r="K4" s="127"/>
    </row>
    <row r="5" spans="2:11" x14ac:dyDescent="0.35">
      <c r="B5" s="25" t="s">
        <v>542</v>
      </c>
      <c r="C5" s="399">
        <v>1.8972276562106746E-2</v>
      </c>
      <c r="D5" s="209">
        <v>0.17115817062745445</v>
      </c>
      <c r="E5" s="209">
        <v>0.15170098610500191</v>
      </c>
      <c r="F5" s="209">
        <v>0.29350103851738096</v>
      </c>
      <c r="G5" s="209">
        <v>0.27378495755111987</v>
      </c>
      <c r="H5" s="13">
        <v>-1521.8589406534772</v>
      </c>
      <c r="I5" s="13">
        <v>-2548.126809890131</v>
      </c>
      <c r="K5" s="127"/>
    </row>
    <row r="6" spans="2:11" hidden="1" x14ac:dyDescent="0.35">
      <c r="B6" s="7"/>
      <c r="C6" s="462"/>
      <c r="D6" s="208"/>
      <c r="E6" s="208"/>
      <c r="F6" s="208"/>
      <c r="G6" s="208"/>
      <c r="H6" s="12"/>
      <c r="I6" s="12"/>
      <c r="K6" s="127"/>
    </row>
    <row r="7" spans="2:11" x14ac:dyDescent="0.35">
      <c r="B7" s="7" t="s">
        <v>129</v>
      </c>
      <c r="C7" s="462">
        <v>0.10827592630997598</v>
      </c>
      <c r="D7" s="208">
        <v>0.20767957009304319</v>
      </c>
      <c r="E7" s="208">
        <v>0.1920315753056317</v>
      </c>
      <c r="F7" s="208">
        <v>0.24888403071951265</v>
      </c>
      <c r="G7" s="208">
        <v>0.247448479844812</v>
      </c>
      <c r="H7" s="12">
        <v>-994.03643783067207</v>
      </c>
      <c r="I7" s="12">
        <v>-1391.7255353483602</v>
      </c>
      <c r="K7" s="127"/>
    </row>
    <row r="8" spans="2:11" x14ac:dyDescent="0.35">
      <c r="B8" s="25" t="s">
        <v>131</v>
      </c>
      <c r="C8" s="399">
        <v>0.15167518732323976</v>
      </c>
      <c r="D8" s="209">
        <v>0.22674289843611781</v>
      </c>
      <c r="E8" s="209">
        <v>0.214887293923053</v>
      </c>
      <c r="F8" s="209">
        <v>0.21634047469521189</v>
      </c>
      <c r="G8" s="209">
        <v>0.21182761915791001</v>
      </c>
      <c r="H8" s="13">
        <v>-750.67711112878044</v>
      </c>
      <c r="I8" s="13">
        <v>-601.52431834670256</v>
      </c>
      <c r="K8" s="127"/>
    </row>
    <row r="9" spans="2:11" ht="9.5" thickBot="1" x14ac:dyDescent="0.4">
      <c r="B9" s="25" t="s">
        <v>132</v>
      </c>
      <c r="C9" s="463">
        <v>0.11430577936409943</v>
      </c>
      <c r="D9" s="209">
        <v>0.20028154482900065</v>
      </c>
      <c r="E9" s="209">
        <v>0.16921289063086434</v>
      </c>
      <c r="F9" s="209">
        <v>0.31459467606003189</v>
      </c>
      <c r="G9" s="209">
        <v>0.27925579046958998</v>
      </c>
      <c r="H9" s="13">
        <v>-859.75765464901224</v>
      </c>
      <c r="I9" s="13">
        <v>-1649.5001110549056</v>
      </c>
      <c r="K9" s="127"/>
    </row>
    <row r="10" spans="2:11" ht="10" thickTop="1" thickBot="1" x14ac:dyDescent="0.4">
      <c r="B10" s="2"/>
      <c r="C10" s="390"/>
      <c r="D10" s="10"/>
      <c r="E10" s="10"/>
      <c r="F10" s="10"/>
      <c r="G10" s="10"/>
      <c r="H10" s="11"/>
      <c r="I10" s="11"/>
    </row>
    <row r="11" spans="2:11" ht="18.75" customHeight="1" thickTop="1" thickBot="1" x14ac:dyDescent="0.4">
      <c r="B11" s="6" t="s">
        <v>133</v>
      </c>
      <c r="C11" s="3" t="s">
        <v>712</v>
      </c>
      <c r="D11" s="44" t="s">
        <v>692</v>
      </c>
      <c r="E11" s="44" t="s">
        <v>678</v>
      </c>
      <c r="F11" s="44" t="s">
        <v>643</v>
      </c>
      <c r="G11" s="44" t="s">
        <v>629</v>
      </c>
      <c r="H11" s="44" t="s">
        <v>127</v>
      </c>
      <c r="I11" s="44" t="s">
        <v>128</v>
      </c>
    </row>
    <row r="12" spans="2:11" ht="9.5" thickTop="1" x14ac:dyDescent="0.35">
      <c r="B12" s="7" t="s">
        <v>134</v>
      </c>
      <c r="C12" s="462">
        <v>1</v>
      </c>
      <c r="D12" s="541">
        <v>1</v>
      </c>
      <c r="E12" s="551">
        <v>1</v>
      </c>
      <c r="F12" s="551">
        <v>1</v>
      </c>
      <c r="G12" s="551">
        <v>1</v>
      </c>
      <c r="H12" s="12"/>
      <c r="I12" s="12"/>
    </row>
    <row r="13" spans="2:11" x14ac:dyDescent="0.35">
      <c r="B13" s="73" t="s">
        <v>135</v>
      </c>
      <c r="C13" s="399">
        <v>0.79936678867194566</v>
      </c>
      <c r="D13" s="532">
        <v>0.85433772882586589</v>
      </c>
      <c r="E13" s="398">
        <v>0.86087231767438366</v>
      </c>
      <c r="F13" s="398">
        <v>0.86218174761183253</v>
      </c>
      <c r="G13" s="398">
        <v>0.91547952155599244</v>
      </c>
      <c r="H13" s="13">
        <v>-549.7094015392023</v>
      </c>
      <c r="I13" s="13">
        <v>-1161.1273288404677</v>
      </c>
    </row>
    <row r="14" spans="2:11" x14ac:dyDescent="0.35">
      <c r="B14" s="73" t="s">
        <v>136</v>
      </c>
      <c r="C14" s="399">
        <v>0.20063321132805434</v>
      </c>
      <c r="D14" s="532">
        <v>0.14566227117413411</v>
      </c>
      <c r="E14" s="398">
        <v>0.13912768232561634</v>
      </c>
      <c r="F14" s="398">
        <v>0.13781825238816747</v>
      </c>
      <c r="G14" s="398">
        <v>8.4520478444007563E-2</v>
      </c>
      <c r="H14" s="13">
        <v>549.7094015392023</v>
      </c>
      <c r="I14" s="13">
        <v>1161.1273288404677</v>
      </c>
    </row>
    <row r="15" spans="2:11" x14ac:dyDescent="0.35">
      <c r="B15" s="7" t="s">
        <v>137</v>
      </c>
      <c r="C15" s="462">
        <v>0.65676056752237388</v>
      </c>
      <c r="D15" s="540">
        <v>0.65138524282734012</v>
      </c>
      <c r="E15" s="550">
        <v>0.64099920412878109</v>
      </c>
      <c r="F15" s="550">
        <v>0.63080184564229635</v>
      </c>
      <c r="G15" s="550">
        <v>0.53112031177559249</v>
      </c>
      <c r="H15" s="12">
        <v>53.753246950337676</v>
      </c>
      <c r="I15" s="12">
        <v>1256.4025574678139</v>
      </c>
    </row>
    <row r="16" spans="2:11" x14ac:dyDescent="0.35">
      <c r="B16" s="73" t="s">
        <v>138</v>
      </c>
      <c r="C16" s="399">
        <v>0.79252157597786521</v>
      </c>
      <c r="D16" s="532">
        <v>0.85595295594737453</v>
      </c>
      <c r="E16" s="398">
        <v>0.83144480405867272</v>
      </c>
      <c r="F16" s="398">
        <v>0.83599870217340322</v>
      </c>
      <c r="G16" s="398">
        <v>0.88042469076856045</v>
      </c>
      <c r="H16" s="13">
        <v>-634.31379969509317</v>
      </c>
      <c r="I16" s="13">
        <v>-879.03114790695236</v>
      </c>
    </row>
    <row r="17" spans="2:9" x14ac:dyDescent="0.35">
      <c r="B17" s="73" t="s">
        <v>139</v>
      </c>
      <c r="C17" s="399">
        <v>0.20747842402213479</v>
      </c>
      <c r="D17" s="532">
        <v>0.14404704405262547</v>
      </c>
      <c r="E17" s="398">
        <v>0.16855519594132728</v>
      </c>
      <c r="F17" s="398">
        <v>0.16400129782659678</v>
      </c>
      <c r="G17" s="398">
        <v>0.11957530923143955</v>
      </c>
      <c r="H17" s="13">
        <v>634.31379969509317</v>
      </c>
      <c r="I17" s="13">
        <v>879.03114790695236</v>
      </c>
    </row>
    <row r="18" spans="2:9" x14ac:dyDescent="0.35">
      <c r="B18" s="7" t="s">
        <v>140</v>
      </c>
      <c r="C18" s="462">
        <v>0.34323943247762612</v>
      </c>
      <c r="D18" s="540">
        <v>0.34861475717265988</v>
      </c>
      <c r="E18" s="550">
        <v>0.35900079587121891</v>
      </c>
      <c r="F18" s="550">
        <v>0.36919815435770365</v>
      </c>
      <c r="G18" s="550">
        <v>0.46887968822440751</v>
      </c>
      <c r="H18" s="12">
        <v>-53.753246950337676</v>
      </c>
      <c r="I18" s="12">
        <v>-1256.4025574678139</v>
      </c>
    </row>
    <row r="19" spans="2:9" x14ac:dyDescent="0.35">
      <c r="B19" s="14" t="s">
        <v>141</v>
      </c>
      <c r="C19" s="399">
        <v>0.81246454303345428</v>
      </c>
      <c r="D19" s="532">
        <v>0.8513196835793071</v>
      </c>
      <c r="E19" s="398">
        <v>0.91341541235299861</v>
      </c>
      <c r="F19" s="398">
        <v>0.90691738128755028</v>
      </c>
      <c r="G19" s="398">
        <v>0.95518764524880351</v>
      </c>
      <c r="H19" s="13">
        <v>-388.55140545852817</v>
      </c>
      <c r="I19" s="13">
        <v>-1427.2310221534922</v>
      </c>
    </row>
    <row r="20" spans="2:9" x14ac:dyDescent="0.35">
      <c r="B20" s="73" t="s">
        <v>142</v>
      </c>
      <c r="C20" s="399">
        <v>0.18753545696654572</v>
      </c>
      <c r="D20" s="532">
        <v>0.1486803164206929</v>
      </c>
      <c r="E20" s="398">
        <v>8.6584587647001388E-2</v>
      </c>
      <c r="F20" s="398">
        <v>9.3082618712449716E-2</v>
      </c>
      <c r="G20" s="398">
        <v>4.4812354751196493E-2</v>
      </c>
      <c r="H20" s="13">
        <v>388.55140545852817</v>
      </c>
      <c r="I20" s="13">
        <v>1427.2310221534922</v>
      </c>
    </row>
    <row r="21" spans="2:9" ht="11.15" customHeight="1" thickBot="1" x14ac:dyDescent="0.4">
      <c r="B21" s="6" t="s">
        <v>143</v>
      </c>
      <c r="C21" s="271" t="s">
        <v>712</v>
      </c>
      <c r="D21" s="44" t="s">
        <v>692</v>
      </c>
      <c r="E21" s="44" t="s">
        <v>678</v>
      </c>
      <c r="F21" s="44" t="s">
        <v>643</v>
      </c>
      <c r="G21" s="44" t="s">
        <v>629</v>
      </c>
      <c r="H21" s="44" t="s">
        <v>127</v>
      </c>
      <c r="I21" s="44" t="s">
        <v>128</v>
      </c>
    </row>
    <row r="22" spans="2:9" ht="18.5" thickTop="1" x14ac:dyDescent="0.35">
      <c r="B22" s="4" t="s">
        <v>144</v>
      </c>
      <c r="C22" s="462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</row>
    <row r="23" spans="2:9" x14ac:dyDescent="0.35">
      <c r="B23" s="16" t="s">
        <v>91</v>
      </c>
      <c r="C23" s="399">
        <v>0.66310008166298873</v>
      </c>
      <c r="D23" s="9">
        <v>0.70225820199486122</v>
      </c>
      <c r="E23" s="9">
        <v>0.72110352719164283</v>
      </c>
      <c r="F23" s="9">
        <v>0.75314037825020685</v>
      </c>
      <c r="G23" s="9">
        <v>0.80067078450251128</v>
      </c>
      <c r="H23" s="13">
        <v>-391.58120331872493</v>
      </c>
      <c r="I23" s="13">
        <v>-1375.7070283952255</v>
      </c>
    </row>
    <row r="24" spans="2:9" x14ac:dyDescent="0.35">
      <c r="B24" s="16" t="s">
        <v>145</v>
      </c>
      <c r="C24" s="399">
        <v>0.33689991833701127</v>
      </c>
      <c r="D24" s="9">
        <v>0.29774179800513878</v>
      </c>
      <c r="E24" s="9">
        <v>0.27889647280835717</v>
      </c>
      <c r="F24" s="9">
        <v>0.24685962174979315</v>
      </c>
      <c r="G24" s="9">
        <v>0.19932921549748872</v>
      </c>
      <c r="H24" s="13">
        <v>391.58120331872493</v>
      </c>
      <c r="I24" s="13">
        <v>1375.7070283952255</v>
      </c>
    </row>
    <row r="25" spans="2:9" x14ac:dyDescent="0.35">
      <c r="B25" s="7" t="s">
        <v>146</v>
      </c>
      <c r="C25" s="462">
        <v>0.77488081920934127</v>
      </c>
      <c r="D25" s="8">
        <v>0.75707448128532906</v>
      </c>
      <c r="E25" s="8">
        <v>0.73532617538915102</v>
      </c>
      <c r="F25" s="8">
        <v>0.71024103305565589</v>
      </c>
      <c r="G25" s="8">
        <v>0.73689279284913112</v>
      </c>
      <c r="H25" s="12">
        <v>178.06337924012206</v>
      </c>
      <c r="I25" s="12">
        <v>379.88026360210148</v>
      </c>
    </row>
    <row r="26" spans="2:9" x14ac:dyDescent="0.35">
      <c r="B26" s="16" t="s">
        <v>91</v>
      </c>
      <c r="C26" s="399">
        <v>0.66503495490567144</v>
      </c>
      <c r="D26" s="9">
        <v>0.70947829611579272</v>
      </c>
      <c r="E26" s="9">
        <v>0.73037845774182475</v>
      </c>
      <c r="F26" s="9">
        <v>0.77485465672912657</v>
      </c>
      <c r="G26" s="9">
        <v>0.82228558631297655</v>
      </c>
      <c r="H26" s="13">
        <v>-444.43341210121281</v>
      </c>
      <c r="I26" s="13">
        <v>-1572.506314073051</v>
      </c>
    </row>
    <row r="27" spans="2:9" x14ac:dyDescent="0.35">
      <c r="B27" s="16" t="s">
        <v>145</v>
      </c>
      <c r="C27" s="399">
        <v>0.33496504509432856</v>
      </c>
      <c r="D27" s="9">
        <v>0.29052170388420728</v>
      </c>
      <c r="E27" s="9">
        <v>0.26962154225817525</v>
      </c>
      <c r="F27" s="9">
        <v>0.22514534327087343</v>
      </c>
      <c r="G27" s="9">
        <v>0.17771441368702345</v>
      </c>
      <c r="H27" s="13">
        <v>444.43341210121281</v>
      </c>
      <c r="I27" s="13">
        <v>1572.506314073051</v>
      </c>
    </row>
    <row r="28" spans="2:9" x14ac:dyDescent="0.35">
      <c r="B28" s="4" t="s">
        <v>147</v>
      </c>
      <c r="C28" s="462">
        <v>0.22511918079065873</v>
      </c>
      <c r="D28" s="8">
        <v>0.24292551871467094</v>
      </c>
      <c r="E28" s="8">
        <v>0.26467382461084898</v>
      </c>
      <c r="F28" s="8">
        <v>0.28975896694434411</v>
      </c>
      <c r="G28" s="8">
        <v>0.26310720715086888</v>
      </c>
      <c r="H28" s="12">
        <v>-178.06337924012206</v>
      </c>
      <c r="I28" s="12">
        <v>-379.88026360210148</v>
      </c>
    </row>
    <row r="29" spans="2:9" x14ac:dyDescent="0.35">
      <c r="B29" s="16" t="s">
        <v>91</v>
      </c>
      <c r="C29" s="399">
        <v>0.83232303369338867</v>
      </c>
      <c r="D29" s="9">
        <v>0.85686709757496249</v>
      </c>
      <c r="E29" s="9">
        <v>0.85997219846779682</v>
      </c>
      <c r="F29" s="9">
        <v>0.79490071948743846</v>
      </c>
      <c r="G29" s="9">
        <v>0.8737376278700647</v>
      </c>
      <c r="H29" s="13">
        <v>-245.4406388157382</v>
      </c>
      <c r="I29" s="13">
        <v>-414.14594176676036</v>
      </c>
    </row>
    <row r="30" spans="2:9" ht="9.5" thickBot="1" x14ac:dyDescent="0.4">
      <c r="B30" s="16" t="s">
        <v>145</v>
      </c>
      <c r="C30" s="463">
        <v>0.16767696630661133</v>
      </c>
      <c r="D30" s="9">
        <v>0.14313290242503751</v>
      </c>
      <c r="E30" s="9">
        <v>0.14002780153220318</v>
      </c>
      <c r="F30" s="9">
        <v>0.20509928051256154</v>
      </c>
      <c r="G30" s="9">
        <v>0.1262623721299353</v>
      </c>
      <c r="H30" s="13">
        <v>245.4406388157382</v>
      </c>
      <c r="I30" s="13">
        <v>414.14594176676036</v>
      </c>
    </row>
    <row r="31" spans="2:9" ht="10" thickTop="1" thickBot="1" x14ac:dyDescent="0.4">
      <c r="B31" s="17"/>
      <c r="C31" s="390"/>
      <c r="D31" s="10"/>
      <c r="E31" s="10"/>
      <c r="F31" s="10"/>
      <c r="G31" s="10"/>
      <c r="H31" s="13"/>
      <c r="I31" s="11"/>
    </row>
    <row r="32" spans="2:9" ht="18.75" customHeight="1" thickTop="1" thickBot="1" x14ac:dyDescent="0.4">
      <c r="B32" s="6" t="s">
        <v>148</v>
      </c>
      <c r="C32" s="3" t="s">
        <v>712</v>
      </c>
      <c r="D32" s="44" t="s">
        <v>692</v>
      </c>
      <c r="E32" s="44" t="s">
        <v>678</v>
      </c>
      <c r="F32" s="44" t="s">
        <v>643</v>
      </c>
      <c r="G32" s="44" t="s">
        <v>629</v>
      </c>
      <c r="H32" s="44" t="s">
        <v>127</v>
      </c>
      <c r="I32" s="44" t="s">
        <v>128</v>
      </c>
    </row>
    <row r="33" spans="2:9" ht="9.5" thickTop="1" x14ac:dyDescent="0.35">
      <c r="B33" s="73" t="s">
        <v>149</v>
      </c>
      <c r="C33" s="399">
        <v>0.38018617450284747</v>
      </c>
      <c r="D33" s="9">
        <v>0.39344405752646894</v>
      </c>
      <c r="E33" s="9">
        <v>0.37032751001394587</v>
      </c>
      <c r="F33" s="9">
        <v>0.40663798664891621</v>
      </c>
      <c r="G33" s="9">
        <v>0.42944549513854696</v>
      </c>
      <c r="H33" s="13">
        <v>-132.57883023621463</v>
      </c>
      <c r="I33" s="13">
        <v>-492.59320635699487</v>
      </c>
    </row>
    <row r="34" spans="2:9" x14ac:dyDescent="0.35">
      <c r="B34" s="16" t="s">
        <v>91</v>
      </c>
      <c r="C34" s="399">
        <v>0.46097162988747653</v>
      </c>
      <c r="D34" s="9">
        <v>0.44958606229825976</v>
      </c>
      <c r="E34" s="9">
        <v>0.43503649358002938</v>
      </c>
      <c r="F34" s="9">
        <v>0.47601252057412075</v>
      </c>
      <c r="G34" s="9">
        <v>0.48003305373337862</v>
      </c>
      <c r="H34" s="13">
        <v>113.85567589216772</v>
      </c>
      <c r="I34" s="13">
        <v>-190.61423845902092</v>
      </c>
    </row>
    <row r="35" spans="2:9" x14ac:dyDescent="0.35">
      <c r="B35" s="16" t="s">
        <v>145</v>
      </c>
      <c r="C35" s="399">
        <v>7.1603647335177656E-2</v>
      </c>
      <c r="D35" s="9">
        <v>5.9838357713081589E-2</v>
      </c>
      <c r="E35" s="9">
        <v>5.113267379740883E-2</v>
      </c>
      <c r="F35" s="9">
        <v>5.3000417349448735E-2</v>
      </c>
      <c r="G35" s="9">
        <v>5.6972817301803161E-2</v>
      </c>
      <c r="H35" s="13">
        <v>117.65289622096067</v>
      </c>
      <c r="I35" s="13">
        <v>146.30830033374494</v>
      </c>
    </row>
    <row r="36" spans="2:9" x14ac:dyDescent="0.35">
      <c r="B36" s="73" t="s">
        <v>150</v>
      </c>
      <c r="C36" s="399">
        <v>0.29346368600859757</v>
      </c>
      <c r="D36" s="9">
        <v>0.33286488423146482</v>
      </c>
      <c r="E36" s="9">
        <v>0.33078971603741653</v>
      </c>
      <c r="F36" s="9">
        <v>0.49869155287150935</v>
      </c>
      <c r="G36" s="9">
        <v>0.5044951030587782</v>
      </c>
      <c r="H36" s="13">
        <v>-394.01198222867254</v>
      </c>
      <c r="I36" s="13">
        <v>-2110.3141705018065</v>
      </c>
    </row>
    <row r="37" spans="2:9" x14ac:dyDescent="0.35">
      <c r="B37" s="16" t="s">
        <v>91</v>
      </c>
      <c r="C37" s="399">
        <v>0.29616853100352758</v>
      </c>
      <c r="D37" s="9">
        <v>0.35934871031445342</v>
      </c>
      <c r="E37" s="9">
        <v>0.33286699524166147</v>
      </c>
      <c r="F37" s="9">
        <v>0.51718761072170272</v>
      </c>
      <c r="G37" s="9">
        <v>0.5172150258635827</v>
      </c>
      <c r="H37" s="13">
        <v>-631.80179310925848</v>
      </c>
      <c r="I37" s="13">
        <v>-2210.464948600551</v>
      </c>
    </row>
    <row r="38" spans="2:9" x14ac:dyDescent="0.35">
      <c r="B38" s="16" t="s">
        <v>145</v>
      </c>
      <c r="C38" s="399">
        <v>0.28175122665433688</v>
      </c>
      <c r="D38" s="9">
        <v>0.18153391532377977</v>
      </c>
      <c r="E38" s="9">
        <v>0.30890156354427084</v>
      </c>
      <c r="F38" s="9">
        <v>0.32061828066368692</v>
      </c>
      <c r="G38" s="9">
        <v>0.23848405438408776</v>
      </c>
      <c r="H38" s="13">
        <v>1002.1731133055712</v>
      </c>
      <c r="I38" s="13">
        <v>432.67172270249119</v>
      </c>
    </row>
    <row r="39" spans="2:9" x14ac:dyDescent="0.35">
      <c r="B39" s="73" t="s">
        <v>90</v>
      </c>
      <c r="C39" s="399">
        <v>0.20178007620773133</v>
      </c>
      <c r="D39" s="9">
        <v>0.16040620960354104</v>
      </c>
      <c r="E39" s="9">
        <v>0.16115672931995351</v>
      </c>
      <c r="F39" s="9">
        <v>0.20556786307201705</v>
      </c>
      <c r="G39" s="9">
        <v>0.23462797321864179</v>
      </c>
      <c r="H39" s="13">
        <v>413.73866604190289</v>
      </c>
      <c r="I39" s="13">
        <v>-328.47897010910452</v>
      </c>
    </row>
    <row r="40" spans="2:9" x14ac:dyDescent="0.35">
      <c r="B40" s="16" t="s">
        <v>91</v>
      </c>
      <c r="C40" s="399">
        <v>0.29301072596410516</v>
      </c>
      <c r="D40" s="9">
        <v>0.22061819754211412</v>
      </c>
      <c r="E40" s="9">
        <v>0.21793751902855188</v>
      </c>
      <c r="F40" s="9">
        <v>0.26908329562351291</v>
      </c>
      <c r="G40" s="9">
        <v>0.29000747399881815</v>
      </c>
      <c r="H40" s="13">
        <v>723.9252842199104</v>
      </c>
      <c r="I40" s="13">
        <v>30.032519652870015</v>
      </c>
    </row>
    <row r="41" spans="2:9" x14ac:dyDescent="0.35">
      <c r="B41" s="16" t="s">
        <v>145</v>
      </c>
      <c r="C41" s="399">
        <v>2.2216211656407973E-2</v>
      </c>
      <c r="D41" s="9">
        <v>1.8389325606794276E-2</v>
      </c>
      <c r="E41" s="9">
        <v>1.4346598222554054E-2</v>
      </c>
      <c r="F41" s="9">
        <v>1.1789566899126603E-2</v>
      </c>
      <c r="G41" s="9">
        <v>1.2178152080506308E-2</v>
      </c>
      <c r="H41" s="13">
        <v>38.268860496136966</v>
      </c>
      <c r="I41" s="13">
        <v>100.38059575901666</v>
      </c>
    </row>
    <row r="42" spans="2:9" ht="9.5" thickBot="1" x14ac:dyDescent="0.4">
      <c r="B42" s="6" t="s">
        <v>151</v>
      </c>
      <c r="C42" s="271" t="s">
        <v>712</v>
      </c>
      <c r="D42" s="44" t="s">
        <v>692</v>
      </c>
      <c r="E42" s="44" t="s">
        <v>678</v>
      </c>
      <c r="F42" s="44" t="s">
        <v>643</v>
      </c>
      <c r="G42" s="44" t="s">
        <v>629</v>
      </c>
      <c r="H42" s="44" t="s">
        <v>127</v>
      </c>
      <c r="I42" s="44" t="s">
        <v>128</v>
      </c>
    </row>
    <row r="43" spans="2:9" ht="9.5" thickTop="1" x14ac:dyDescent="0.35">
      <c r="B43" s="73" t="s">
        <v>152</v>
      </c>
      <c r="C43" s="399" t="s">
        <v>435</v>
      </c>
      <c r="D43" s="9">
        <v>0.28999999999999998</v>
      </c>
      <c r="E43" s="9">
        <v>0.28999999999999998</v>
      </c>
      <c r="F43" s="9">
        <v>0.32</v>
      </c>
      <c r="G43" s="9">
        <v>0.4</v>
      </c>
      <c r="H43" s="13" t="s">
        <v>435</v>
      </c>
      <c r="I43" s="13" t="s">
        <v>435</v>
      </c>
    </row>
    <row r="44" spans="2:9" x14ac:dyDescent="0.35">
      <c r="B44" s="73" t="s">
        <v>153</v>
      </c>
      <c r="C44" s="399" t="s">
        <v>435</v>
      </c>
      <c r="D44" s="9">
        <v>0.28999999999999998</v>
      </c>
      <c r="E44" s="9">
        <v>0.30049999999999999</v>
      </c>
      <c r="F44" s="9">
        <v>0.36080000000000001</v>
      </c>
      <c r="G44" s="9">
        <v>0.4</v>
      </c>
      <c r="H44" s="13" t="s">
        <v>435</v>
      </c>
      <c r="I44" s="13" t="s">
        <v>435</v>
      </c>
    </row>
    <row r="45" spans="2:9" x14ac:dyDescent="0.35">
      <c r="B45" s="73" t="s">
        <v>726</v>
      </c>
      <c r="C45" s="399">
        <v>0.42375000000000002</v>
      </c>
      <c r="D45" s="9">
        <v>0.33629999999999999</v>
      </c>
      <c r="E45" s="9">
        <v>0.3206</v>
      </c>
      <c r="F45" s="9">
        <v>0.34250000000000003</v>
      </c>
      <c r="G45" s="9"/>
      <c r="H45" s="13">
        <v>874.50000000000023</v>
      </c>
      <c r="I45" s="13" t="s">
        <v>447</v>
      </c>
    </row>
    <row r="46" spans="2:9" ht="9.5" thickBot="1" x14ac:dyDescent="0.4">
      <c r="B46" s="73" t="s">
        <v>727</v>
      </c>
      <c r="C46" s="463">
        <v>0.4622</v>
      </c>
      <c r="D46" s="9">
        <v>0.3422</v>
      </c>
      <c r="E46" s="9">
        <v>0.31559999999999999</v>
      </c>
      <c r="F46" s="9">
        <v>0.39410000000000001</v>
      </c>
      <c r="G46" s="9"/>
      <c r="H46" s="13">
        <v>1200</v>
      </c>
      <c r="I46" s="13" t="s">
        <v>447</v>
      </c>
    </row>
    <row r="47" spans="2:9" ht="9.5" thickTop="1" x14ac:dyDescent="0.35">
      <c r="C47" s="13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I96"/>
  <sheetViews>
    <sheetView showGridLines="0" topLeftCell="A73" zoomScale="110" zoomScaleNormal="110" workbookViewId="0">
      <selection activeCell="C95" sqref="C95"/>
    </sheetView>
  </sheetViews>
  <sheetFormatPr baseColWidth="10" defaultColWidth="10.81640625" defaultRowHeight="9" x14ac:dyDescent="0.35"/>
  <cols>
    <col min="1" max="1" width="2.54296875" style="111" customWidth="1"/>
    <col min="2" max="2" width="41.08984375" style="111" bestFit="1" customWidth="1"/>
    <col min="3" max="7" width="10.90625" style="111" bestFit="1" customWidth="1"/>
    <col min="8" max="8" width="6.6328125" style="111" bestFit="1" customWidth="1"/>
    <col min="9" max="9" width="6.81640625" style="111" customWidth="1"/>
    <col min="10" max="16384" width="10.81640625" style="111"/>
  </cols>
  <sheetData>
    <row r="2" spans="2:9" x14ac:dyDescent="0.35">
      <c r="B2" s="33"/>
      <c r="C2" s="437"/>
      <c r="D2" s="144"/>
      <c r="E2" s="144"/>
      <c r="F2" s="144"/>
      <c r="G2" s="144"/>
    </row>
    <row r="3" spans="2:9" ht="18.5" thickBot="1" x14ac:dyDescent="0.4">
      <c r="B3" s="35" t="s">
        <v>391</v>
      </c>
      <c r="C3" s="702" t="s">
        <v>715</v>
      </c>
      <c r="D3" s="703" t="s">
        <v>693</v>
      </c>
      <c r="E3" s="703" t="s">
        <v>679</v>
      </c>
      <c r="F3" s="703" t="s">
        <v>644</v>
      </c>
      <c r="G3" s="703" t="s">
        <v>631</v>
      </c>
      <c r="H3" s="703" t="s">
        <v>19</v>
      </c>
      <c r="I3" s="703" t="s">
        <v>20</v>
      </c>
    </row>
    <row r="4" spans="2:9" ht="9.5" thickTop="1" x14ac:dyDescent="0.35">
      <c r="B4" s="7" t="s">
        <v>43</v>
      </c>
      <c r="C4" s="258"/>
      <c r="D4" s="40"/>
      <c r="E4" s="40"/>
      <c r="F4" s="40"/>
      <c r="G4" s="40"/>
    </row>
    <row r="5" spans="2:9" x14ac:dyDescent="0.35">
      <c r="B5" s="14" t="s">
        <v>44</v>
      </c>
      <c r="C5" s="38">
        <v>1759383.1170000001</v>
      </c>
      <c r="D5" s="38">
        <v>1159433.9384219586</v>
      </c>
      <c r="E5" s="38">
        <v>963604.22697060893</v>
      </c>
      <c r="F5" s="38">
        <v>796410.16194371029</v>
      </c>
      <c r="G5" s="38">
        <v>1017845.5863284441</v>
      </c>
      <c r="H5" s="704">
        <v>0.5174500751587443</v>
      </c>
      <c r="I5" s="704">
        <v>0.7285363719524669</v>
      </c>
    </row>
    <row r="6" spans="2:9" x14ac:dyDescent="0.35">
      <c r="B6" s="14" t="s">
        <v>45</v>
      </c>
      <c r="C6" s="38">
        <v>154067.94</v>
      </c>
      <c r="D6" s="38">
        <v>191529.17776886947</v>
      </c>
      <c r="E6" s="38">
        <v>207865.956526928</v>
      </c>
      <c r="F6" s="38">
        <v>321176.40420769335</v>
      </c>
      <c r="G6" s="38">
        <v>319282.20508740173</v>
      </c>
      <c r="H6" s="704">
        <v>-0.19559023959303135</v>
      </c>
      <c r="I6" s="704">
        <v>-0.51745528706235056</v>
      </c>
    </row>
    <row r="7" spans="2:9" x14ac:dyDescent="0.35">
      <c r="B7" s="14" t="s">
        <v>46</v>
      </c>
      <c r="C7" s="38">
        <v>5098.4809999999998</v>
      </c>
      <c r="D7" s="38">
        <v>7632.5415208423938</v>
      </c>
      <c r="E7" s="38">
        <v>4262.2186876805008</v>
      </c>
      <c r="F7" s="38">
        <v>5644.3661803139639</v>
      </c>
      <c r="G7" s="38">
        <v>2314.8274390595061</v>
      </c>
      <c r="H7" s="704">
        <v>-0.33200743342470718</v>
      </c>
      <c r="I7" s="704">
        <v>1.2025317801103426</v>
      </c>
    </row>
    <row r="8" spans="2:9" x14ac:dyDescent="0.35">
      <c r="B8" s="14" t="s">
        <v>47</v>
      </c>
      <c r="C8" s="38">
        <v>503.5</v>
      </c>
      <c r="D8" s="38">
        <v>0</v>
      </c>
      <c r="E8" s="38">
        <v>3428.7781137548031</v>
      </c>
      <c r="F8" s="38">
        <v>0</v>
      </c>
      <c r="G8" s="38">
        <v>26768.265838538231</v>
      </c>
      <c r="H8" s="704" t="s">
        <v>447</v>
      </c>
      <c r="I8" s="704" t="s">
        <v>447</v>
      </c>
    </row>
    <row r="9" spans="2:9" x14ac:dyDescent="0.35">
      <c r="B9" s="14" t="s">
        <v>48</v>
      </c>
      <c r="C9" s="38">
        <v>121233.148</v>
      </c>
      <c r="D9" s="38">
        <v>41607.595082174827</v>
      </c>
      <c r="E9" s="38">
        <v>53422.121600860766</v>
      </c>
      <c r="F9" s="38">
        <v>36550.692475679934</v>
      </c>
      <c r="G9" s="38">
        <v>61920.697198610978</v>
      </c>
      <c r="H9" s="704">
        <v>1.9137263944374827</v>
      </c>
      <c r="I9" s="704">
        <v>0.95787763195146214</v>
      </c>
    </row>
    <row r="10" spans="2:9" x14ac:dyDescent="0.35">
      <c r="B10" s="14" t="s">
        <v>49</v>
      </c>
      <c r="C10" s="38">
        <v>3265035.378</v>
      </c>
      <c r="D10" s="38">
        <v>3053452.0404305481</v>
      </c>
      <c r="E10" s="38">
        <v>2695909.3988264459</v>
      </c>
      <c r="F10" s="38">
        <v>2646867.0807407633</v>
      </c>
      <c r="G10" s="38">
        <v>2073311.6404609641</v>
      </c>
      <c r="H10" s="704">
        <v>6.9293158945315403E-2</v>
      </c>
      <c r="I10" s="704">
        <v>0.57479238252580167</v>
      </c>
    </row>
    <row r="11" spans="2:9" x14ac:dyDescent="0.35">
      <c r="B11" s="14" t="s">
        <v>50</v>
      </c>
      <c r="C11" s="38">
        <v>960323.58600000001</v>
      </c>
      <c r="D11" s="38">
        <v>1244985.4565729119</v>
      </c>
      <c r="E11" s="38">
        <v>1486819.7760187529</v>
      </c>
      <c r="F11" s="38">
        <v>1029147.5011836042</v>
      </c>
      <c r="G11" s="38">
        <v>1012335.8831993473</v>
      </c>
      <c r="H11" s="704">
        <v>-0.22864674367884141</v>
      </c>
      <c r="I11" s="704">
        <v>-5.1378498048463506E-2</v>
      </c>
    </row>
    <row r="12" spans="2:9" x14ac:dyDescent="0.35">
      <c r="B12" s="14" t="s">
        <v>51</v>
      </c>
      <c r="C12" s="38">
        <v>673494.92700000003</v>
      </c>
      <c r="D12" s="38">
        <v>216741.83281535498</v>
      </c>
      <c r="E12" s="38">
        <v>132998.51685794967</v>
      </c>
      <c r="F12" s="38">
        <v>221153.79006675529</v>
      </c>
      <c r="G12" s="38">
        <v>251387.17754557211</v>
      </c>
      <c r="H12" s="704">
        <v>2.1073601171111189</v>
      </c>
      <c r="I12" s="704">
        <v>1.6791140804224476</v>
      </c>
    </row>
    <row r="13" spans="2:9" x14ac:dyDescent="0.35">
      <c r="B13" s="14" t="s">
        <v>52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704" t="s">
        <v>447</v>
      </c>
      <c r="I13" s="704" t="s">
        <v>447</v>
      </c>
    </row>
    <row r="14" spans="2:9" x14ac:dyDescent="0.35">
      <c r="B14" s="14" t="s">
        <v>53</v>
      </c>
      <c r="C14" s="38">
        <v>6627.3280000000004</v>
      </c>
      <c r="D14" s="38">
        <v>5464.0323023466099</v>
      </c>
      <c r="E14" s="38">
        <v>4236.8905727370666</v>
      </c>
      <c r="F14" s="38">
        <v>866.85070807456316</v>
      </c>
      <c r="G14" s="38">
        <v>1821.795930783313</v>
      </c>
      <c r="H14" s="704">
        <v>0.21290058939691781</v>
      </c>
      <c r="I14" s="704">
        <v>2.6377993209977504</v>
      </c>
    </row>
    <row r="15" spans="2:9" hidden="1" x14ac:dyDescent="0.35">
      <c r="B15" s="73" t="s">
        <v>54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704" t="e">
        <v>#DIV/0!</v>
      </c>
      <c r="I15" s="704" t="e">
        <v>#DIV/0!</v>
      </c>
    </row>
    <row r="16" spans="2:9" x14ac:dyDescent="0.35">
      <c r="B16" s="14" t="s">
        <v>55</v>
      </c>
      <c r="C16" s="38">
        <v>121458.268</v>
      </c>
      <c r="D16" s="38">
        <v>122498.4041225352</v>
      </c>
      <c r="E16" s="38">
        <v>121586.65752807811</v>
      </c>
      <c r="F16" s="38">
        <v>124328.25642701151</v>
      </c>
      <c r="G16" s="38">
        <v>132310.64236123831</v>
      </c>
      <c r="H16" s="704">
        <v>-8.4910177400739917E-3</v>
      </c>
      <c r="I16" s="704">
        <v>-8.202193087090337E-2</v>
      </c>
    </row>
    <row r="17" spans="2:9" x14ac:dyDescent="0.35">
      <c r="B17" s="14" t="s">
        <v>459</v>
      </c>
      <c r="C17" s="38">
        <v>87086.562000000005</v>
      </c>
      <c r="D17" s="38">
        <v>87336.858825986201</v>
      </c>
      <c r="E17" s="38">
        <v>95826.423329545985</v>
      </c>
      <c r="F17" s="38">
        <v>95906.474059931934</v>
      </c>
      <c r="G17" s="38">
        <v>113695.14151704426</v>
      </c>
      <c r="H17" s="704">
        <v>-2.8658785002205756E-3</v>
      </c>
      <c r="I17" s="704">
        <v>-0.2340344465207892</v>
      </c>
    </row>
    <row r="18" spans="2:9" x14ac:dyDescent="0.35">
      <c r="B18" s="14" t="s">
        <v>460</v>
      </c>
      <c r="C18" s="38">
        <v>207419.052</v>
      </c>
      <c r="D18" s="38">
        <v>201842.28413753706</v>
      </c>
      <c r="E18" s="38">
        <v>199038.11875614285</v>
      </c>
      <c r="F18" s="38">
        <v>202478.70006384829</v>
      </c>
      <c r="G18" s="38">
        <v>188398.87389590996</v>
      </c>
      <c r="H18" s="704">
        <v>2.7629333894491959E-2</v>
      </c>
      <c r="I18" s="704">
        <v>0.10095696280328426</v>
      </c>
    </row>
    <row r="19" spans="2:9" x14ac:dyDescent="0.35">
      <c r="B19" s="111" t="s">
        <v>56</v>
      </c>
      <c r="C19" s="38">
        <v>56041.614999999998</v>
      </c>
      <c r="D19" s="38">
        <v>20210.11455437071</v>
      </c>
      <c r="E19" s="38">
        <v>7366.478784051309</v>
      </c>
      <c r="F19" s="38">
        <v>2092.6297864525086</v>
      </c>
      <c r="G19" s="38">
        <v>2200.8769158223081</v>
      </c>
      <c r="H19" s="704">
        <v>1.7729489038388575</v>
      </c>
      <c r="I19" s="704">
        <v>24.463311735931999</v>
      </c>
    </row>
    <row r="20" spans="2:9" x14ac:dyDescent="0.35">
      <c r="B20" s="14" t="s">
        <v>57</v>
      </c>
      <c r="C20" s="38">
        <v>40327.375999999997</v>
      </c>
      <c r="D20" s="38">
        <v>41687.930686366526</v>
      </c>
      <c r="E20" s="38">
        <v>51042.116850544538</v>
      </c>
      <c r="F20" s="38">
        <v>43349.505774750411</v>
      </c>
      <c r="G20" s="38">
        <v>49614.223831997922</v>
      </c>
      <c r="H20" s="704">
        <v>-3.263665679648331E-2</v>
      </c>
      <c r="I20" s="704">
        <v>-0.18718115723113493</v>
      </c>
    </row>
    <row r="21" spans="2:9" x14ac:dyDescent="0.35">
      <c r="B21" s="36" t="s">
        <v>58</v>
      </c>
      <c r="C21" s="289">
        <v>7458100.2780000009</v>
      </c>
      <c r="D21" s="289">
        <v>6394422.2072418025</v>
      </c>
      <c r="E21" s="289">
        <v>6027407.6794240819</v>
      </c>
      <c r="F21" s="289">
        <v>5525972.4136185888</v>
      </c>
      <c r="G21" s="289">
        <v>5253207.8375507342</v>
      </c>
      <c r="H21" s="83">
        <v>0.16634467294848987</v>
      </c>
      <c r="I21" s="83">
        <v>0.41972305468067672</v>
      </c>
    </row>
    <row r="22" spans="2:9" x14ac:dyDescent="0.35">
      <c r="B22" s="7" t="s">
        <v>59</v>
      </c>
      <c r="C22" s="290"/>
      <c r="D22" s="290"/>
      <c r="E22" s="290"/>
      <c r="F22" s="290"/>
      <c r="G22" s="290"/>
      <c r="H22" s="704"/>
      <c r="I22" s="704"/>
    </row>
    <row r="23" spans="2:9" x14ac:dyDescent="0.35">
      <c r="B23" s="14" t="s">
        <v>60</v>
      </c>
      <c r="C23" s="38">
        <v>5059808.6409999998</v>
      </c>
      <c r="D23" s="38">
        <v>4405485.0059041753</v>
      </c>
      <c r="E23" s="38">
        <v>4167425.9583527828</v>
      </c>
      <c r="F23" s="38">
        <v>3870551.581531289</v>
      </c>
      <c r="G23" s="38">
        <v>3625345.671884614</v>
      </c>
      <c r="H23" s="82">
        <v>0.14852476724331343</v>
      </c>
      <c r="I23" s="704">
        <v>0.3956761917187579</v>
      </c>
    </row>
    <row r="24" spans="2:9" x14ac:dyDescent="0.35">
      <c r="B24" s="37" t="s">
        <v>61</v>
      </c>
      <c r="C24" s="38">
        <v>161318.15400000001</v>
      </c>
      <c r="D24" s="38">
        <v>169599.68990610316</v>
      </c>
      <c r="E24" s="38">
        <v>149274.35722957534</v>
      </c>
      <c r="F24" s="38">
        <v>176492.2738572587</v>
      </c>
      <c r="G24" s="38">
        <v>173645.73911377828</v>
      </c>
      <c r="H24" s="82">
        <v>-4.8829900046917118E-2</v>
      </c>
      <c r="I24" s="704">
        <v>-7.0992730237399271E-2</v>
      </c>
    </row>
    <row r="25" spans="2:9" x14ac:dyDescent="0.35">
      <c r="B25" s="37" t="s">
        <v>62</v>
      </c>
      <c r="C25" s="38">
        <v>657.30100000000004</v>
      </c>
      <c r="D25" s="38">
        <v>300.15406143822662</v>
      </c>
      <c r="E25" s="38">
        <v>261.33141430103717</v>
      </c>
      <c r="F25" s="38">
        <v>225.97540365529926</v>
      </c>
      <c r="G25" s="38">
        <v>148.92293161188664</v>
      </c>
      <c r="H25" s="82">
        <v>1.1898787471022652</v>
      </c>
      <c r="I25" s="704">
        <v>3.413699038056917</v>
      </c>
    </row>
    <row r="26" spans="2:9" x14ac:dyDescent="0.35">
      <c r="B26" s="37" t="s">
        <v>63</v>
      </c>
      <c r="C26" s="38">
        <v>4897833.1859999998</v>
      </c>
      <c r="D26" s="38">
        <v>4235585.1619366342</v>
      </c>
      <c r="E26" s="38">
        <v>4017890.2697089063</v>
      </c>
      <c r="F26" s="38">
        <v>3693833.3322703755</v>
      </c>
      <c r="G26" s="38">
        <v>3451551.0098392237</v>
      </c>
      <c r="H26" s="82">
        <v>0.15635337237808389</v>
      </c>
      <c r="I26" s="704">
        <v>0.41902384523302905</v>
      </c>
    </row>
    <row r="27" spans="2:9" x14ac:dyDescent="0.35">
      <c r="B27" s="111" t="s">
        <v>64</v>
      </c>
      <c r="C27" s="38">
        <v>13291.599</v>
      </c>
      <c r="D27" s="38">
        <v>0</v>
      </c>
      <c r="E27" s="38">
        <v>3074.8540493221381</v>
      </c>
      <c r="F27" s="38">
        <v>0</v>
      </c>
      <c r="G27" s="38">
        <v>480.90454272291583</v>
      </c>
      <c r="H27" s="82" t="s">
        <v>447</v>
      </c>
      <c r="I27" s="704" t="s">
        <v>447</v>
      </c>
    </row>
    <row r="28" spans="2:9" x14ac:dyDescent="0.35">
      <c r="B28" s="111" t="s">
        <v>46</v>
      </c>
      <c r="C28" s="38">
        <v>0</v>
      </c>
      <c r="D28" s="38">
        <v>0</v>
      </c>
      <c r="E28" s="38">
        <v>29.870010122902329</v>
      </c>
      <c r="F28" s="38">
        <v>2114.9520489983142</v>
      </c>
      <c r="G28" s="38">
        <v>72.7960502845024</v>
      </c>
      <c r="H28" s="82" t="s">
        <v>447</v>
      </c>
      <c r="I28" s="704" t="s">
        <v>447</v>
      </c>
    </row>
    <row r="29" spans="2:9" x14ac:dyDescent="0.35">
      <c r="B29" s="111" t="s">
        <v>47</v>
      </c>
      <c r="C29" s="38">
        <v>386339.20899999997</v>
      </c>
      <c r="D29" s="38">
        <v>58875.284480545801</v>
      </c>
      <c r="E29" s="38">
        <v>35194.287470185736</v>
      </c>
      <c r="F29" s="38">
        <v>41422.898883186994</v>
      </c>
      <c r="G29" s="38">
        <v>152102.1545041434</v>
      </c>
      <c r="H29" s="82">
        <v>5.5619930741508057</v>
      </c>
      <c r="I29" s="704" t="s">
        <v>447</v>
      </c>
    </row>
    <row r="30" spans="2:9" x14ac:dyDescent="0.35">
      <c r="B30" s="111" t="s">
        <v>65</v>
      </c>
      <c r="C30" s="38">
        <v>204914.147</v>
      </c>
      <c r="D30" s="38">
        <v>188949.55299540388</v>
      </c>
      <c r="E30" s="38">
        <v>199398.88655676975</v>
      </c>
      <c r="F30" s="38">
        <v>202689.79802468131</v>
      </c>
      <c r="G30" s="38">
        <v>180968.73585850038</v>
      </c>
      <c r="H30" s="82">
        <v>8.4491303374422122E-2</v>
      </c>
      <c r="I30" s="704">
        <v>0.13231794446651035</v>
      </c>
    </row>
    <row r="31" spans="2:9" x14ac:dyDescent="0.35">
      <c r="B31" s="111" t="s">
        <v>66</v>
      </c>
      <c r="C31" s="38">
        <v>360207.91800000001</v>
      </c>
      <c r="D31" s="38">
        <v>90851.755300354969</v>
      </c>
      <c r="E31" s="38">
        <v>80569.318925042113</v>
      </c>
      <c r="F31" s="38">
        <v>47930.134793269899</v>
      </c>
      <c r="G31" s="38">
        <v>35075.353189183275</v>
      </c>
      <c r="H31" s="82">
        <v>2.9647876566518319</v>
      </c>
      <c r="I31" s="704">
        <v>9.2695450009348122</v>
      </c>
    </row>
    <row r="32" spans="2:9" x14ac:dyDescent="0.35">
      <c r="B32" s="111" t="s">
        <v>67</v>
      </c>
      <c r="C32" s="38">
        <v>261751.43900000001</v>
      </c>
      <c r="D32" s="38">
        <v>381262.95105622662</v>
      </c>
      <c r="E32" s="38">
        <v>250108.3227853362</v>
      </c>
      <c r="F32" s="38">
        <v>62395.329261018414</v>
      </c>
      <c r="G32" s="38">
        <v>29459.705126017128</v>
      </c>
      <c r="H32" s="82">
        <v>-0.31346217020337153</v>
      </c>
      <c r="I32" s="704" t="s">
        <v>447</v>
      </c>
    </row>
    <row r="33" spans="2:9" hidden="1" x14ac:dyDescent="0.35">
      <c r="B33" s="111" t="s">
        <v>68</v>
      </c>
      <c r="C33" s="38">
        <v>2608.5070000000001</v>
      </c>
      <c r="D33" s="38">
        <v>5313.4227810772281</v>
      </c>
      <c r="E33" s="38">
        <v>9601.3203853938558</v>
      </c>
      <c r="F33" s="38">
        <v>6379.68482851926</v>
      </c>
      <c r="G33" s="38">
        <v>2393.7330872656239</v>
      </c>
      <c r="H33" s="82">
        <v>-0.50907219179137875</v>
      </c>
      <c r="I33" s="704">
        <v>8.9723417317055132E-2</v>
      </c>
    </row>
    <row r="34" spans="2:9" hidden="1" x14ac:dyDescent="0.35">
      <c r="B34" s="111" t="s">
        <v>69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82" t="e">
        <v>#DIV/0!</v>
      </c>
      <c r="I34" s="704" t="e">
        <v>#DIV/0!</v>
      </c>
    </row>
    <row r="35" spans="2:9" x14ac:dyDescent="0.35">
      <c r="B35" s="111" t="s">
        <v>70</v>
      </c>
      <c r="C35" s="38">
        <v>42780.552000000003</v>
      </c>
      <c r="D35" s="38">
        <v>46478.821815069656</v>
      </c>
      <c r="E35" s="38">
        <v>46874.385984197193</v>
      </c>
      <c r="F35" s="38">
        <v>49521.771144449463</v>
      </c>
      <c r="G35" s="38">
        <v>65901.183910591993</v>
      </c>
      <c r="H35" s="82">
        <v>-7.9568923450434315E-2</v>
      </c>
      <c r="I35" s="704">
        <v>-0.3508378839135835</v>
      </c>
    </row>
    <row r="36" spans="2:9" x14ac:dyDescent="0.35">
      <c r="B36" s="111" t="s">
        <v>71</v>
      </c>
      <c r="C36" s="38">
        <v>2800.9050000000002</v>
      </c>
      <c r="D36" s="38">
        <v>1995.67391254718</v>
      </c>
      <c r="E36" s="38">
        <v>2188.3340775891888</v>
      </c>
      <c r="F36" s="38">
        <v>3863.4943180956088</v>
      </c>
      <c r="G36" s="38">
        <v>21304.510522320459</v>
      </c>
      <c r="H36" s="82">
        <v>0.4034883065766306</v>
      </c>
      <c r="I36" s="704">
        <v>-0.86852995298504854</v>
      </c>
    </row>
    <row r="37" spans="2:9" x14ac:dyDescent="0.35">
      <c r="B37" s="111" t="s">
        <v>72</v>
      </c>
      <c r="C37" s="38">
        <v>180515.226</v>
      </c>
      <c r="D37" s="38">
        <v>224299.12626858643</v>
      </c>
      <c r="E37" s="38">
        <v>220677.62390688164</v>
      </c>
      <c r="F37" s="38">
        <v>234472.64207286766</v>
      </c>
      <c r="G37" s="38">
        <v>168067.17553262677</v>
      </c>
      <c r="H37" s="82">
        <v>-0.19520316907591306</v>
      </c>
      <c r="I37" s="704">
        <v>7.4065922913999938E-2</v>
      </c>
    </row>
    <row r="38" spans="2:9" x14ac:dyDescent="0.35">
      <c r="B38" s="7" t="s">
        <v>73</v>
      </c>
      <c r="C38" s="291">
        <v>6515018.1430000002</v>
      </c>
      <c r="D38" s="291">
        <v>5403511.5945139872</v>
      </c>
      <c r="E38" s="291">
        <v>5015143.1625036234</v>
      </c>
      <c r="F38" s="291">
        <v>4521342.2869063765</v>
      </c>
      <c r="G38" s="291">
        <v>4281171.9242082704</v>
      </c>
      <c r="H38" s="82">
        <v>0.20570077976967616</v>
      </c>
      <c r="I38" s="704">
        <v>0.52178381488494918</v>
      </c>
    </row>
    <row r="39" spans="2:9" x14ac:dyDescent="0.35">
      <c r="B39" s="7" t="s">
        <v>74</v>
      </c>
      <c r="C39" s="553">
        <v>942328.16700000002</v>
      </c>
      <c r="D39" s="553">
        <v>988591.64658235689</v>
      </c>
      <c r="E39" s="553">
        <v>1010248.0087027482</v>
      </c>
      <c r="F39" s="553">
        <v>1003302.2057805314</v>
      </c>
      <c r="G39" s="553">
        <v>970844.48904472578</v>
      </c>
      <c r="H39" s="82">
        <v>-4.6797360408914579E-2</v>
      </c>
      <c r="I39" s="704">
        <v>-2.9372698064944247E-2</v>
      </c>
    </row>
    <row r="40" spans="2:9" x14ac:dyDescent="0.35">
      <c r="B40" s="14" t="s">
        <v>75</v>
      </c>
      <c r="C40" s="38">
        <v>753.96799999999996</v>
      </c>
      <c r="D40" s="38">
        <v>2318.9661454582224</v>
      </c>
      <c r="E40" s="38">
        <v>2016.5082177103609</v>
      </c>
      <c r="F40" s="38">
        <v>1327.9209316814674</v>
      </c>
      <c r="G40" s="38">
        <v>1191.4242977377867</v>
      </c>
      <c r="H40" s="82">
        <v>-0.67486890592315318</v>
      </c>
      <c r="I40" s="704">
        <v>-0.36717087150934014</v>
      </c>
    </row>
    <row r="41" spans="2:9" x14ac:dyDescent="0.35">
      <c r="B41" s="36" t="s">
        <v>76</v>
      </c>
      <c r="C41" s="289">
        <v>7458100.2780000009</v>
      </c>
      <c r="D41" s="289">
        <v>6394422.2072418025</v>
      </c>
      <c r="E41" s="289">
        <v>6027407.6794240819</v>
      </c>
      <c r="F41" s="289">
        <v>5525972.4136185888</v>
      </c>
      <c r="G41" s="289">
        <v>5253207.8375507342</v>
      </c>
      <c r="H41" s="83">
        <v>0.16634467294848987</v>
      </c>
      <c r="I41" s="83">
        <v>0.41972305468067672</v>
      </c>
    </row>
    <row r="42" spans="2:9" x14ac:dyDescent="0.35">
      <c r="C42" s="280"/>
      <c r="D42" s="280"/>
      <c r="E42" s="280"/>
      <c r="F42" s="280"/>
      <c r="G42" s="280"/>
    </row>
    <row r="43" spans="2:9" x14ac:dyDescent="0.35">
      <c r="C43" s="280"/>
      <c r="D43" s="280"/>
      <c r="E43" s="280"/>
      <c r="F43" s="280"/>
      <c r="G43" s="280"/>
    </row>
    <row r="44" spans="2:9" x14ac:dyDescent="0.35">
      <c r="C44" s="321"/>
      <c r="D44" s="340"/>
    </row>
    <row r="45" spans="2:9" x14ac:dyDescent="0.35">
      <c r="C45" s="340"/>
      <c r="D45" s="340"/>
    </row>
    <row r="46" spans="2:9" s="45" customFormat="1" x14ac:dyDescent="0.35">
      <c r="B46" s="190" t="s">
        <v>446</v>
      </c>
      <c r="C46" s="749" t="s">
        <v>715</v>
      </c>
      <c r="D46" s="750" t="s">
        <v>694</v>
      </c>
      <c r="E46" s="750" t="s">
        <v>679</v>
      </c>
      <c r="F46" s="750" t="s">
        <v>645</v>
      </c>
      <c r="G46" s="750" t="s">
        <v>630</v>
      </c>
    </row>
    <row r="47" spans="2:9" s="45" customFormat="1" ht="9.5" thickBot="1" x14ac:dyDescent="0.4">
      <c r="B47" s="450" t="s">
        <v>390</v>
      </c>
      <c r="C47" s="621"/>
      <c r="D47" s="621"/>
      <c r="E47" s="262"/>
      <c r="F47" s="262"/>
      <c r="G47" s="262"/>
    </row>
    <row r="48" spans="2:9" s="45" customFormat="1" ht="9.5" thickTop="1" x14ac:dyDescent="0.35">
      <c r="B48" s="49" t="s">
        <v>43</v>
      </c>
      <c r="C48" s="622"/>
      <c r="D48" s="623"/>
      <c r="E48" s="623"/>
      <c r="F48" s="623"/>
      <c r="G48" s="623"/>
    </row>
    <row r="49" spans="2:7" s="45" customFormat="1" x14ac:dyDescent="0.35">
      <c r="B49" s="52" t="s">
        <v>44</v>
      </c>
      <c r="C49" s="533">
        <v>1760045.1170000001</v>
      </c>
      <c r="D49" s="533">
        <v>1095226.8319999999</v>
      </c>
      <c r="E49" s="533">
        <v>858029.81200000003</v>
      </c>
      <c r="F49" s="533">
        <v>652975.23899999994</v>
      </c>
      <c r="G49" s="533">
        <v>772513.755</v>
      </c>
    </row>
    <row r="50" spans="2:7" s="45" customFormat="1" x14ac:dyDescent="0.35">
      <c r="B50" s="52" t="s">
        <v>492</v>
      </c>
      <c r="C50" s="533">
        <v>154394.133</v>
      </c>
      <c r="D50" s="533">
        <v>246108.61</v>
      </c>
      <c r="E50" s="533">
        <v>254619.19399999999</v>
      </c>
      <c r="F50" s="533">
        <v>261777.10500000001</v>
      </c>
      <c r="G50" s="533">
        <v>246658.74600000001</v>
      </c>
    </row>
    <row r="51" spans="2:7" s="45" customFormat="1" x14ac:dyDescent="0.35">
      <c r="B51" s="52" t="s">
        <v>46</v>
      </c>
      <c r="C51" s="533">
        <v>5098.4809999999998</v>
      </c>
      <c r="D51" s="533">
        <v>7202.6670000000004</v>
      </c>
      <c r="E51" s="533">
        <v>3794.0439999999999</v>
      </c>
      <c r="F51" s="533">
        <v>4627.8100000000004</v>
      </c>
      <c r="G51" s="533">
        <v>1756.884</v>
      </c>
    </row>
    <row r="52" spans="2:7" s="45" customFormat="1" x14ac:dyDescent="0.35">
      <c r="B52" s="52" t="s">
        <v>47</v>
      </c>
      <c r="C52" s="533">
        <v>503.5</v>
      </c>
      <c r="D52" s="533">
        <v>0</v>
      </c>
      <c r="E52" s="533">
        <v>3052.1509999999998</v>
      </c>
      <c r="F52" s="533">
        <v>0</v>
      </c>
      <c r="G52" s="533">
        <v>20316.304</v>
      </c>
    </row>
    <row r="53" spans="2:7" s="45" customFormat="1" x14ac:dyDescent="0.35">
      <c r="B53" s="52" t="s">
        <v>48</v>
      </c>
      <c r="C53" s="533">
        <v>121185.861</v>
      </c>
      <c r="D53" s="533">
        <v>39226.85</v>
      </c>
      <c r="E53" s="533">
        <v>47561.75</v>
      </c>
      <c r="F53" s="533">
        <v>29599.351999999999</v>
      </c>
      <c r="G53" s="533">
        <v>46378.044000000002</v>
      </c>
    </row>
    <row r="54" spans="2:7" s="45" customFormat="1" x14ac:dyDescent="0.35">
      <c r="B54" s="52" t="s">
        <v>49</v>
      </c>
      <c r="C54" s="533">
        <v>3265031.6719999998</v>
      </c>
      <c r="D54" s="533">
        <v>2881474.4440000001</v>
      </c>
      <c r="E54" s="533">
        <v>2399779.4350000001</v>
      </c>
      <c r="F54" s="533">
        <v>2169160.8450000002</v>
      </c>
      <c r="G54" s="533">
        <v>1587289.6029999999</v>
      </c>
    </row>
    <row r="55" spans="2:7" s="45" customFormat="1" x14ac:dyDescent="0.35">
      <c r="B55" s="52" t="s">
        <v>50</v>
      </c>
      <c r="C55" s="533">
        <v>960323.58600000001</v>
      </c>
      <c r="D55" s="533">
        <v>1109499.68</v>
      </c>
      <c r="E55" s="533">
        <v>1254114.5930000001</v>
      </c>
      <c r="F55" s="533">
        <v>842539.23600000003</v>
      </c>
      <c r="G55" s="533">
        <v>761926.98499999999</v>
      </c>
    </row>
    <row r="56" spans="2:7" s="45" customFormat="1" x14ac:dyDescent="0.35">
      <c r="B56" s="52" t="s">
        <v>51</v>
      </c>
      <c r="C56" s="533">
        <v>673494.92700000003</v>
      </c>
      <c r="D56" s="533">
        <v>204534.655</v>
      </c>
      <c r="E56" s="533">
        <v>118389.567</v>
      </c>
      <c r="F56" s="533">
        <v>181323.764</v>
      </c>
      <c r="G56" s="533">
        <v>190795.26300000001</v>
      </c>
    </row>
    <row r="57" spans="2:7" s="45" customFormat="1" x14ac:dyDescent="0.35">
      <c r="B57" s="52" t="s">
        <v>52</v>
      </c>
      <c r="C57" s="533">
        <v>0</v>
      </c>
      <c r="D57" s="533">
        <v>0</v>
      </c>
      <c r="E57" s="533">
        <v>0</v>
      </c>
      <c r="F57" s="533">
        <v>0</v>
      </c>
      <c r="G57" s="533">
        <v>-2165.6219999999998</v>
      </c>
    </row>
    <row r="58" spans="2:7" s="45" customFormat="1" x14ac:dyDescent="0.35">
      <c r="B58" s="52" t="s">
        <v>53</v>
      </c>
      <c r="C58" s="533">
        <v>6145.268</v>
      </c>
      <c r="D58" s="533">
        <v>5003.2579999999998</v>
      </c>
      <c r="E58" s="533">
        <v>3427.875</v>
      </c>
      <c r="F58" s="533">
        <v>616.44899999999996</v>
      </c>
      <c r="G58" s="533">
        <v>1192.817</v>
      </c>
    </row>
    <row r="59" spans="2:7" s="45" customFormat="1" x14ac:dyDescent="0.35">
      <c r="B59" s="52" t="s">
        <v>54</v>
      </c>
      <c r="C59" s="533">
        <v>0</v>
      </c>
      <c r="D59" s="533">
        <v>0</v>
      </c>
      <c r="E59" s="533">
        <v>0</v>
      </c>
      <c r="F59" s="533">
        <v>0</v>
      </c>
      <c r="G59" s="533">
        <v>0</v>
      </c>
    </row>
    <row r="60" spans="2:7" s="45" customFormat="1" x14ac:dyDescent="0.35">
      <c r="B60" s="52" t="s">
        <v>55</v>
      </c>
      <c r="C60" s="533">
        <v>80021.126000000004</v>
      </c>
      <c r="D60" s="533">
        <v>77984.467000000004</v>
      </c>
      <c r="E60" s="533">
        <v>74496.399000000005</v>
      </c>
      <c r="F60" s="533">
        <v>74309.521999999997</v>
      </c>
      <c r="G60" s="533">
        <v>42804.048999999999</v>
      </c>
    </row>
    <row r="61" spans="2:7" s="45" customFormat="1" x14ac:dyDescent="0.35">
      <c r="B61" s="52" t="s">
        <v>459</v>
      </c>
      <c r="C61" s="533">
        <v>70545.62</v>
      </c>
      <c r="D61" s="533">
        <v>70705.129000000001</v>
      </c>
      <c r="E61" s="533">
        <v>77630.956999999995</v>
      </c>
      <c r="F61" s="533">
        <v>77645.183999999994</v>
      </c>
      <c r="G61" s="533">
        <v>42607.964999999997</v>
      </c>
    </row>
    <row r="62" spans="2:7" s="45" customFormat="1" x14ac:dyDescent="0.35">
      <c r="B62" s="52" t="s">
        <v>460</v>
      </c>
      <c r="C62" s="533">
        <v>149948.91500000001</v>
      </c>
      <c r="D62" s="533">
        <v>138563.27499999999</v>
      </c>
      <c r="E62" s="533">
        <v>130594.272</v>
      </c>
      <c r="F62" s="533">
        <v>128235.652</v>
      </c>
      <c r="G62" s="533">
        <v>112655.039</v>
      </c>
    </row>
    <row r="63" spans="2:7" s="45" customFormat="1" x14ac:dyDescent="0.35">
      <c r="B63" s="45" t="s">
        <v>56</v>
      </c>
      <c r="C63" s="533">
        <v>94085.793999999994</v>
      </c>
      <c r="D63" s="533">
        <v>55111.516000000003</v>
      </c>
      <c r="E63" s="533">
        <v>39321.370999999999</v>
      </c>
      <c r="F63" s="533">
        <v>28356.118999999999</v>
      </c>
      <c r="G63" s="533">
        <v>51813.656000000003</v>
      </c>
    </row>
    <row r="64" spans="2:7" s="45" customFormat="1" x14ac:dyDescent="0.35">
      <c r="B64" s="52" t="s">
        <v>57</v>
      </c>
      <c r="C64" s="533">
        <v>24698.016</v>
      </c>
      <c r="D64" s="533">
        <v>26525.825000000001</v>
      </c>
      <c r="E64" s="533">
        <v>30518.191999999999</v>
      </c>
      <c r="F64" s="533">
        <v>21154.544000000002</v>
      </c>
      <c r="G64" s="533">
        <v>21277.041000000001</v>
      </c>
    </row>
    <row r="65" spans="2:7" s="45" customFormat="1" x14ac:dyDescent="0.35">
      <c r="B65" s="49" t="s">
        <v>58</v>
      </c>
      <c r="C65" s="724">
        <v>7365522.0159999998</v>
      </c>
      <c r="D65" s="724">
        <v>5957167.2080000006</v>
      </c>
      <c r="E65" s="724">
        <v>5295329.6120000007</v>
      </c>
      <c r="F65" s="724">
        <v>4472320.8210000005</v>
      </c>
      <c r="G65" s="724">
        <v>3897820.5289999996</v>
      </c>
    </row>
    <row r="66" spans="2:7" s="45" customFormat="1" x14ac:dyDescent="0.35">
      <c r="B66" s="49" t="s">
        <v>59</v>
      </c>
      <c r="C66" s="725"/>
      <c r="D66" s="725"/>
      <c r="E66" s="726"/>
      <c r="F66" s="726"/>
      <c r="G66" s="726"/>
    </row>
    <row r="67" spans="2:7" s="45" customFormat="1" x14ac:dyDescent="0.35">
      <c r="B67" s="52" t="s">
        <v>60</v>
      </c>
      <c r="C67" s="533">
        <v>5060470.6409999998</v>
      </c>
      <c r="D67" s="533">
        <v>4157672.67</v>
      </c>
      <c r="E67" s="533">
        <v>3709771.4780000001</v>
      </c>
      <c r="F67" s="533">
        <v>3173461.2429999998</v>
      </c>
      <c r="G67" s="533">
        <v>2751527.6940000001</v>
      </c>
    </row>
    <row r="68" spans="2:7" s="45" customFormat="1" x14ac:dyDescent="0.35">
      <c r="B68" s="48" t="s">
        <v>61</v>
      </c>
      <c r="C68" s="533">
        <v>161318.15400000001</v>
      </c>
      <c r="D68" s="533">
        <v>160047.61799999999</v>
      </c>
      <c r="E68" s="533">
        <v>132877.62100000001</v>
      </c>
      <c r="F68" s="533">
        <v>144705.83300000001</v>
      </c>
      <c r="G68" s="533">
        <v>131791.86300000001</v>
      </c>
    </row>
    <row r="69" spans="2:7" s="45" customFormat="1" x14ac:dyDescent="0.35">
      <c r="B69" s="48" t="s">
        <v>62</v>
      </c>
      <c r="C69" s="533">
        <v>657.30100000000004</v>
      </c>
      <c r="D69" s="533">
        <v>283.24900000000002</v>
      </c>
      <c r="E69" s="533">
        <v>232.626</v>
      </c>
      <c r="F69" s="533">
        <v>185.27699999999999</v>
      </c>
      <c r="G69" s="533">
        <v>113.02800000000001</v>
      </c>
    </row>
    <row r="70" spans="2:7" s="45" customFormat="1" x14ac:dyDescent="0.35">
      <c r="B70" s="48" t="s">
        <v>63</v>
      </c>
      <c r="C70" s="533">
        <v>4898495.1859999998</v>
      </c>
      <c r="D70" s="533">
        <v>3997341.8029999998</v>
      </c>
      <c r="E70" s="533">
        <v>3576661.2310000001</v>
      </c>
      <c r="F70" s="533">
        <v>3028570.1329999999</v>
      </c>
      <c r="G70" s="533">
        <v>2619622.8029999998</v>
      </c>
    </row>
    <row r="71" spans="2:7" s="45" customFormat="1" x14ac:dyDescent="0.35">
      <c r="B71" s="45" t="s">
        <v>64</v>
      </c>
      <c r="C71" s="533">
        <v>13291.599</v>
      </c>
      <c r="D71" s="533">
        <v>0</v>
      </c>
      <c r="E71" s="533">
        <v>2737.1030000000001</v>
      </c>
      <c r="F71" s="533">
        <v>0</v>
      </c>
      <c r="G71" s="533">
        <v>364.99200000000002</v>
      </c>
    </row>
    <row r="72" spans="2:7" s="45" customFormat="1" x14ac:dyDescent="0.35">
      <c r="B72" s="45" t="s">
        <v>46</v>
      </c>
      <c r="C72" s="533">
        <v>0</v>
      </c>
      <c r="D72" s="533">
        <v>0</v>
      </c>
      <c r="E72" s="533">
        <v>26.588999999999999</v>
      </c>
      <c r="F72" s="533">
        <v>1734.047</v>
      </c>
      <c r="G72" s="533">
        <v>55.25</v>
      </c>
    </row>
    <row r="73" spans="2:7" s="45" customFormat="1" x14ac:dyDescent="0.35">
      <c r="B73" s="45" t="s">
        <v>47</v>
      </c>
      <c r="C73" s="533">
        <v>386339.20899999997</v>
      </c>
      <c r="D73" s="533">
        <v>55559.353000000003</v>
      </c>
      <c r="E73" s="533">
        <v>31328.442999999999</v>
      </c>
      <c r="F73" s="533">
        <v>33962.591999999997</v>
      </c>
      <c r="G73" s="533">
        <v>115440.93399999999</v>
      </c>
    </row>
    <row r="74" spans="2:7" s="45" customFormat="1" x14ac:dyDescent="0.35">
      <c r="B74" s="45" t="s">
        <v>65</v>
      </c>
      <c r="C74" s="533">
        <v>204914.147</v>
      </c>
      <c r="D74" s="533">
        <v>179091.14600000001</v>
      </c>
      <c r="E74" s="533">
        <v>177832.28700000001</v>
      </c>
      <c r="F74" s="533">
        <v>166185.15599999999</v>
      </c>
      <c r="G74" s="533">
        <v>137349.796</v>
      </c>
    </row>
    <row r="75" spans="2:7" s="45" customFormat="1" x14ac:dyDescent="0.35">
      <c r="B75" s="45" t="s">
        <v>66</v>
      </c>
      <c r="C75" s="533">
        <v>360207.91800000001</v>
      </c>
      <c r="D75" s="533">
        <v>85734.868000000002</v>
      </c>
      <c r="E75" s="533">
        <v>71546.323999999993</v>
      </c>
      <c r="F75" s="533">
        <v>38304.398000000001</v>
      </c>
      <c r="G75" s="533">
        <v>26621.132000000001</v>
      </c>
    </row>
    <row r="76" spans="2:7" s="45" customFormat="1" hidden="1" x14ac:dyDescent="0.35">
      <c r="B76" s="45" t="s">
        <v>67</v>
      </c>
      <c r="C76" s="533">
        <v>261751.43900000001</v>
      </c>
      <c r="D76" s="533">
        <v>359789.73300000001</v>
      </c>
      <c r="E76" s="533">
        <v>222635.68599999999</v>
      </c>
      <c r="F76" s="533">
        <v>51157.866000000002</v>
      </c>
      <c r="G76" s="533">
        <v>22359.025000000001</v>
      </c>
    </row>
    <row r="77" spans="2:7" s="45" customFormat="1" x14ac:dyDescent="0.35">
      <c r="B77" s="111" t="s">
        <v>67</v>
      </c>
      <c r="C77" s="533">
        <v>261751.43900000001</v>
      </c>
      <c r="D77" s="533">
        <v>359789.73300000001</v>
      </c>
      <c r="E77" s="533">
        <v>222635.68599999999</v>
      </c>
      <c r="F77" s="533">
        <v>51157.866000000002</v>
      </c>
      <c r="G77" s="533">
        <v>22359.025000000001</v>
      </c>
    </row>
    <row r="78" spans="2:7" s="45" customFormat="1" x14ac:dyDescent="0.35">
      <c r="B78" s="45" t="s">
        <v>68</v>
      </c>
      <c r="C78" s="533">
        <v>3123.127</v>
      </c>
      <c r="D78" s="533">
        <v>5213.3559999999998</v>
      </c>
      <c r="E78" s="533">
        <v>9138.74</v>
      </c>
      <c r="F78" s="533">
        <v>5237.317</v>
      </c>
      <c r="G78" s="533">
        <v>0</v>
      </c>
    </row>
    <row r="79" spans="2:7" s="45" customFormat="1" x14ac:dyDescent="0.35">
      <c r="B79" s="45" t="s">
        <v>70</v>
      </c>
      <c r="C79" s="533">
        <v>42780.552000000003</v>
      </c>
      <c r="D79" s="533">
        <v>43861.074999999997</v>
      </c>
      <c r="E79" s="533">
        <v>41725.565000000002</v>
      </c>
      <c r="F79" s="533">
        <v>40602.849000000002</v>
      </c>
      <c r="G79" s="533">
        <v>50017.004999999997</v>
      </c>
    </row>
    <row r="80" spans="2:7" s="45" customFormat="1" x14ac:dyDescent="0.35">
      <c r="B80" s="45" t="s">
        <v>71</v>
      </c>
      <c r="C80" s="533">
        <v>1515.48</v>
      </c>
      <c r="D80" s="533">
        <v>545.89099999999996</v>
      </c>
      <c r="E80" s="533">
        <v>-350.79</v>
      </c>
      <c r="F80" s="533">
        <v>951.17700000000002</v>
      </c>
      <c r="G80" s="533">
        <v>13498.549000000001</v>
      </c>
    </row>
    <row r="81" spans="2:7" s="45" customFormat="1" x14ac:dyDescent="0.35">
      <c r="B81" s="45" t="s">
        <v>72</v>
      </c>
      <c r="C81" s="533">
        <v>178576.43700000001</v>
      </c>
      <c r="D81" s="533">
        <v>214047.28700000001</v>
      </c>
      <c r="E81" s="533">
        <v>196618.02299999999</v>
      </c>
      <c r="F81" s="533">
        <v>191401.67</v>
      </c>
      <c r="G81" s="533">
        <v>137805.40599999999</v>
      </c>
    </row>
    <row r="82" spans="2:7" s="45" customFormat="1" x14ac:dyDescent="0.35">
      <c r="B82" s="49" t="s">
        <v>73</v>
      </c>
      <c r="C82" s="724">
        <v>6512970.5489999996</v>
      </c>
      <c r="D82" s="724">
        <v>5101515.3789999997</v>
      </c>
      <c r="E82" s="724">
        <v>4463009.4479999999</v>
      </c>
      <c r="F82" s="724">
        <v>3702998.3149999999</v>
      </c>
      <c r="G82" s="724">
        <v>3255039.7829999998</v>
      </c>
    </row>
    <row r="83" spans="2:7" s="45" customFormat="1" x14ac:dyDescent="0.35">
      <c r="B83" s="49" t="s">
        <v>74</v>
      </c>
      <c r="C83" s="727">
        <v>851882.05599999998</v>
      </c>
      <c r="D83" s="727">
        <v>854956.70600000001</v>
      </c>
      <c r="E83" s="727">
        <v>831557.63199999998</v>
      </c>
      <c r="F83" s="727">
        <v>768293.35</v>
      </c>
      <c r="G83" s="727">
        <v>641983.152</v>
      </c>
    </row>
    <row r="84" spans="2:7" s="45" customFormat="1" x14ac:dyDescent="0.35">
      <c r="B84" s="52" t="s">
        <v>75</v>
      </c>
      <c r="C84" s="533">
        <v>669.41099999999994</v>
      </c>
      <c r="D84" s="533">
        <v>695.12300000000005</v>
      </c>
      <c r="E84" s="533">
        <v>762.53200000000004</v>
      </c>
      <c r="F84" s="533">
        <v>1029.1559999999999</v>
      </c>
      <c r="G84" s="533">
        <v>797.59400000000005</v>
      </c>
    </row>
    <row r="85" spans="2:7" s="45" customFormat="1" x14ac:dyDescent="0.35">
      <c r="B85" s="49" t="s">
        <v>76</v>
      </c>
      <c r="C85" s="724">
        <v>7365522.0159999998</v>
      </c>
      <c r="D85" s="724">
        <v>5957167.2079999996</v>
      </c>
      <c r="E85" s="724">
        <v>5295329.6119999997</v>
      </c>
      <c r="F85" s="724">
        <v>4472320.8210000005</v>
      </c>
      <c r="G85" s="724">
        <v>3897820.5289999996</v>
      </c>
    </row>
    <row r="86" spans="2:7" s="45" customFormat="1" x14ac:dyDescent="0.35"/>
    <row r="87" spans="2:7" x14ac:dyDescent="0.35">
      <c r="C87" s="280">
        <v>0</v>
      </c>
      <c r="D87" s="280">
        <v>0</v>
      </c>
      <c r="E87" s="280">
        <v>0</v>
      </c>
      <c r="F87" s="280">
        <v>0</v>
      </c>
      <c r="G87" s="280">
        <v>0</v>
      </c>
    </row>
    <row r="89" spans="2:7" x14ac:dyDescent="0.35">
      <c r="E89" s="539"/>
    </row>
    <row r="95" spans="2:7" x14ac:dyDescent="0.35">
      <c r="C95" s="813"/>
    </row>
    <row r="96" spans="2:7" x14ac:dyDescent="0.35">
      <c r="C96" s="280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E11" sqref="E11"/>
    </sheetView>
  </sheetViews>
  <sheetFormatPr baseColWidth="10" defaultColWidth="11.453125" defaultRowHeight="14.5" x14ac:dyDescent="0.35"/>
  <cols>
    <col min="1" max="1" width="2.1796875" style="189" customWidth="1"/>
    <col min="2" max="2" width="29.81640625" style="189" customWidth="1"/>
    <col min="3" max="7" width="8.7265625" style="189" bestFit="1" customWidth="1"/>
    <col min="8" max="8" width="8.26953125" style="189" bestFit="1" customWidth="1"/>
    <col min="9" max="9" width="7.1796875" style="189" bestFit="1" customWidth="1"/>
    <col min="10" max="16384" width="11.453125" style="189"/>
  </cols>
  <sheetData>
    <row r="1" spans="2:9" ht="13.5" customHeight="1" x14ac:dyDescent="0.35"/>
    <row r="2" spans="2:9" ht="15" thickBot="1" x14ac:dyDescent="0.4">
      <c r="B2" s="261" t="s">
        <v>10</v>
      </c>
      <c r="C2" s="262"/>
      <c r="D2" s="262"/>
      <c r="E2" s="262"/>
      <c r="F2" s="262"/>
      <c r="G2" s="262"/>
      <c r="H2" s="194" t="s">
        <v>18</v>
      </c>
      <c r="I2" s="194"/>
    </row>
    <row r="3" spans="2:9" ht="30.75" customHeight="1" thickTop="1" x14ac:dyDescent="0.35">
      <c r="B3" s="30" t="s">
        <v>391</v>
      </c>
      <c r="C3" s="273" t="s">
        <v>712</v>
      </c>
      <c r="D3" s="15" t="s">
        <v>692</v>
      </c>
      <c r="E3" s="15" t="s">
        <v>678</v>
      </c>
      <c r="F3" s="15" t="s">
        <v>643</v>
      </c>
      <c r="G3" s="15" t="s">
        <v>629</v>
      </c>
      <c r="H3" s="15" t="s">
        <v>19</v>
      </c>
      <c r="I3" s="15" t="s">
        <v>20</v>
      </c>
    </row>
    <row r="4" spans="2:9" ht="24.75" customHeight="1" x14ac:dyDescent="0.35">
      <c r="B4" s="195" t="s">
        <v>10</v>
      </c>
      <c r="C4" s="207">
        <v>-29179.111518998012</v>
      </c>
      <c r="D4" s="207">
        <v>-31182.537566886043</v>
      </c>
      <c r="E4" s="207">
        <v>-47038.36491411594</v>
      </c>
      <c r="F4" s="207">
        <v>-42569.884974512395</v>
      </c>
      <c r="G4" s="207">
        <v>-59926.583623668012</v>
      </c>
      <c r="H4" s="209">
        <v>-6.4248332695525989E-2</v>
      </c>
      <c r="I4" s="209">
        <v>-0.51308568327139348</v>
      </c>
    </row>
    <row r="5" spans="2:9" x14ac:dyDescent="0.35">
      <c r="B5" s="28" t="s">
        <v>117</v>
      </c>
      <c r="C5" s="164">
        <v>-29179.111518998012</v>
      </c>
      <c r="D5" s="164">
        <v>-31182.537566886043</v>
      </c>
      <c r="E5" s="164">
        <v>-47038.36491411594</v>
      </c>
      <c r="F5" s="164">
        <v>-42569.884974512395</v>
      </c>
      <c r="G5" s="164">
        <v>-59926.583623668012</v>
      </c>
      <c r="H5" s="29">
        <v>-6.4248332695525989E-2</v>
      </c>
      <c r="I5" s="29">
        <v>-0.51308568327139348</v>
      </c>
    </row>
    <row r="8" spans="2:9" x14ac:dyDescent="0.35">
      <c r="C8" s="337"/>
    </row>
    <row r="9" spans="2:9" x14ac:dyDescent="0.35">
      <c r="C9" s="337"/>
    </row>
    <row r="10" spans="2:9" x14ac:dyDescent="0.35">
      <c r="C10" s="337"/>
    </row>
    <row r="11" spans="2:9" x14ac:dyDescent="0.35">
      <c r="C11" s="337"/>
    </row>
    <row r="12" spans="2:9" x14ac:dyDescent="0.35">
      <c r="C12" s="33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I112"/>
  <sheetViews>
    <sheetView showGridLines="0" topLeftCell="A92" zoomScaleNormal="100" workbookViewId="0"/>
  </sheetViews>
  <sheetFormatPr baseColWidth="10" defaultColWidth="10.81640625" defaultRowHeight="9" x14ac:dyDescent="0.35"/>
  <cols>
    <col min="1" max="1" width="4.54296875" style="111" customWidth="1"/>
    <col min="2" max="2" width="40.90625" style="111" customWidth="1"/>
    <col min="3" max="3" width="13.1796875" style="111" bestFit="1" customWidth="1"/>
    <col min="4" max="4" width="12.08984375" style="111" bestFit="1" customWidth="1"/>
    <col min="5" max="5" width="11.1796875" style="111" bestFit="1" customWidth="1"/>
    <col min="6" max="7" width="9.453125" style="111" bestFit="1" customWidth="1"/>
    <col min="8" max="8" width="8.26953125" style="111" customWidth="1"/>
    <col min="9" max="9" width="8.1796875" style="111" bestFit="1" customWidth="1"/>
    <col min="10" max="16384" width="10.81640625" style="111"/>
  </cols>
  <sheetData>
    <row r="2" spans="2:9" ht="9.5" thickBot="1" x14ac:dyDescent="0.4">
      <c r="B2" s="71" t="s">
        <v>94</v>
      </c>
      <c r="C2" s="72"/>
      <c r="D2" s="72"/>
      <c r="E2" s="72"/>
      <c r="F2" s="72"/>
      <c r="G2" s="72"/>
      <c r="H2" s="821" t="s">
        <v>18</v>
      </c>
      <c r="I2" s="821"/>
    </row>
    <row r="3" spans="2:9" ht="18.5" thickTop="1" x14ac:dyDescent="0.35">
      <c r="B3" s="30" t="s">
        <v>391</v>
      </c>
      <c r="C3" s="273" t="s">
        <v>712</v>
      </c>
      <c r="D3" s="15" t="s">
        <v>692</v>
      </c>
      <c r="E3" s="15" t="s">
        <v>678</v>
      </c>
      <c r="F3" s="15" t="s">
        <v>643</v>
      </c>
      <c r="G3" s="15" t="s">
        <v>629</v>
      </c>
      <c r="H3" s="15" t="s">
        <v>19</v>
      </c>
      <c r="I3" s="15" t="s">
        <v>20</v>
      </c>
    </row>
    <row r="4" spans="2:9" x14ac:dyDescent="0.35">
      <c r="B4" s="7" t="s">
        <v>95</v>
      </c>
      <c r="C4" s="19"/>
      <c r="D4" s="19"/>
      <c r="E4" s="19"/>
      <c r="F4" s="19"/>
      <c r="G4" s="19"/>
      <c r="H4" s="9"/>
      <c r="I4" s="42"/>
    </row>
    <row r="5" spans="2:9" x14ac:dyDescent="0.35">
      <c r="B5" s="67" t="s">
        <v>96</v>
      </c>
      <c r="C5" s="163">
        <v>49.116425699237297</v>
      </c>
      <c r="D5" s="163">
        <v>46.656941438977348</v>
      </c>
      <c r="E5" s="163">
        <v>5.7738345466636458</v>
      </c>
      <c r="F5" s="163">
        <v>44.000279997292552</v>
      </c>
      <c r="G5" s="163">
        <v>21.590992393509723</v>
      </c>
      <c r="H5" s="42">
        <v>5.2714219672472806E-2</v>
      </c>
      <c r="I5" s="42">
        <v>1.2748572554729698</v>
      </c>
    </row>
    <row r="6" spans="2:9" x14ac:dyDescent="0.35">
      <c r="B6" s="14" t="s">
        <v>97</v>
      </c>
      <c r="C6" s="163">
        <v>2571.3568278763173</v>
      </c>
      <c r="D6" s="163">
        <v>1668.7761069963472</v>
      </c>
      <c r="E6" s="163">
        <v>968.90460362940667</v>
      </c>
      <c r="F6" s="163">
        <v>1381.3030567287005</v>
      </c>
      <c r="G6" s="163">
        <v>1470.9891823895896</v>
      </c>
      <c r="H6" s="42">
        <v>0.54086388047857281</v>
      </c>
      <c r="I6" s="42">
        <v>0.74804604864544588</v>
      </c>
    </row>
    <row r="7" spans="2:9" x14ac:dyDescent="0.35">
      <c r="B7" s="14" t="s">
        <v>98</v>
      </c>
      <c r="C7" s="163">
        <v>30490.664284822196</v>
      </c>
      <c r="D7" s="163">
        <v>19159.434903891743</v>
      </c>
      <c r="E7" s="163">
        <v>15045.223140453196</v>
      </c>
      <c r="F7" s="163">
        <v>22896.853670730947</v>
      </c>
      <c r="G7" s="163">
        <v>23578.212645836466</v>
      </c>
      <c r="H7" s="42">
        <v>0.59141772384052982</v>
      </c>
      <c r="I7" s="42">
        <v>0.29317114671990874</v>
      </c>
    </row>
    <row r="8" spans="2:9" x14ac:dyDescent="0.35">
      <c r="B8" s="14" t="s">
        <v>99</v>
      </c>
      <c r="C8" s="163">
        <v>32473.944915667893</v>
      </c>
      <c r="D8" s="163">
        <v>31424.293296997505</v>
      </c>
      <c r="E8" s="163">
        <v>29932.890236376297</v>
      </c>
      <c r="F8" s="163">
        <v>28459.627863248974</v>
      </c>
      <c r="G8" s="163">
        <v>21539.822959834157</v>
      </c>
      <c r="H8" s="42">
        <v>3.3402552883207592E-2</v>
      </c>
      <c r="I8" s="42">
        <v>0.50762357593295282</v>
      </c>
    </row>
    <row r="9" spans="2:9" x14ac:dyDescent="0.35">
      <c r="B9" s="14" t="s">
        <v>103</v>
      </c>
      <c r="C9" s="163">
        <v>45757.443547011215</v>
      </c>
      <c r="D9" s="163">
        <v>40444.264036605484</v>
      </c>
      <c r="E9" s="163">
        <v>38021.301480544455</v>
      </c>
      <c r="F9" s="163">
        <v>37139.315847211154</v>
      </c>
      <c r="G9" s="163">
        <v>42339.446784192296</v>
      </c>
      <c r="H9" s="42">
        <v>0.13137040905471431</v>
      </c>
      <c r="I9" s="42">
        <v>8.0728422840306235E-2</v>
      </c>
    </row>
    <row r="10" spans="2:9" x14ac:dyDescent="0.35">
      <c r="B10" s="67" t="s">
        <v>450</v>
      </c>
      <c r="C10" s="163">
        <v>12402.590800235339</v>
      </c>
      <c r="D10" s="163">
        <v>10875.624378708782</v>
      </c>
      <c r="E10" s="163">
        <v>9818.8386717573903</v>
      </c>
      <c r="F10" s="163">
        <v>9744.3985706305284</v>
      </c>
      <c r="G10" s="163">
        <v>8541.8000981596088</v>
      </c>
      <c r="H10" s="42">
        <v>0.14040264433147387</v>
      </c>
      <c r="I10" s="42">
        <v>0.45198794840768564</v>
      </c>
    </row>
    <row r="11" spans="2:9" x14ac:dyDescent="0.35">
      <c r="B11" s="14" t="s">
        <v>100</v>
      </c>
      <c r="C11" s="163">
        <v>22661.845502864206</v>
      </c>
      <c r="D11" s="163">
        <v>32565.97550119468</v>
      </c>
      <c r="E11" s="163">
        <v>27562.207926536576</v>
      </c>
      <c r="F11" s="163">
        <v>31950.073185830654</v>
      </c>
      <c r="G11" s="163">
        <v>26301.827646506787</v>
      </c>
      <c r="H11" s="42">
        <v>-0.30412508287882067</v>
      </c>
      <c r="I11" s="42">
        <v>-0.13839274565111892</v>
      </c>
    </row>
    <row r="12" spans="2:9" x14ac:dyDescent="0.35">
      <c r="B12" s="14" t="s">
        <v>101</v>
      </c>
      <c r="C12" s="163">
        <v>33672.665760559466</v>
      </c>
      <c r="D12" s="163">
        <v>36269.932315822807</v>
      </c>
      <c r="E12" s="163">
        <v>34495.332184202853</v>
      </c>
      <c r="F12" s="163">
        <v>29542.447188756443</v>
      </c>
      <c r="G12" s="163">
        <v>19777.767299864481</v>
      </c>
      <c r="H12" s="42">
        <v>-7.1609357653261485E-2</v>
      </c>
      <c r="I12" s="42">
        <v>0.70255141796466547</v>
      </c>
    </row>
    <row r="13" spans="2:9" x14ac:dyDescent="0.35">
      <c r="B13" s="14" t="s">
        <v>102</v>
      </c>
      <c r="C13" s="163">
        <v>71210.888266842419</v>
      </c>
      <c r="D13" s="163">
        <v>71086.016079993264</v>
      </c>
      <c r="E13" s="163">
        <v>65252.131504355712</v>
      </c>
      <c r="F13" s="163">
        <v>50777.92258344905</v>
      </c>
      <c r="G13" s="163">
        <v>35904.374027271144</v>
      </c>
      <c r="H13" s="42">
        <v>1.7566350420965549E-3</v>
      </c>
      <c r="I13" s="42">
        <v>0.98334855281850153</v>
      </c>
    </row>
    <row r="14" spans="2:9" x14ac:dyDescent="0.35">
      <c r="B14" s="14" t="s">
        <v>104</v>
      </c>
      <c r="C14" s="163">
        <v>25931.631826250195</v>
      </c>
      <c r="D14" s="163">
        <v>21799.767305857033</v>
      </c>
      <c r="E14" s="163">
        <v>16787.505296566807</v>
      </c>
      <c r="F14" s="163">
        <v>15239.061666698963</v>
      </c>
      <c r="G14" s="163">
        <v>13017.063196353416</v>
      </c>
      <c r="H14" s="42">
        <v>0.18953709286993337</v>
      </c>
      <c r="I14" s="42">
        <v>0.99212613744662859</v>
      </c>
    </row>
    <row r="15" spans="2:9" x14ac:dyDescent="0.35">
      <c r="B15" s="67" t="s">
        <v>105</v>
      </c>
      <c r="C15" s="163">
        <v>11113.880851226804</v>
      </c>
      <c r="D15" s="163">
        <v>5892.7811612057858</v>
      </c>
      <c r="E15" s="163">
        <v>5722.8280819890051</v>
      </c>
      <c r="F15" s="163">
        <v>4703.2502902955466</v>
      </c>
      <c r="G15" s="163">
        <v>2975.9770330152269</v>
      </c>
      <c r="H15" s="42">
        <v>0.88601622004789893</v>
      </c>
      <c r="I15" s="42">
        <v>2.7345317950812085</v>
      </c>
    </row>
    <row r="16" spans="2:9" x14ac:dyDescent="0.35">
      <c r="B16" s="67" t="s">
        <v>106</v>
      </c>
      <c r="C16" s="163">
        <v>139232.6315483716</v>
      </c>
      <c r="D16" s="163">
        <v>114321.84891786483</v>
      </c>
      <c r="E16" s="163">
        <v>93294.201197085291</v>
      </c>
      <c r="F16" s="163">
        <v>125197.29536253953</v>
      </c>
      <c r="G16" s="163">
        <v>182672.86211644279</v>
      </c>
      <c r="H16" s="42">
        <v>0.2179004526807824</v>
      </c>
      <c r="I16" s="42">
        <v>-0.23780341570594488</v>
      </c>
    </row>
    <row r="17" spans="2:9" x14ac:dyDescent="0.35">
      <c r="B17" s="28" t="s">
        <v>107</v>
      </c>
      <c r="C17" s="164">
        <v>427568.66055742686</v>
      </c>
      <c r="D17" s="164">
        <v>385555.37094657723</v>
      </c>
      <c r="E17" s="164">
        <v>336907.13815804361</v>
      </c>
      <c r="F17" s="164">
        <v>357075.54956611781</v>
      </c>
      <c r="G17" s="164">
        <v>378141.73398225947</v>
      </c>
      <c r="H17" s="83">
        <v>0.10896823848596071</v>
      </c>
      <c r="I17" s="83">
        <v>0.13071005428214977</v>
      </c>
    </row>
    <row r="19" spans="2:9" ht="9.5" thickBot="1" x14ac:dyDescent="0.4">
      <c r="B19" s="71" t="s">
        <v>108</v>
      </c>
      <c r="C19" s="721"/>
      <c r="D19" s="72"/>
      <c r="E19" s="72"/>
      <c r="F19" s="72"/>
      <c r="G19" s="72"/>
      <c r="H19" s="821" t="s">
        <v>18</v>
      </c>
      <c r="I19" s="821"/>
    </row>
    <row r="20" spans="2:9" ht="9.5" thickTop="1" x14ac:dyDescent="0.35">
      <c r="B20" s="30"/>
      <c r="C20" s="273" t="s">
        <v>712</v>
      </c>
      <c r="D20" s="15" t="s">
        <v>692</v>
      </c>
      <c r="E20" s="15" t="s">
        <v>678</v>
      </c>
      <c r="F20" s="15" t="s">
        <v>643</v>
      </c>
      <c r="G20" s="15" t="s">
        <v>629</v>
      </c>
      <c r="H20" s="15" t="s">
        <v>19</v>
      </c>
      <c r="I20" s="15" t="s">
        <v>20</v>
      </c>
    </row>
    <row r="21" spans="2:9" x14ac:dyDescent="0.35">
      <c r="B21" s="4" t="s">
        <v>109</v>
      </c>
      <c r="C21" s="40"/>
      <c r="D21" s="40"/>
      <c r="E21" s="40"/>
      <c r="F21" s="40"/>
      <c r="G21" s="40"/>
      <c r="H21" s="9"/>
      <c r="I21" s="9"/>
    </row>
    <row r="22" spans="2:9" x14ac:dyDescent="0.35">
      <c r="B22" s="73" t="s">
        <v>110</v>
      </c>
      <c r="C22" s="163">
        <v>14512.564263690714</v>
      </c>
      <c r="D22" s="163">
        <v>7976.0347263896865</v>
      </c>
      <c r="E22" s="163">
        <v>6229.2270099195994</v>
      </c>
      <c r="F22" s="163">
        <v>594.64126865734249</v>
      </c>
      <c r="G22" s="163">
        <v>714.28468237802474</v>
      </c>
      <c r="H22" s="42">
        <v>0.81952119838121074</v>
      </c>
      <c r="I22" s="42">
        <v>19.317619321437654</v>
      </c>
    </row>
    <row r="23" spans="2:9" x14ac:dyDescent="0.35">
      <c r="B23" s="68" t="s">
        <v>111</v>
      </c>
      <c r="C23" s="163">
        <v>83730.110968013905</v>
      </c>
      <c r="D23" s="163">
        <v>73274.858509273254</v>
      </c>
      <c r="E23" s="163">
        <v>61375.855522712831</v>
      </c>
      <c r="F23" s="163">
        <v>79825.159320168372</v>
      </c>
      <c r="G23" s="163">
        <v>95429.964473168729</v>
      </c>
      <c r="H23" s="42">
        <v>0.1426853994868853</v>
      </c>
      <c r="I23" s="42">
        <v>-0.12260146558520801</v>
      </c>
    </row>
    <row r="24" spans="2:9" x14ac:dyDescent="0.35">
      <c r="B24" s="73" t="s">
        <v>112</v>
      </c>
      <c r="C24" s="163">
        <v>116161.67067025098</v>
      </c>
      <c r="D24" s="163">
        <v>74319.348213751568</v>
      </c>
      <c r="E24" s="163">
        <v>85153.875115997449</v>
      </c>
      <c r="F24" s="163">
        <v>90132.828935970247</v>
      </c>
      <c r="G24" s="163">
        <v>91873.90549003554</v>
      </c>
      <c r="H24" s="42">
        <v>0.56300712347686055</v>
      </c>
      <c r="I24" s="42">
        <v>0.26435977713878334</v>
      </c>
    </row>
    <row r="25" spans="2:9" x14ac:dyDescent="0.35">
      <c r="B25" s="73" t="s">
        <v>113</v>
      </c>
      <c r="C25" s="163">
        <v>50758.643010980573</v>
      </c>
      <c r="D25" s="163">
        <v>20004.36632194123</v>
      </c>
      <c r="E25" s="163">
        <v>10605.729667078189</v>
      </c>
      <c r="F25" s="163">
        <v>5453.6449890710919</v>
      </c>
      <c r="G25" s="163">
        <v>4781.2967135548988</v>
      </c>
      <c r="H25" s="42">
        <v>1.537378200043626</v>
      </c>
      <c r="I25" s="42">
        <v>9.6160830527586043</v>
      </c>
    </row>
    <row r="26" spans="2:9" x14ac:dyDescent="0.35">
      <c r="B26" s="73" t="s">
        <v>114</v>
      </c>
      <c r="C26" s="163">
        <v>524.23935051196622</v>
      </c>
      <c r="D26" s="163">
        <v>565.45344959861984</v>
      </c>
      <c r="E26" s="163">
        <v>762.63020673941412</v>
      </c>
      <c r="F26" s="163">
        <v>804.20112575248493</v>
      </c>
      <c r="G26" s="163">
        <v>160.92712928674953</v>
      </c>
      <c r="H26" s="42">
        <v>-7.288681166576827E-2</v>
      </c>
      <c r="I26" s="42">
        <v>2.257619475569252</v>
      </c>
    </row>
    <row r="27" spans="2:9" hidden="1" x14ac:dyDescent="0.35">
      <c r="B27" s="73" t="s">
        <v>115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42" t="e">
        <v>#DIV/0!</v>
      </c>
      <c r="I27" s="42" t="e">
        <v>#DIV/0!</v>
      </c>
    </row>
    <row r="28" spans="2:9" x14ac:dyDescent="0.35">
      <c r="B28" s="68" t="s">
        <v>116</v>
      </c>
      <c r="C28" s="163">
        <v>8395.2811705379918</v>
      </c>
      <c r="D28" s="163">
        <v>6726.5899421401537</v>
      </c>
      <c r="E28" s="163">
        <v>6101.4164387369183</v>
      </c>
      <c r="F28" s="163">
        <v>5166.5037998220696</v>
      </c>
      <c r="G28" s="163">
        <v>3765.4789959320315</v>
      </c>
      <c r="H28" s="42">
        <v>0.24807387439272421</v>
      </c>
      <c r="I28" s="42">
        <v>1.2295387066579537</v>
      </c>
    </row>
    <row r="29" spans="2:9" x14ac:dyDescent="0.35">
      <c r="B29" s="28" t="s">
        <v>117</v>
      </c>
      <c r="C29" s="407">
        <v>274082.50943398615</v>
      </c>
      <c r="D29" s="407">
        <v>182866.65116309453</v>
      </c>
      <c r="E29" s="407">
        <v>170228.73396118439</v>
      </c>
      <c r="F29" s="407">
        <v>181976.97943944161</v>
      </c>
      <c r="G29" s="407">
        <v>196725.85748435601</v>
      </c>
      <c r="H29" s="83">
        <v>0.49881078748217633</v>
      </c>
      <c r="I29" s="83">
        <v>0.39322056052434129</v>
      </c>
    </row>
    <row r="31" spans="2:9" ht="9.5" thickBot="1" x14ac:dyDescent="0.4">
      <c r="B31" s="71" t="s">
        <v>118</v>
      </c>
      <c r="C31" s="72"/>
      <c r="D31" s="72"/>
      <c r="E31" s="72"/>
      <c r="F31" s="72"/>
      <c r="G31" s="72"/>
      <c r="H31" s="821" t="s">
        <v>18</v>
      </c>
      <c r="I31" s="821"/>
    </row>
    <row r="32" spans="2:9" ht="18.5" thickTop="1" x14ac:dyDescent="0.35">
      <c r="B32" s="30" t="s">
        <v>391</v>
      </c>
      <c r="C32" s="273" t="s">
        <v>712</v>
      </c>
      <c r="D32" s="15" t="s">
        <v>692</v>
      </c>
      <c r="E32" s="15" t="s">
        <v>678</v>
      </c>
      <c r="F32" s="15" t="s">
        <v>643</v>
      </c>
      <c r="G32" s="15" t="s">
        <v>629</v>
      </c>
      <c r="H32" s="15" t="s">
        <v>19</v>
      </c>
      <c r="I32" s="15" t="s">
        <v>20</v>
      </c>
    </row>
    <row r="33" spans="2:9" x14ac:dyDescent="0.35">
      <c r="B33" s="7" t="s">
        <v>119</v>
      </c>
      <c r="C33" s="65"/>
      <c r="D33" s="65"/>
      <c r="E33" s="65"/>
      <c r="F33" s="65"/>
      <c r="G33" s="65"/>
      <c r="H33" s="42"/>
      <c r="I33" s="42"/>
    </row>
    <row r="34" spans="2:9" x14ac:dyDescent="0.35">
      <c r="B34" s="67" t="s">
        <v>120</v>
      </c>
      <c r="C34" s="163">
        <v>3841.742885646157</v>
      </c>
      <c r="D34" s="163">
        <v>21342.318827362924</v>
      </c>
      <c r="E34" s="163">
        <v>26339.609370783939</v>
      </c>
      <c r="F34" s="163">
        <v>43070.828139613077</v>
      </c>
      <c r="G34" s="163">
        <v>25630.435185418144</v>
      </c>
      <c r="H34" s="42">
        <v>-0.81999411981791459</v>
      </c>
      <c r="I34" s="42">
        <v>-0.85011011877660858</v>
      </c>
    </row>
    <row r="35" spans="2:9" x14ac:dyDescent="0.35">
      <c r="B35" s="67" t="s">
        <v>121</v>
      </c>
      <c r="C35" s="163">
        <v>8513.8311835518743</v>
      </c>
      <c r="D35" s="163">
        <v>3207.7996322496811</v>
      </c>
      <c r="E35" s="163">
        <v>-487.01166084155659</v>
      </c>
      <c r="F35" s="163">
        <v>1800.1655902472446</v>
      </c>
      <c r="G35" s="163">
        <v>3351.0669288955432</v>
      </c>
      <c r="H35" s="42">
        <v>1.6541031733896014</v>
      </c>
      <c r="I35" s="42">
        <v>1.5406329877027831</v>
      </c>
    </row>
    <row r="36" spans="2:9" x14ac:dyDescent="0.35">
      <c r="B36" s="69" t="s">
        <v>9</v>
      </c>
      <c r="C36" s="165">
        <v>12355.574069198032</v>
      </c>
      <c r="D36" s="165">
        <v>24550.118459612604</v>
      </c>
      <c r="E36" s="165">
        <v>25852.597709942384</v>
      </c>
      <c r="F36" s="165">
        <v>44870.993729860318</v>
      </c>
      <c r="G36" s="165">
        <v>28981.502114313687</v>
      </c>
      <c r="H36" s="66">
        <v>-0.49672038896577286</v>
      </c>
      <c r="I36" s="66">
        <v>-0.57367378611146136</v>
      </c>
    </row>
    <row r="37" spans="2:9" ht="18" x14ac:dyDescent="0.35">
      <c r="B37" s="68" t="s">
        <v>453</v>
      </c>
      <c r="C37" s="163">
        <v>-5873.7506305024399</v>
      </c>
      <c r="D37" s="163">
        <v>-625.67499620792455</v>
      </c>
      <c r="E37" s="163">
        <v>4418.5686267103647</v>
      </c>
      <c r="F37" s="163">
        <v>4450.1311547279211</v>
      </c>
      <c r="G37" s="163">
        <v>-3149.5266869946718</v>
      </c>
      <c r="H37" s="42" t="s">
        <v>447</v>
      </c>
      <c r="I37" s="42" t="s">
        <v>447</v>
      </c>
    </row>
    <row r="38" spans="2:9" x14ac:dyDescent="0.35">
      <c r="B38" s="68" t="s">
        <v>25</v>
      </c>
      <c r="C38" s="163">
        <v>-35470.417984453423</v>
      </c>
      <c r="D38" s="163">
        <v>-6932.2497628935671</v>
      </c>
      <c r="E38" s="163">
        <v>-48.362252653012341</v>
      </c>
      <c r="F38" s="163">
        <v>523.9542446058374</v>
      </c>
      <c r="G38" s="163">
        <v>4790.0338178532329</v>
      </c>
      <c r="H38" s="42" t="s">
        <v>447</v>
      </c>
      <c r="I38" s="42" t="s">
        <v>447</v>
      </c>
    </row>
    <row r="39" spans="2:9" x14ac:dyDescent="0.35">
      <c r="B39" s="28" t="s">
        <v>107</v>
      </c>
      <c r="C39" s="407">
        <v>-28988.594545757831</v>
      </c>
      <c r="D39" s="407">
        <v>16992.193700511114</v>
      </c>
      <c r="E39" s="407">
        <v>30222.804083999737</v>
      </c>
      <c r="F39" s="407">
        <v>49845.079129194077</v>
      </c>
      <c r="G39" s="407">
        <v>30622.009245172248</v>
      </c>
      <c r="H39" s="83">
        <v>-2.7059948266059299</v>
      </c>
      <c r="I39" s="83">
        <v>-1.9466588006575063</v>
      </c>
    </row>
    <row r="40" spans="2:9" x14ac:dyDescent="0.35">
      <c r="C40" s="173"/>
      <c r="D40" s="173"/>
      <c r="H40" s="41"/>
      <c r="I40" s="41"/>
    </row>
    <row r="41" spans="2:9" x14ac:dyDescent="0.35">
      <c r="C41" s="408"/>
      <c r="D41" s="408"/>
      <c r="E41" s="408"/>
      <c r="F41" s="408"/>
      <c r="G41" s="408"/>
      <c r="H41" s="408"/>
      <c r="I41" s="408"/>
    </row>
    <row r="42" spans="2:9" x14ac:dyDescent="0.35">
      <c r="C42" s="408"/>
      <c r="D42" s="408"/>
      <c r="E42" s="408"/>
      <c r="F42" s="408"/>
      <c r="G42" s="408"/>
      <c r="H42" s="408"/>
      <c r="I42" s="408"/>
    </row>
    <row r="43" spans="2:9" ht="9.5" thickBot="1" x14ac:dyDescent="0.4">
      <c r="B43" s="6" t="s">
        <v>6</v>
      </c>
      <c r="C43" s="44"/>
      <c r="D43" s="44"/>
      <c r="E43" s="44"/>
      <c r="F43" s="44"/>
      <c r="G43" s="44"/>
      <c r="H43" s="821" t="s">
        <v>18</v>
      </c>
      <c r="I43" s="821"/>
    </row>
    <row r="44" spans="2:9" ht="18.5" thickTop="1" x14ac:dyDescent="0.35">
      <c r="B44" s="30" t="s">
        <v>391</v>
      </c>
      <c r="C44" s="273" t="s">
        <v>712</v>
      </c>
      <c r="D44" s="15" t="s">
        <v>692</v>
      </c>
      <c r="E44" s="15" t="s">
        <v>678</v>
      </c>
      <c r="F44" s="15" t="s">
        <v>643</v>
      </c>
      <c r="G44" s="15" t="s">
        <v>629</v>
      </c>
      <c r="H44" s="15" t="s">
        <v>19</v>
      </c>
      <c r="I44" s="15" t="s">
        <v>20</v>
      </c>
    </row>
    <row r="45" spans="2:9" x14ac:dyDescent="0.35">
      <c r="B45" s="14" t="s">
        <v>681</v>
      </c>
      <c r="C45" s="408">
        <v>115011.99780896156</v>
      </c>
      <c r="D45" s="408">
        <v>156285.74032677087</v>
      </c>
      <c r="E45" s="408">
        <v>141356.18513065643</v>
      </c>
      <c r="F45" s="408">
        <v>123340.9917203353</v>
      </c>
      <c r="G45" s="408">
        <v>96406.022759530402</v>
      </c>
      <c r="H45" s="82">
        <v>-0.26409154431819493</v>
      </c>
      <c r="I45" s="82">
        <v>0.19299598216846703</v>
      </c>
    </row>
    <row r="46" spans="2:9" x14ac:dyDescent="0.35">
      <c r="B46" s="14" t="s">
        <v>685</v>
      </c>
      <c r="C46" s="408">
        <v>10000.503775306846</v>
      </c>
      <c r="D46" s="408">
        <v>63470.654229558597</v>
      </c>
      <c r="E46" s="408">
        <v>55713.232664941577</v>
      </c>
      <c r="F46" s="408">
        <v>101602.65629644212</v>
      </c>
      <c r="G46" s="408">
        <v>115631.86092718347</v>
      </c>
      <c r="H46" s="82">
        <v>-0.8424389365967877</v>
      </c>
      <c r="I46" s="82">
        <v>-0.91351428840530002</v>
      </c>
    </row>
    <row r="47" spans="2:9" x14ac:dyDescent="0.35">
      <c r="B47" s="7" t="s">
        <v>6</v>
      </c>
      <c r="C47" s="409">
        <v>125012.50158426841</v>
      </c>
      <c r="D47" s="409">
        <v>219756.39455632947</v>
      </c>
      <c r="E47" s="409">
        <v>197069.41779559801</v>
      </c>
      <c r="F47" s="409">
        <v>224943.64801677741</v>
      </c>
      <c r="G47" s="409">
        <v>212037.88368671387</v>
      </c>
      <c r="H47" s="410">
        <v>-0.43113144972796524</v>
      </c>
      <c r="I47" s="410">
        <v>-0.41042374404672677</v>
      </c>
    </row>
    <row r="48" spans="2:9" ht="18" x14ac:dyDescent="0.35">
      <c r="B48" s="73" t="s">
        <v>10</v>
      </c>
      <c r="C48" s="408">
        <v>-29179.111518998012</v>
      </c>
      <c r="D48" s="408">
        <v>-31182.537566886043</v>
      </c>
      <c r="E48" s="408">
        <v>-47038.36491411594</v>
      </c>
      <c r="F48" s="408">
        <v>-42569.884974512395</v>
      </c>
      <c r="G48" s="408">
        <v>-59926.583623668012</v>
      </c>
      <c r="H48" s="82">
        <v>-6.4248332695525989E-2</v>
      </c>
      <c r="I48" s="82">
        <v>-0.51308568327139348</v>
      </c>
    </row>
    <row r="49" spans="2:9" x14ac:dyDescent="0.35">
      <c r="B49" s="7" t="s">
        <v>581</v>
      </c>
      <c r="C49" s="409">
        <v>95833.390065270389</v>
      </c>
      <c r="D49" s="409">
        <v>188573.85698944342</v>
      </c>
      <c r="E49" s="409">
        <v>150031.05288148206</v>
      </c>
      <c r="F49" s="409">
        <v>182373.76304226503</v>
      </c>
      <c r="G49" s="409">
        <v>152111.30006304587</v>
      </c>
      <c r="H49" s="410">
        <v>-0.49179917303894749</v>
      </c>
      <c r="I49" s="410">
        <v>-0.36997849584120224</v>
      </c>
    </row>
    <row r="50" spans="2:9" x14ac:dyDescent="0.35">
      <c r="C50" s="408"/>
      <c r="D50" s="408"/>
      <c r="E50" s="408"/>
      <c r="F50" s="408"/>
      <c r="G50" s="408"/>
      <c r="H50" s="408"/>
      <c r="I50" s="408"/>
    </row>
    <row r="51" spans="2:9" x14ac:dyDescent="0.35">
      <c r="C51" s="408"/>
      <c r="D51" s="408"/>
      <c r="E51" s="408"/>
      <c r="F51" s="408"/>
      <c r="G51" s="408"/>
      <c r="H51" s="408"/>
      <c r="I51" s="408"/>
    </row>
    <row r="52" spans="2:9" x14ac:dyDescent="0.35">
      <c r="C52" s="408"/>
      <c r="D52" s="408"/>
      <c r="E52" s="408"/>
      <c r="F52" s="408"/>
      <c r="G52" s="408"/>
      <c r="H52" s="408"/>
      <c r="I52" s="408"/>
    </row>
    <row r="53" spans="2:9" x14ac:dyDescent="0.35">
      <c r="C53" s="408"/>
      <c r="D53" s="408"/>
      <c r="E53" s="408"/>
      <c r="F53" s="408"/>
      <c r="G53" s="408"/>
      <c r="H53" s="408"/>
      <c r="I53" s="408"/>
    </row>
    <row r="54" spans="2:9" ht="18.5" thickBot="1" x14ac:dyDescent="0.4">
      <c r="B54" s="6" t="s">
        <v>548</v>
      </c>
      <c r="C54" s="133"/>
      <c r="D54" s="133"/>
      <c r="E54" s="133"/>
      <c r="F54" s="133"/>
      <c r="G54" s="133"/>
      <c r="H54" s="44" t="s">
        <v>125</v>
      </c>
    </row>
    <row r="55" spans="2:9" ht="18.5" thickTop="1" x14ac:dyDescent="0.35">
      <c r="B55" s="30" t="s">
        <v>391</v>
      </c>
      <c r="C55" s="273" t="s">
        <v>712</v>
      </c>
      <c r="D55" s="15" t="s">
        <v>692</v>
      </c>
      <c r="E55" s="15" t="s">
        <v>678</v>
      </c>
      <c r="F55" s="15" t="s">
        <v>643</v>
      </c>
      <c r="G55" s="15" t="s">
        <v>629</v>
      </c>
      <c r="H55" s="15" t="s">
        <v>19</v>
      </c>
    </row>
    <row r="56" spans="2:9" x14ac:dyDescent="0.35">
      <c r="B56" s="49" t="s">
        <v>483</v>
      </c>
      <c r="C56" s="482">
        <v>53935.49934356736</v>
      </c>
      <c r="D56" s="482">
        <v>25807.479734478729</v>
      </c>
      <c r="E56" s="482">
        <v>8835.1568592911062</v>
      </c>
      <c r="F56" s="482">
        <v>16612.665004867995</v>
      </c>
      <c r="G56" s="482">
        <v>2927.4321848639092</v>
      </c>
      <c r="H56" s="209" t="s">
        <v>447</v>
      </c>
    </row>
    <row r="57" spans="2:9" x14ac:dyDescent="0.35">
      <c r="B57" s="275" t="s">
        <v>122</v>
      </c>
      <c r="C57" s="482">
        <v>14599.242751777905</v>
      </c>
      <c r="D57" s="482">
        <v>6498.2085956910396</v>
      </c>
      <c r="E57" s="482">
        <v>2671.7478074910541</v>
      </c>
      <c r="F57" s="482">
        <v>11076.79160830324</v>
      </c>
      <c r="G57" s="482">
        <v>-1269.5507100614714</v>
      </c>
      <c r="H57" s="209" t="s">
        <v>447</v>
      </c>
    </row>
    <row r="58" spans="2:9" ht="10.5" x14ac:dyDescent="0.35">
      <c r="B58" s="276" t="s">
        <v>648</v>
      </c>
      <c r="C58" s="207">
        <v>6085.4115682260308</v>
      </c>
      <c r="D58" s="207">
        <v>3290.408963441359</v>
      </c>
      <c r="E58" s="207">
        <v>3158.7594683326106</v>
      </c>
      <c r="F58" s="207">
        <v>9276.6260180559948</v>
      </c>
      <c r="G58" s="207">
        <v>-4620.6176389570146</v>
      </c>
      <c r="H58" s="209" t="s">
        <v>447</v>
      </c>
    </row>
    <row r="59" spans="2:9" x14ac:dyDescent="0.35">
      <c r="B59" s="52" t="s">
        <v>123</v>
      </c>
      <c r="C59" s="207">
        <v>8513.8311835518743</v>
      </c>
      <c r="D59" s="207">
        <v>3207.7996322496811</v>
      </c>
      <c r="E59" s="207">
        <v>-487.01166084155659</v>
      </c>
      <c r="F59" s="207">
        <v>1800.1655902472446</v>
      </c>
      <c r="G59" s="207">
        <v>3351.0669288955432</v>
      </c>
      <c r="H59" s="209" t="s">
        <v>447</v>
      </c>
    </row>
    <row r="60" spans="2:9" x14ac:dyDescent="0.35">
      <c r="B60" s="275" t="s">
        <v>124</v>
      </c>
      <c r="C60" s="482">
        <v>39336.256591789454</v>
      </c>
      <c r="D60" s="482">
        <v>19309.271138787688</v>
      </c>
      <c r="E60" s="482">
        <v>6163.4090518000521</v>
      </c>
      <c r="F60" s="482">
        <v>5535.8733965647561</v>
      </c>
      <c r="G60" s="482">
        <v>4196.9828949253806</v>
      </c>
      <c r="H60" s="208">
        <v>1.037169415098862</v>
      </c>
      <c r="I60" s="113"/>
    </row>
    <row r="61" spans="2:9" ht="10.5" x14ac:dyDescent="0.35">
      <c r="B61" s="52" t="s">
        <v>511</v>
      </c>
      <c r="C61" s="162">
        <v>39336.256591789454</v>
      </c>
      <c r="D61" s="162">
        <v>19309.271138787688</v>
      </c>
      <c r="E61" s="162">
        <v>6163.4090518000521</v>
      </c>
      <c r="F61" s="162">
        <v>5535.8733965647561</v>
      </c>
      <c r="G61" s="162">
        <v>4196.9828949253806</v>
      </c>
      <c r="H61" s="209">
        <v>1.037169415098862</v>
      </c>
    </row>
    <row r="62" spans="2:9" ht="19.5" x14ac:dyDescent="0.35">
      <c r="B62" s="197" t="s">
        <v>615</v>
      </c>
      <c r="C62" s="482">
        <v>-35470.417984453423</v>
      </c>
      <c r="D62" s="482">
        <v>-6932.2497628935671</v>
      </c>
      <c r="E62" s="482">
        <v>-48.362252653012341</v>
      </c>
      <c r="F62" s="482">
        <v>523.9542446058374</v>
      </c>
      <c r="G62" s="482">
        <v>4790.0338178532329</v>
      </c>
      <c r="H62" s="208" t="s">
        <v>447</v>
      </c>
      <c r="I62" s="113"/>
    </row>
    <row r="63" spans="2:9" x14ac:dyDescent="0.35">
      <c r="B63" s="70" t="s">
        <v>616</v>
      </c>
      <c r="C63" s="166">
        <v>18465.081359113938</v>
      </c>
      <c r="D63" s="166">
        <v>18875.229971585162</v>
      </c>
      <c r="E63" s="166">
        <v>8786.7946066380937</v>
      </c>
      <c r="F63" s="166">
        <v>17136.619249473832</v>
      </c>
      <c r="G63" s="166">
        <v>7717.4660027171421</v>
      </c>
      <c r="H63" s="20">
        <v>-2.1729463062895804E-2</v>
      </c>
    </row>
    <row r="64" spans="2:9" x14ac:dyDescent="0.35">
      <c r="C64" s="173"/>
      <c r="D64" s="173"/>
    </row>
    <row r="65" spans="2:9" x14ac:dyDescent="0.35">
      <c r="C65" s="173"/>
      <c r="D65" s="173"/>
    </row>
    <row r="66" spans="2:9" ht="9.5" thickBot="1" x14ac:dyDescent="0.4">
      <c r="B66" s="6" t="s">
        <v>706</v>
      </c>
      <c r="C66" s="133"/>
      <c r="D66" s="133"/>
      <c r="E66" s="133"/>
      <c r="F66" s="133"/>
      <c r="G66" s="133"/>
      <c r="H66" s="44" t="s">
        <v>125</v>
      </c>
    </row>
    <row r="67" spans="2:9" ht="18.5" thickTop="1" x14ac:dyDescent="0.35">
      <c r="B67" s="30" t="s">
        <v>391</v>
      </c>
      <c r="C67" s="273" t="s">
        <v>712</v>
      </c>
      <c r="D67" s="15" t="s">
        <v>692</v>
      </c>
      <c r="E67" s="15" t="s">
        <v>678</v>
      </c>
      <c r="F67" s="15" t="s">
        <v>643</v>
      </c>
      <c r="G67" s="15" t="s">
        <v>629</v>
      </c>
      <c r="H67" s="15" t="s">
        <v>19</v>
      </c>
    </row>
    <row r="68" spans="2:9" ht="10.5" x14ac:dyDescent="0.35">
      <c r="B68" s="276" t="s">
        <v>705</v>
      </c>
      <c r="C68" s="207">
        <v>-46729.312984453427</v>
      </c>
      <c r="D68" s="207">
        <v>-18156.151140608035</v>
      </c>
      <c r="E68" s="207">
        <v>-5673.0079461175874</v>
      </c>
      <c r="F68" s="207">
        <v>-5698.7466075975408</v>
      </c>
      <c r="G68" s="207">
        <v>-552.4084550682179</v>
      </c>
      <c r="H68" s="209">
        <v>1.5737455379482208</v>
      </c>
    </row>
    <row r="69" spans="2:9" ht="10.5" x14ac:dyDescent="0.35">
      <c r="B69" s="276" t="s">
        <v>707</v>
      </c>
      <c r="C69" s="207">
        <v>11258.895</v>
      </c>
      <c r="D69" s="207">
        <v>11223.901377714468</v>
      </c>
      <c r="E69" s="207">
        <v>5624.6456934645757</v>
      </c>
      <c r="F69" s="207">
        <v>6222.7008522033793</v>
      </c>
      <c r="G69" s="207">
        <v>5342.4422729214502</v>
      </c>
      <c r="H69" s="209">
        <v>3.117777064133298E-3</v>
      </c>
      <c r="I69" s="113"/>
    </row>
    <row r="70" spans="2:9" x14ac:dyDescent="0.35">
      <c r="B70" s="70" t="s">
        <v>25</v>
      </c>
      <c r="C70" s="166">
        <v>-35470.417984453423</v>
      </c>
      <c r="D70" s="166">
        <v>-6932.2497628935671</v>
      </c>
      <c r="E70" s="166">
        <v>-48.362252653011637</v>
      </c>
      <c r="F70" s="166">
        <v>523.95424460583854</v>
      </c>
      <c r="G70" s="166">
        <v>4790.033817853232</v>
      </c>
      <c r="H70" s="20">
        <v>4.1167253341500833</v>
      </c>
    </row>
    <row r="72" spans="2:9" x14ac:dyDescent="0.35">
      <c r="E72" s="198"/>
      <c r="F72" s="198"/>
      <c r="G72" s="82"/>
    </row>
    <row r="73" spans="2:9" ht="18.5" thickBot="1" x14ac:dyDescent="0.4">
      <c r="B73" s="6" t="s">
        <v>549</v>
      </c>
      <c r="C73" s="44"/>
      <c r="D73" s="44"/>
      <c r="E73" s="44"/>
      <c r="F73" s="44"/>
      <c r="G73" s="44"/>
      <c r="H73" s="821" t="s">
        <v>18</v>
      </c>
      <c r="I73" s="821"/>
    </row>
    <row r="74" spans="2:9" ht="18.5" thickTop="1" x14ac:dyDescent="0.35">
      <c r="B74" s="30" t="s">
        <v>391</v>
      </c>
      <c r="C74" s="273" t="s">
        <v>712</v>
      </c>
      <c r="D74" s="15" t="s">
        <v>692</v>
      </c>
      <c r="E74" s="15" t="s">
        <v>678</v>
      </c>
      <c r="F74" s="15" t="s">
        <v>643</v>
      </c>
      <c r="G74" s="15" t="s">
        <v>629</v>
      </c>
      <c r="H74" s="15" t="s">
        <v>19</v>
      </c>
      <c r="I74" s="15" t="s">
        <v>20</v>
      </c>
    </row>
    <row r="75" spans="2:9" x14ac:dyDescent="0.35">
      <c r="B75" s="49" t="s">
        <v>649</v>
      </c>
      <c r="C75" s="479">
        <v>288286.91258335602</v>
      </c>
      <c r="D75" s="479">
        <v>271186.86508727341</v>
      </c>
      <c r="E75" s="479">
        <v>243607.16312641173</v>
      </c>
      <c r="F75" s="479">
        <v>231834.25392358095</v>
      </c>
      <c r="G75" s="479">
        <v>195447.28087342318</v>
      </c>
      <c r="H75" s="403">
        <v>6.3056326458065914E-2</v>
      </c>
      <c r="I75" s="403">
        <v>0.4750111195973008</v>
      </c>
    </row>
    <row r="76" spans="2:9" x14ac:dyDescent="0.35">
      <c r="B76" s="49" t="s">
        <v>650</v>
      </c>
      <c r="C76" s="479">
        <v>110758.98013620909</v>
      </c>
      <c r="D76" s="479">
        <v>131389.52269800977</v>
      </c>
      <c r="E76" s="479">
        <v>123685.21527345886</v>
      </c>
      <c r="F76" s="479">
        <v>175042.37204237393</v>
      </c>
      <c r="G76" s="479">
        <v>213295.38918329263</v>
      </c>
      <c r="H76" s="403">
        <v>-0.15701817114610139</v>
      </c>
      <c r="I76" s="403">
        <v>-0.48072492068251038</v>
      </c>
    </row>
    <row r="77" spans="2:9" x14ac:dyDescent="0.35">
      <c r="B77" s="48" t="s">
        <v>545</v>
      </c>
      <c r="C77" s="480">
        <v>95378.723960046176</v>
      </c>
      <c r="D77" s="480">
        <v>112862.70490119176</v>
      </c>
      <c r="E77" s="480">
        <v>112026.23240507059</v>
      </c>
      <c r="F77" s="480">
        <v>156014.89862681698</v>
      </c>
      <c r="G77" s="480">
        <v>197570.10741835288</v>
      </c>
      <c r="H77" s="196">
        <v>-0.15491371535399878</v>
      </c>
      <c r="I77" s="196">
        <v>-0.51724111908243997</v>
      </c>
    </row>
    <row r="78" spans="2:9" ht="10.5" x14ac:dyDescent="0.35">
      <c r="B78" s="48" t="s">
        <v>605</v>
      </c>
      <c r="C78" s="480">
        <v>15380.256176162924</v>
      </c>
      <c r="D78" s="480">
        <v>18526.817796818017</v>
      </c>
      <c r="E78" s="480">
        <v>11658.982868388262</v>
      </c>
      <c r="F78" s="480">
        <v>19027.473415556946</v>
      </c>
      <c r="G78" s="480">
        <v>15725.281764939744</v>
      </c>
      <c r="H78" s="196">
        <v>-0.16983821264737198</v>
      </c>
      <c r="I78" s="196">
        <v>-2.1940820770923852E-2</v>
      </c>
    </row>
    <row r="79" spans="2:9" x14ac:dyDescent="0.35">
      <c r="B79" s="52" t="s">
        <v>544</v>
      </c>
      <c r="C79" s="480">
        <v>-274033.39300828689</v>
      </c>
      <c r="D79" s="480">
        <v>-182819.99422165554</v>
      </c>
      <c r="E79" s="480">
        <v>-170222.96012663771</v>
      </c>
      <c r="F79" s="480">
        <v>-181932.97915944428</v>
      </c>
      <c r="G79" s="480">
        <v>-196704.7866249005</v>
      </c>
      <c r="H79" s="196">
        <v>0.49892463444694091</v>
      </c>
      <c r="I79" s="196">
        <v>0.39312010505796957</v>
      </c>
    </row>
    <row r="80" spans="2:9" x14ac:dyDescent="0.35">
      <c r="B80" s="49" t="s">
        <v>6</v>
      </c>
      <c r="C80" s="479">
        <v>125012.49971127824</v>
      </c>
      <c r="D80" s="479">
        <v>219756.39356362767</v>
      </c>
      <c r="E80" s="479">
        <v>197069.41827323282</v>
      </c>
      <c r="F80" s="479">
        <v>224943.64680651057</v>
      </c>
      <c r="G80" s="479">
        <v>212037.88343181528</v>
      </c>
      <c r="H80" s="403">
        <v>-0.43113145568125433</v>
      </c>
      <c r="I80" s="403">
        <v>-0.41042375217125604</v>
      </c>
    </row>
    <row r="81" spans="2:9" x14ac:dyDescent="0.35">
      <c r="C81" s="45"/>
      <c r="D81" s="45"/>
      <c r="E81" s="45"/>
      <c r="F81" s="481"/>
      <c r="H81" s="198"/>
    </row>
    <row r="83" spans="2:9" ht="15" customHeight="1" thickBot="1" x14ac:dyDescent="0.4">
      <c r="B83" s="6" t="s">
        <v>550</v>
      </c>
      <c r="C83" s="133"/>
      <c r="D83" s="133"/>
      <c r="E83" s="133"/>
      <c r="F83" s="133"/>
      <c r="G83" s="133"/>
      <c r="H83" s="821" t="s">
        <v>125</v>
      </c>
      <c r="I83" s="821"/>
    </row>
    <row r="84" spans="2:9" ht="18.5" thickTop="1" x14ac:dyDescent="0.35">
      <c r="B84" s="30" t="s">
        <v>391</v>
      </c>
      <c r="C84" s="273" t="s">
        <v>712</v>
      </c>
      <c r="D84" s="15" t="s">
        <v>692</v>
      </c>
      <c r="E84" s="15" t="s">
        <v>678</v>
      </c>
      <c r="F84" s="15" t="s">
        <v>643</v>
      </c>
      <c r="G84" s="15" t="s">
        <v>629</v>
      </c>
      <c r="H84" s="15" t="s">
        <v>19</v>
      </c>
      <c r="I84" s="15" t="s">
        <v>20</v>
      </c>
    </row>
    <row r="85" spans="2:9" x14ac:dyDescent="0.35">
      <c r="B85" s="741" t="s">
        <v>122</v>
      </c>
      <c r="C85" s="482">
        <v>-4517.6494249660318</v>
      </c>
      <c r="D85" s="482">
        <v>18191.32001338145</v>
      </c>
      <c r="E85" s="482">
        <v>24895.440713570446</v>
      </c>
      <c r="F85" s="482">
        <v>36353.477045873464</v>
      </c>
      <c r="G85" s="482">
        <v>19093.709506610252</v>
      </c>
      <c r="H85" s="208">
        <v>-1.2483409352176131</v>
      </c>
      <c r="I85" s="403">
        <v>-1.236604072320364</v>
      </c>
    </row>
    <row r="86" spans="2:9" x14ac:dyDescent="0.35">
      <c r="B86" s="742" t="s">
        <v>546</v>
      </c>
      <c r="C86" s="207">
        <v>-4517.6494249660318</v>
      </c>
      <c r="D86" s="207">
        <v>18191.32001338145</v>
      </c>
      <c r="E86" s="207">
        <v>24895.440713570446</v>
      </c>
      <c r="F86" s="207">
        <v>36353.477045873464</v>
      </c>
      <c r="G86" s="207">
        <v>19093.709506610252</v>
      </c>
      <c r="H86" s="209">
        <v>-1.2483409352176131</v>
      </c>
      <c r="I86" s="196">
        <v>-1.236604072320364</v>
      </c>
    </row>
    <row r="87" spans="2:9" x14ac:dyDescent="0.35">
      <c r="B87" s="741" t="s">
        <v>124</v>
      </c>
      <c r="C87" s="482">
        <v>99896.373385012208</v>
      </c>
      <c r="D87" s="482">
        <v>94671.384887810302</v>
      </c>
      <c r="E87" s="482">
        <v>87130.791691500141</v>
      </c>
      <c r="F87" s="482">
        <v>119661.42158094351</v>
      </c>
      <c r="G87" s="482">
        <v>178476.39791174262</v>
      </c>
      <c r="H87" s="208">
        <v>5.5190789734339996E-2</v>
      </c>
      <c r="I87" s="403">
        <v>-0.44028244320343457</v>
      </c>
    </row>
    <row r="88" spans="2:9" x14ac:dyDescent="0.35">
      <c r="B88" s="742" t="s">
        <v>546</v>
      </c>
      <c r="C88" s="207">
        <v>99829.460711027539</v>
      </c>
      <c r="D88" s="207">
        <v>94427.290268750396</v>
      </c>
      <c r="E88" s="207">
        <v>86988.450037238756</v>
      </c>
      <c r="F88" s="207">
        <v>118304.5597160285</v>
      </c>
      <c r="G88" s="207">
        <v>175654.82072127209</v>
      </c>
      <c r="H88" s="209">
        <v>5.7209842905604713E-2</v>
      </c>
      <c r="I88" s="196">
        <v>-0.43167252511995513</v>
      </c>
    </row>
    <row r="89" spans="2:9" x14ac:dyDescent="0.35">
      <c r="B89" s="742" t="s">
        <v>547</v>
      </c>
      <c r="C89" s="207">
        <v>66.9126739846688</v>
      </c>
      <c r="D89" s="207">
        <v>244.09461905990611</v>
      </c>
      <c r="E89" s="207">
        <v>142.34165426138497</v>
      </c>
      <c r="F89" s="207">
        <v>1356.8618649150158</v>
      </c>
      <c r="G89" s="207">
        <v>2821.5771904705325</v>
      </c>
      <c r="H89" s="209">
        <v>-0.72587403097055991</v>
      </c>
      <c r="I89" s="196">
        <v>-0.97628536472060501</v>
      </c>
    </row>
    <row r="90" spans="2:9" x14ac:dyDescent="0.35">
      <c r="B90" s="740" t="s">
        <v>551</v>
      </c>
      <c r="C90" s="634">
        <v>95378.723960046176</v>
      </c>
      <c r="D90" s="634">
        <v>112862.70490119176</v>
      </c>
      <c r="E90" s="634">
        <v>112026.23240507059</v>
      </c>
      <c r="F90" s="634">
        <v>156014.89862681698</v>
      </c>
      <c r="G90" s="634">
        <v>197570.10741835288</v>
      </c>
      <c r="H90" s="635">
        <v>-0.15491371535399878</v>
      </c>
      <c r="I90" s="635">
        <v>-0.51724111908243997</v>
      </c>
    </row>
    <row r="93" spans="2:9" ht="10" customHeight="1" thickBot="1" x14ac:dyDescent="0.4">
      <c r="B93" s="6" t="s">
        <v>462</v>
      </c>
      <c r="C93" s="821" t="s">
        <v>632</v>
      </c>
      <c r="D93" s="821"/>
      <c r="E93" s="821"/>
    </row>
    <row r="94" spans="2:9" ht="9.5" thickTop="1" x14ac:dyDescent="0.35">
      <c r="B94" s="113" t="s">
        <v>43</v>
      </c>
      <c r="C94" s="659" t="s">
        <v>633</v>
      </c>
      <c r="D94" s="659" t="s">
        <v>634</v>
      </c>
      <c r="E94" s="659" t="s">
        <v>635</v>
      </c>
    </row>
    <row r="95" spans="2:9" x14ac:dyDescent="0.35">
      <c r="B95" s="660" t="s">
        <v>132</v>
      </c>
      <c r="C95" s="661">
        <v>7137.8474837196882</v>
      </c>
      <c r="D95" s="661">
        <v>-13638.705076806185</v>
      </c>
      <c r="E95" s="661">
        <v>-20630.541681512303</v>
      </c>
      <c r="F95" s="173"/>
      <c r="G95" s="542"/>
      <c r="H95" s="364"/>
    </row>
    <row r="96" spans="2:9" x14ac:dyDescent="0.35">
      <c r="B96" s="37" t="s">
        <v>202</v>
      </c>
      <c r="C96" s="662">
        <v>7030.9870068248638</v>
      </c>
      <c r="D96" s="662">
        <v>-13794.128440611747</v>
      </c>
      <c r="E96" s="662">
        <v>-6763.1414337868828</v>
      </c>
      <c r="F96" s="560"/>
    </row>
    <row r="97" spans="2:7" x14ac:dyDescent="0.35">
      <c r="B97" s="37" t="s">
        <v>636</v>
      </c>
      <c r="C97" s="662">
        <v>106.86047689482439</v>
      </c>
      <c r="D97" s="662">
        <v>155.42336380556071</v>
      </c>
      <c r="E97" s="662">
        <v>262.2838407003851</v>
      </c>
      <c r="F97" s="560"/>
    </row>
    <row r="98" spans="2:7" x14ac:dyDescent="0.35">
      <c r="B98" s="37" t="s">
        <v>687</v>
      </c>
      <c r="C98" s="662"/>
      <c r="D98" s="662"/>
      <c r="E98" s="662">
        <v>-14129.684088425807</v>
      </c>
      <c r="F98" s="560"/>
    </row>
    <row r="99" spans="2:7" x14ac:dyDescent="0.35">
      <c r="B99" s="660" t="s">
        <v>637</v>
      </c>
      <c r="C99" s="661">
        <v>9214.6832182651524</v>
      </c>
      <c r="D99" s="661">
        <v>7885.3642778174426</v>
      </c>
      <c r="E99" s="661">
        <v>17100.04749608257</v>
      </c>
      <c r="F99" s="560"/>
    </row>
    <row r="100" spans="2:7" x14ac:dyDescent="0.35">
      <c r="B100" s="37" t="s">
        <v>91</v>
      </c>
      <c r="C100" s="662">
        <v>5058.8130555654398</v>
      </c>
      <c r="D100" s="662">
        <v>6717.2303615751589</v>
      </c>
      <c r="E100" s="662">
        <v>11776.043417140574</v>
      </c>
      <c r="F100" s="560"/>
    </row>
    <row r="101" spans="2:7" x14ac:dyDescent="0.35">
      <c r="B101" s="37" t="s">
        <v>145</v>
      </c>
      <c r="C101" s="662">
        <v>4155.8701626997126</v>
      </c>
      <c r="D101" s="662">
        <v>1168.1339162422839</v>
      </c>
      <c r="E101" s="662">
        <v>5324.0040789419963</v>
      </c>
      <c r="F101" s="560"/>
    </row>
    <row r="102" spans="2:7" x14ac:dyDescent="0.35">
      <c r="B102" s="633" t="s">
        <v>177</v>
      </c>
      <c r="C102" s="663">
        <v>16352.530701984841</v>
      </c>
      <c r="D102" s="663">
        <v>-5753.3407989887428</v>
      </c>
      <c r="E102" s="663">
        <v>-3530.4941854297322</v>
      </c>
      <c r="F102" s="560"/>
    </row>
    <row r="103" spans="2:7" ht="4" customHeight="1" x14ac:dyDescent="0.35">
      <c r="C103" s="560"/>
      <c r="D103" s="560"/>
      <c r="E103" s="560"/>
      <c r="F103" s="560"/>
    </row>
    <row r="104" spans="2:7" x14ac:dyDescent="0.35">
      <c r="B104" s="113" t="s">
        <v>638</v>
      </c>
      <c r="C104" s="560"/>
      <c r="D104" s="560"/>
      <c r="E104" s="560"/>
      <c r="F104" s="560"/>
      <c r="G104" s="280"/>
    </row>
    <row r="105" spans="2:7" x14ac:dyDescent="0.35">
      <c r="B105" s="660" t="s">
        <v>89</v>
      </c>
      <c r="C105" s="661">
        <v>17733.152022860253</v>
      </c>
      <c r="D105" s="661">
        <v>41100.95242968083</v>
      </c>
      <c r="E105" s="661">
        <v>58834.104452541083</v>
      </c>
      <c r="F105" s="560"/>
    </row>
    <row r="106" spans="2:7" x14ac:dyDescent="0.35">
      <c r="B106" s="37" t="s">
        <v>91</v>
      </c>
      <c r="C106" s="662">
        <v>14770.973300121243</v>
      </c>
      <c r="D106" s="662">
        <v>40426.387789878201</v>
      </c>
      <c r="E106" s="662">
        <v>55197.361089999446</v>
      </c>
      <c r="F106" s="560"/>
    </row>
    <row r="107" spans="2:7" x14ac:dyDescent="0.35">
      <c r="B107" s="37" t="s">
        <v>145</v>
      </c>
      <c r="C107" s="662">
        <v>2962.1787227390123</v>
      </c>
      <c r="D107" s="662">
        <v>674.56463980262697</v>
      </c>
      <c r="E107" s="662">
        <v>3636.7433625416393</v>
      </c>
      <c r="F107" s="560"/>
    </row>
    <row r="108" spans="2:7" x14ac:dyDescent="0.35">
      <c r="B108" s="660" t="s">
        <v>688</v>
      </c>
      <c r="C108" s="661">
        <v>24183.277862401923</v>
      </c>
      <c r="D108" s="661">
        <v>6529.7847275507665</v>
      </c>
      <c r="E108" s="661">
        <v>30713.062589952689</v>
      </c>
      <c r="F108" s="560"/>
      <c r="G108" s="364"/>
    </row>
    <row r="109" spans="2:7" x14ac:dyDescent="0.35">
      <c r="B109" s="660" t="s">
        <v>689</v>
      </c>
      <c r="C109" s="661"/>
      <c r="D109" s="661"/>
      <c r="E109" s="661">
        <v>-1666.2317441375767</v>
      </c>
      <c r="F109" s="560"/>
      <c r="G109" s="364"/>
    </row>
    <row r="110" spans="2:7" x14ac:dyDescent="0.35">
      <c r="B110" s="633" t="s">
        <v>146</v>
      </c>
      <c r="C110" s="663">
        <v>41916.429885262172</v>
      </c>
      <c r="D110" s="663">
        <v>47630.737157231597</v>
      </c>
      <c r="E110" s="663">
        <v>91213.398786631355</v>
      </c>
      <c r="F110" s="560"/>
      <c r="G110" s="310"/>
    </row>
    <row r="111" spans="2:7" x14ac:dyDescent="0.35">
      <c r="C111" s="560"/>
      <c r="D111" s="560"/>
      <c r="E111" s="560"/>
      <c r="F111" s="560"/>
    </row>
    <row r="112" spans="2:7" x14ac:dyDescent="0.35">
      <c r="C112" s="560"/>
      <c r="D112" s="560"/>
      <c r="E112" s="560"/>
      <c r="F112" s="560"/>
    </row>
  </sheetData>
  <mergeCells count="7">
    <mergeCell ref="C93:E93"/>
    <mergeCell ref="H83:I83"/>
    <mergeCell ref="H2:I2"/>
    <mergeCell ref="H31:I31"/>
    <mergeCell ref="H73:I73"/>
    <mergeCell ref="H43:I43"/>
    <mergeCell ref="H19:I19"/>
  </mergeCells>
  <phoneticPr fontId="51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59"/>
  <sheetViews>
    <sheetView showGridLines="0" topLeftCell="A19" zoomScaleNormal="100" zoomScalePageLayoutView="142" workbookViewId="0">
      <selection activeCell="A19" sqref="A19"/>
    </sheetView>
  </sheetViews>
  <sheetFormatPr baseColWidth="10" defaultColWidth="10.81640625" defaultRowHeight="9" x14ac:dyDescent="0.35"/>
  <cols>
    <col min="1" max="1" width="2.6328125" style="116" customWidth="1"/>
    <col min="2" max="2" width="31.453125" style="116" customWidth="1"/>
    <col min="3" max="3" width="15" style="116" bestFit="1" customWidth="1"/>
    <col min="4" max="7" width="10.90625" style="116" bestFit="1" customWidth="1"/>
    <col min="8" max="16384" width="10.81640625" style="116"/>
  </cols>
  <sheetData>
    <row r="2" spans="2:7" ht="10.5" x14ac:dyDescent="0.35">
      <c r="B2" s="190" t="s">
        <v>398</v>
      </c>
      <c r="C2" s="457"/>
      <c r="D2" s="457"/>
      <c r="E2" s="457"/>
      <c r="F2" s="457"/>
      <c r="G2" s="458"/>
    </row>
    <row r="3" spans="2:7" ht="26" customHeight="1" thickBot="1" x14ac:dyDescent="0.4">
      <c r="B3" s="192" t="s">
        <v>391</v>
      </c>
      <c r="C3" s="459" t="s">
        <v>715</v>
      </c>
      <c r="D3" s="460" t="s">
        <v>694</v>
      </c>
      <c r="E3" s="460" t="s">
        <v>679</v>
      </c>
      <c r="F3" s="460" t="s">
        <v>644</v>
      </c>
      <c r="G3" s="460" t="s">
        <v>631</v>
      </c>
    </row>
    <row r="4" spans="2:7" s="132" customFormat="1" ht="9.5" thickTop="1" x14ac:dyDescent="0.35">
      <c r="B4" s="96" t="s">
        <v>156</v>
      </c>
      <c r="C4" s="97">
        <v>145512.149794</v>
      </c>
      <c r="D4" s="97">
        <v>182968.39420867193</v>
      </c>
      <c r="E4" s="97">
        <v>197419.68617496113</v>
      </c>
      <c r="F4" s="97">
        <v>304968.76255231706</v>
      </c>
      <c r="G4" s="97">
        <v>307143.72839676839</v>
      </c>
    </row>
    <row r="5" spans="2:7" x14ac:dyDescent="0.35">
      <c r="B5" s="34" t="s">
        <v>160</v>
      </c>
      <c r="C5" s="98">
        <v>131164.883955</v>
      </c>
      <c r="D5" s="98">
        <v>155000.52245072208</v>
      </c>
      <c r="E5" s="98">
        <v>173215.16778959954</v>
      </c>
      <c r="F5" s="98">
        <v>282942.69466857018</v>
      </c>
      <c r="G5" s="98">
        <v>289242.62443957984</v>
      </c>
    </row>
    <row r="6" spans="2:7" x14ac:dyDescent="0.35">
      <c r="B6" s="34" t="s">
        <v>88</v>
      </c>
      <c r="C6" s="98">
        <v>1065.0450000000001</v>
      </c>
      <c r="D6" s="98">
        <v>3850.3644613545903</v>
      </c>
      <c r="E6" s="98">
        <v>1311.887166629095</v>
      </c>
      <c r="F6" s="98">
        <v>1258.9030322741235</v>
      </c>
      <c r="G6" s="98">
        <v>1556.6738673490634</v>
      </c>
    </row>
    <row r="7" spans="2:7" x14ac:dyDescent="0.35">
      <c r="B7" s="34" t="s">
        <v>157</v>
      </c>
      <c r="C7" s="98">
        <v>13282.220839</v>
      </c>
      <c r="D7" s="98">
        <v>24117.507296595249</v>
      </c>
      <c r="E7" s="98">
        <v>22892.631218732491</v>
      </c>
      <c r="F7" s="98">
        <v>20767.164851472786</v>
      </c>
      <c r="G7" s="98">
        <v>16344.430089839487</v>
      </c>
    </row>
    <row r="8" spans="2:7" s="132" customFormat="1" x14ac:dyDescent="0.35">
      <c r="B8" s="96" t="s">
        <v>158</v>
      </c>
      <c r="C8" s="97">
        <v>880440.93699999992</v>
      </c>
      <c r="D8" s="97">
        <v>1044975.8523150884</v>
      </c>
      <c r="E8" s="97">
        <v>1096711.2067119824</v>
      </c>
      <c r="F8" s="97">
        <v>775275.66281672101</v>
      </c>
      <c r="G8" s="97">
        <v>940101.81447031454</v>
      </c>
    </row>
    <row r="9" spans="2:7" ht="10.5" x14ac:dyDescent="0.35">
      <c r="B9" s="34" t="s">
        <v>399</v>
      </c>
      <c r="C9" s="98">
        <v>877622.01</v>
      </c>
      <c r="D9" s="98">
        <v>1016525.1428962388</v>
      </c>
      <c r="E9" s="98">
        <v>1095396.919526191</v>
      </c>
      <c r="F9" s="98">
        <v>773806.56351468654</v>
      </c>
      <c r="G9" s="98">
        <v>938127.87150049768</v>
      </c>
    </row>
    <row r="10" spans="2:7" x14ac:dyDescent="0.35">
      <c r="B10" s="34" t="s">
        <v>88</v>
      </c>
      <c r="C10" s="98">
        <v>1480.847</v>
      </c>
      <c r="D10" s="98">
        <v>25844.166585766299</v>
      </c>
      <c r="E10" s="98">
        <v>0</v>
      </c>
      <c r="F10" s="98">
        <v>0</v>
      </c>
      <c r="G10" s="98">
        <v>537.28755412245812</v>
      </c>
    </row>
    <row r="11" spans="2:7" x14ac:dyDescent="0.35">
      <c r="B11" s="34" t="s">
        <v>157</v>
      </c>
      <c r="C11" s="98">
        <v>1338.08</v>
      </c>
      <c r="D11" s="98">
        <v>2606.542833083266</v>
      </c>
      <c r="E11" s="98">
        <v>1314.2871857913474</v>
      </c>
      <c r="F11" s="98">
        <v>1469.0993020345506</v>
      </c>
      <c r="G11" s="98">
        <v>1436.6554156943919</v>
      </c>
    </row>
    <row r="12" spans="2:7" s="132" customFormat="1" x14ac:dyDescent="0.35">
      <c r="B12" s="96" t="s">
        <v>159</v>
      </c>
      <c r="C12" s="97">
        <v>95065.767000000007</v>
      </c>
      <c r="D12" s="97">
        <v>214034.41984696939</v>
      </c>
      <c r="E12" s="97">
        <v>404791.86597497127</v>
      </c>
      <c r="F12" s="97">
        <v>270946.33265618107</v>
      </c>
      <c r="G12" s="97">
        <v>86194.341913017313</v>
      </c>
    </row>
    <row r="13" spans="2:7" x14ac:dyDescent="0.35">
      <c r="B13" s="34" t="s">
        <v>160</v>
      </c>
      <c r="C13" s="98">
        <v>257.62200000000001</v>
      </c>
      <c r="D13" s="98">
        <v>106811.66592187472</v>
      </c>
      <c r="E13" s="98">
        <v>286043.18070018926</v>
      </c>
      <c r="F13" s="98">
        <v>137241.06938021234</v>
      </c>
      <c r="G13" s="98">
        <v>938.59603904017786</v>
      </c>
    </row>
    <row r="14" spans="2:7" x14ac:dyDescent="0.35">
      <c r="B14" s="34" t="s">
        <v>88</v>
      </c>
      <c r="C14" s="98">
        <v>0</v>
      </c>
      <c r="D14" s="98">
        <v>0</v>
      </c>
      <c r="E14" s="98">
        <v>0</v>
      </c>
      <c r="F14" s="98">
        <v>0</v>
      </c>
      <c r="G14" s="98">
        <v>0</v>
      </c>
    </row>
    <row r="15" spans="2:7" x14ac:dyDescent="0.35">
      <c r="B15" s="34" t="s">
        <v>157</v>
      </c>
      <c r="C15" s="98">
        <v>94808.145000000004</v>
      </c>
      <c r="D15" s="98">
        <v>107222.75392509466</v>
      </c>
      <c r="E15" s="98">
        <v>118748.68527478198</v>
      </c>
      <c r="F15" s="98">
        <v>133705.26327596875</v>
      </c>
      <c r="G15" s="98">
        <v>85255.745873977139</v>
      </c>
    </row>
    <row r="16" spans="2:7" s="132" customFormat="1" x14ac:dyDescent="0.35">
      <c r="B16" s="70" t="s">
        <v>107</v>
      </c>
      <c r="C16" s="99">
        <v>1121018.8537939999</v>
      </c>
      <c r="D16" s="99">
        <v>1441978.6663707295</v>
      </c>
      <c r="E16" s="99">
        <v>1698922.7588619147</v>
      </c>
      <c r="F16" s="99">
        <v>1351190.7580252192</v>
      </c>
      <c r="G16" s="99">
        <v>1333439.8847801003</v>
      </c>
    </row>
    <row r="17" spans="2:7" s="132" customFormat="1" x14ac:dyDescent="0.35">
      <c r="B17" s="2" t="s">
        <v>47</v>
      </c>
      <c r="C17" s="100">
        <v>503.5</v>
      </c>
      <c r="D17" s="100">
        <v>0</v>
      </c>
      <c r="E17" s="100">
        <v>3428.7781137548027</v>
      </c>
      <c r="F17" s="100">
        <v>0</v>
      </c>
      <c r="G17" s="100">
        <v>26768.265838538231</v>
      </c>
    </row>
    <row r="18" spans="2:7" s="132" customFormat="1" ht="10.5" x14ac:dyDescent="0.35">
      <c r="B18" s="34" t="s">
        <v>535</v>
      </c>
      <c r="C18" s="100">
        <v>450115.76800000004</v>
      </c>
      <c r="D18" s="100">
        <v>56301.232578331692</v>
      </c>
      <c r="E18" s="100">
        <v>18829.68972672243</v>
      </c>
      <c r="F18" s="100">
        <v>130204.21699598504</v>
      </c>
      <c r="G18" s="100">
        <v>74187.651203554648</v>
      </c>
    </row>
    <row r="19" spans="2:7" ht="10.5" x14ac:dyDescent="0.35">
      <c r="B19" s="34" t="s">
        <v>534</v>
      </c>
      <c r="C19" s="100">
        <v>117892.322</v>
      </c>
      <c r="D19" s="100">
        <v>25987.234345351593</v>
      </c>
      <c r="E19" s="100">
        <v>0</v>
      </c>
      <c r="F19" s="100">
        <v>351.96043860607097</v>
      </c>
      <c r="G19" s="100">
        <v>305.45749729605507</v>
      </c>
    </row>
    <row r="20" spans="2:7" s="132" customFormat="1" x14ac:dyDescent="0.35">
      <c r="B20" s="96" t="s">
        <v>434</v>
      </c>
      <c r="C20" s="97">
        <v>1689530.4437939997</v>
      </c>
      <c r="D20" s="97">
        <v>1524267.1332944129</v>
      </c>
      <c r="E20" s="97">
        <v>1721181.2267023919</v>
      </c>
      <c r="F20" s="97">
        <v>1481746.9354598103</v>
      </c>
      <c r="G20" s="97">
        <v>1434701.2593194891</v>
      </c>
    </row>
    <row r="21" spans="2:7" x14ac:dyDescent="0.35">
      <c r="C21" s="134"/>
      <c r="D21" s="134"/>
      <c r="E21" s="134"/>
    </row>
    <row r="22" spans="2:7" x14ac:dyDescent="0.35">
      <c r="B22" s="190" t="s">
        <v>392</v>
      </c>
      <c r="C22" s="454"/>
      <c r="D22" s="454"/>
      <c r="E22" s="454"/>
      <c r="F22" s="454"/>
      <c r="G22" s="454"/>
    </row>
    <row r="23" spans="2:7" ht="27.5" thickBot="1" x14ac:dyDescent="0.4">
      <c r="B23" s="192" t="s">
        <v>391</v>
      </c>
      <c r="C23" s="455" t="s">
        <v>715</v>
      </c>
      <c r="D23" s="456" t="s">
        <v>694</v>
      </c>
      <c r="E23" s="456" t="s">
        <v>679</v>
      </c>
      <c r="F23" s="456" t="s">
        <v>644</v>
      </c>
      <c r="G23" s="456" t="s">
        <v>631</v>
      </c>
    </row>
    <row r="24" spans="2:7" s="132" customFormat="1" ht="9.5" thickTop="1" x14ac:dyDescent="0.35">
      <c r="B24" s="145" t="s">
        <v>88</v>
      </c>
      <c r="C24" s="97">
        <v>2545.8919999999998</v>
      </c>
      <c r="D24" s="97">
        <v>29694.53104712089</v>
      </c>
      <c r="E24" s="97">
        <v>1311.7516781435459</v>
      </c>
      <c r="F24" s="97">
        <v>1258.9030322741235</v>
      </c>
      <c r="G24" s="97">
        <v>2093.9614214715216</v>
      </c>
    </row>
    <row r="25" spans="2:7" x14ac:dyDescent="0.35">
      <c r="B25" s="22" t="s">
        <v>161</v>
      </c>
      <c r="C25" s="98">
        <v>0</v>
      </c>
      <c r="D25" s="98">
        <v>0</v>
      </c>
      <c r="E25" s="98">
        <v>0</v>
      </c>
      <c r="F25" s="98">
        <v>0</v>
      </c>
      <c r="G25" s="98">
        <v>537.28755412245812</v>
      </c>
    </row>
    <row r="26" spans="2:7" x14ac:dyDescent="0.35">
      <c r="B26" s="22" t="s">
        <v>623</v>
      </c>
      <c r="C26" s="98">
        <v>2545.8919999999998</v>
      </c>
      <c r="D26" s="98">
        <v>29694.53104712089</v>
      </c>
      <c r="E26" s="98">
        <v>1311.7516781435459</v>
      </c>
      <c r="F26" s="98">
        <v>1258.9030322741235</v>
      </c>
      <c r="G26" s="98">
        <v>1556.6738673490634</v>
      </c>
    </row>
    <row r="27" spans="2:7" s="132" customFormat="1" x14ac:dyDescent="0.35">
      <c r="B27" s="145" t="s">
        <v>160</v>
      </c>
      <c r="C27" s="97">
        <v>1009044.515955</v>
      </c>
      <c r="D27" s="97">
        <v>1278337.3312688358</v>
      </c>
      <c r="E27" s="97">
        <v>1554655.2680159798</v>
      </c>
      <c r="F27" s="97">
        <v>1193990.3275634691</v>
      </c>
      <c r="G27" s="97">
        <v>1228309.0919791178</v>
      </c>
    </row>
    <row r="28" spans="2:7" x14ac:dyDescent="0.35">
      <c r="B28" s="22" t="s">
        <v>91</v>
      </c>
      <c r="C28" s="98">
        <v>883014.94395499991</v>
      </c>
      <c r="D28" s="98">
        <v>1269938.7991773062</v>
      </c>
      <c r="E28" s="98">
        <v>1407033.2349523772</v>
      </c>
      <c r="F28" s="98">
        <v>1130180.2048324475</v>
      </c>
      <c r="G28" s="98">
        <v>1198041.7451429523</v>
      </c>
    </row>
    <row r="29" spans="2:7" x14ac:dyDescent="0.35">
      <c r="B29" s="22" t="s">
        <v>502</v>
      </c>
      <c r="C29" s="98">
        <v>126029.572</v>
      </c>
      <c r="D29" s="98">
        <v>8398.5320915295288</v>
      </c>
      <c r="E29" s="98">
        <v>147622.03306360263</v>
      </c>
      <c r="F29" s="98">
        <v>63810.122731021445</v>
      </c>
      <c r="G29" s="98">
        <v>30267.346836165325</v>
      </c>
    </row>
    <row r="30" spans="2:7" s="132" customFormat="1" x14ac:dyDescent="0.35">
      <c r="B30" s="145" t="s">
        <v>157</v>
      </c>
      <c r="C30" s="97">
        <v>109428.44583900001</v>
      </c>
      <c r="D30" s="97">
        <v>133946.80405477315</v>
      </c>
      <c r="E30" s="97">
        <v>142955.60367930579</v>
      </c>
      <c r="F30" s="97">
        <v>155941.52742947606</v>
      </c>
      <c r="G30" s="97">
        <v>103036.83137951102</v>
      </c>
    </row>
    <row r="31" spans="2:7" x14ac:dyDescent="0.35">
      <c r="B31" s="22" t="s">
        <v>91</v>
      </c>
      <c r="C31" s="98">
        <v>73716.945839000007</v>
      </c>
      <c r="D31" s="98">
        <v>97961.911405034087</v>
      </c>
      <c r="E31" s="98">
        <v>104293.17537827561</v>
      </c>
      <c r="F31" s="98">
        <v>109979.46073381169</v>
      </c>
      <c r="G31" s="98">
        <v>71372.09633947254</v>
      </c>
    </row>
    <row r="32" spans="2:7" x14ac:dyDescent="0.35">
      <c r="B32" s="22" t="s">
        <v>502</v>
      </c>
      <c r="C32" s="98">
        <v>35711.5</v>
      </c>
      <c r="D32" s="98">
        <v>35984.892649739086</v>
      </c>
      <c r="E32" s="98">
        <v>38662.428301030173</v>
      </c>
      <c r="F32" s="98">
        <v>45962.066695664398</v>
      </c>
      <c r="G32" s="98">
        <v>31664.735040038471</v>
      </c>
    </row>
    <row r="33" spans="2:7" s="132" customFormat="1" x14ac:dyDescent="0.35">
      <c r="B33" s="145" t="s">
        <v>475</v>
      </c>
      <c r="C33" s="97">
        <v>500977.21300000005</v>
      </c>
      <c r="D33" s="97">
        <v>45306.091119227771</v>
      </c>
      <c r="E33" s="97">
        <v>18829.68972672243</v>
      </c>
      <c r="F33" s="97">
        <v>130204.21699598504</v>
      </c>
      <c r="G33" s="97">
        <v>74187.651203554648</v>
      </c>
    </row>
    <row r="34" spans="2:7" s="132" customFormat="1" x14ac:dyDescent="0.35">
      <c r="B34" s="22" t="s">
        <v>91</v>
      </c>
      <c r="C34" s="98">
        <v>383084.89100000006</v>
      </c>
      <c r="D34" s="98">
        <v>19318.856773876178</v>
      </c>
      <c r="E34" s="98">
        <v>18829.68972672243</v>
      </c>
      <c r="F34" s="98">
        <v>129852.25655737898</v>
      </c>
      <c r="G34" s="98">
        <v>73882.193706258593</v>
      </c>
    </row>
    <row r="35" spans="2:7" x14ac:dyDescent="0.35">
      <c r="B35" s="22" t="s">
        <v>502</v>
      </c>
      <c r="C35" s="98">
        <v>117892.322</v>
      </c>
      <c r="D35" s="98">
        <v>25987.234345351593</v>
      </c>
      <c r="E35" s="98">
        <v>0</v>
      </c>
      <c r="F35" s="98">
        <v>351.96043860607097</v>
      </c>
      <c r="G35" s="98">
        <v>305.45749729605507</v>
      </c>
    </row>
    <row r="36" spans="2:7" x14ac:dyDescent="0.35">
      <c r="B36" s="145" t="s">
        <v>710</v>
      </c>
      <c r="C36" s="97">
        <v>67030.876999999993</v>
      </c>
      <c r="D36" s="97">
        <v>36982.375804455522</v>
      </c>
      <c r="E36" s="97">
        <v>0</v>
      </c>
      <c r="F36" s="97">
        <v>0</v>
      </c>
      <c r="G36" s="97">
        <v>0</v>
      </c>
    </row>
    <row r="37" spans="2:7" x14ac:dyDescent="0.35">
      <c r="B37" s="145" t="s">
        <v>520</v>
      </c>
      <c r="C37" s="97">
        <v>503.5</v>
      </c>
      <c r="D37" s="97">
        <v>0</v>
      </c>
      <c r="E37" s="97">
        <v>3428.7781137548027</v>
      </c>
      <c r="F37" s="97">
        <v>0</v>
      </c>
      <c r="G37" s="97">
        <v>26768.265838538231</v>
      </c>
    </row>
    <row r="38" spans="2:7" s="132" customFormat="1" x14ac:dyDescent="0.35">
      <c r="B38" s="5" t="s">
        <v>107</v>
      </c>
      <c r="C38" s="101">
        <v>1689530.443794</v>
      </c>
      <c r="D38" s="101">
        <v>1524267.1332944133</v>
      </c>
      <c r="E38" s="101">
        <v>1721181.0912139064</v>
      </c>
      <c r="F38" s="101">
        <v>1481394.9750212042</v>
      </c>
      <c r="G38" s="101">
        <v>1434395.8018221932</v>
      </c>
    </row>
    <row r="39" spans="2:7" x14ac:dyDescent="0.35">
      <c r="B39" s="22" t="s">
        <v>91</v>
      </c>
      <c r="C39" s="98">
        <v>1340320.280794</v>
      </c>
      <c r="D39" s="98">
        <v>1387219.5673562165</v>
      </c>
      <c r="E39" s="98">
        <v>1533584.8781711299</v>
      </c>
      <c r="F39" s="98">
        <v>1370011.9221236382</v>
      </c>
      <c r="G39" s="98">
        <v>1370601.5885813441</v>
      </c>
    </row>
    <row r="40" spans="2:7" x14ac:dyDescent="0.35">
      <c r="B40" s="22" t="s">
        <v>502</v>
      </c>
      <c r="C40" s="98">
        <v>349210.16299999994</v>
      </c>
      <c r="D40" s="98">
        <v>137047.56593819661</v>
      </c>
      <c r="E40" s="98">
        <v>187596.21304277633</v>
      </c>
      <c r="F40" s="98">
        <v>111383.05289756603</v>
      </c>
      <c r="G40" s="98">
        <v>63794.213240848912</v>
      </c>
    </row>
    <row r="41" spans="2:7" x14ac:dyDescent="0.35">
      <c r="B41" s="86"/>
      <c r="C41" s="272"/>
      <c r="D41" s="272"/>
      <c r="E41" s="272"/>
      <c r="F41" s="272"/>
      <c r="G41" s="272"/>
    </row>
    <row r="43" spans="2:7" x14ac:dyDescent="0.35">
      <c r="B43" s="190" t="s">
        <v>461</v>
      </c>
      <c r="C43" s="653"/>
      <c r="D43" s="653"/>
      <c r="E43" s="653"/>
      <c r="F43" s="653"/>
      <c r="G43" s="653"/>
    </row>
    <row r="44" spans="2:7" ht="27.5" thickBot="1" x14ac:dyDescent="0.4">
      <c r="B44" s="192" t="s">
        <v>391</v>
      </c>
      <c r="C44" s="459" t="s">
        <v>715</v>
      </c>
      <c r="D44" s="460" t="s">
        <v>694</v>
      </c>
      <c r="E44" s="460" t="s">
        <v>679</v>
      </c>
      <c r="F44" s="460" t="s">
        <v>644</v>
      </c>
      <c r="G44" s="460" t="s">
        <v>631</v>
      </c>
    </row>
    <row r="45" spans="2:7" ht="3.75" customHeight="1" thickTop="1" x14ac:dyDescent="0.35">
      <c r="B45" s="145"/>
      <c r="C45" s="97"/>
      <c r="D45" s="97"/>
      <c r="E45" s="97"/>
      <c r="F45" s="97"/>
      <c r="G45" s="97"/>
    </row>
    <row r="46" spans="2:7" x14ac:dyDescent="0.35">
      <c r="B46" s="22" t="s">
        <v>708</v>
      </c>
      <c r="C46" s="478">
        <v>305003.92800000001</v>
      </c>
      <c r="D46" s="478">
        <v>292955.48435045325</v>
      </c>
      <c r="E46" s="478">
        <v>309918.77779343666</v>
      </c>
      <c r="F46" s="478">
        <v>0</v>
      </c>
      <c r="G46" s="478">
        <v>0</v>
      </c>
    </row>
    <row r="47" spans="2:7" x14ac:dyDescent="0.35">
      <c r="B47" s="22" t="s">
        <v>709</v>
      </c>
      <c r="C47" s="478">
        <v>0</v>
      </c>
      <c r="D47" s="478">
        <v>0</v>
      </c>
      <c r="E47" s="478">
        <v>0</v>
      </c>
      <c r="F47" s="478">
        <v>828.96189341029344</v>
      </c>
      <c r="G47" s="478">
        <v>26231.335347395448</v>
      </c>
    </row>
    <row r="48" spans="2:7" x14ac:dyDescent="0.35">
      <c r="B48" s="22" t="s">
        <v>145</v>
      </c>
      <c r="C48" s="478">
        <v>117892.322</v>
      </c>
      <c r="D48" s="478">
        <v>25987.234345351593</v>
      </c>
      <c r="E48" s="478">
        <v>0</v>
      </c>
      <c r="F48" s="478">
        <v>351.96043860607091</v>
      </c>
      <c r="G48" s="478">
        <v>305.45749729605512</v>
      </c>
    </row>
    <row r="49" spans="2:7" x14ac:dyDescent="0.35">
      <c r="B49" s="22" t="s">
        <v>716</v>
      </c>
      <c r="C49" s="478">
        <v>54424.997000000003</v>
      </c>
      <c r="D49" s="478">
        <v>0</v>
      </c>
      <c r="E49" s="478">
        <v>0</v>
      </c>
      <c r="F49" s="478">
        <v>0</v>
      </c>
      <c r="G49" s="478">
        <v>0</v>
      </c>
    </row>
    <row r="50" spans="2:7" x14ac:dyDescent="0.35">
      <c r="B50" s="22" t="s">
        <v>731</v>
      </c>
      <c r="C50" s="478">
        <v>0</v>
      </c>
      <c r="D50" s="478">
        <v>0</v>
      </c>
      <c r="E50" s="478">
        <v>4.7104047705942103</v>
      </c>
      <c r="F50" s="478">
        <v>0</v>
      </c>
      <c r="G50" s="478">
        <v>0</v>
      </c>
    </row>
    <row r="51" spans="2:7" ht="10.5" x14ac:dyDescent="0.35">
      <c r="B51" s="22" t="s">
        <v>606</v>
      </c>
      <c r="C51" s="478">
        <v>718661.76005599997</v>
      </c>
      <c r="D51" s="478">
        <v>695452.24067297846</v>
      </c>
      <c r="E51" s="478">
        <v>721188.55038891756</v>
      </c>
      <c r="F51" s="478">
        <v>771753.23655126605</v>
      </c>
      <c r="G51" s="478">
        <v>718131.86604950926</v>
      </c>
    </row>
    <row r="52" spans="2:7" x14ac:dyDescent="0.35">
      <c r="B52" s="22" t="s">
        <v>695</v>
      </c>
      <c r="C52" s="478">
        <v>6487.9809999999998</v>
      </c>
      <c r="D52" s="478">
        <v>70778.930297484461</v>
      </c>
      <c r="E52" s="478">
        <v>153817.65328544498</v>
      </c>
      <c r="F52" s="478">
        <v>91853.357597794195</v>
      </c>
      <c r="G52" s="478">
        <v>346.31419816975892</v>
      </c>
    </row>
    <row r="53" spans="2:7" x14ac:dyDescent="0.35">
      <c r="B53" s="22" t="s">
        <v>732</v>
      </c>
      <c r="C53" s="478">
        <v>3662.9259999999999</v>
      </c>
      <c r="D53" s="478">
        <v>3824.4785326741257</v>
      </c>
      <c r="E53" s="478">
        <v>4038.0661061681149</v>
      </c>
      <c r="F53" s="478">
        <v>4412.153382401043</v>
      </c>
      <c r="G53" s="478">
        <v>6366.3630961182007</v>
      </c>
    </row>
    <row r="54" spans="2:7" x14ac:dyDescent="0.35">
      <c r="B54" s="22" t="s">
        <v>696</v>
      </c>
      <c r="C54" s="478">
        <v>300317.07</v>
      </c>
      <c r="D54" s="478">
        <v>225887.94137151793</v>
      </c>
      <c r="E54" s="478">
        <v>375598.06574350176</v>
      </c>
      <c r="F54" s="478">
        <v>444010.08136398677</v>
      </c>
      <c r="G54" s="478">
        <v>547256.22600518982</v>
      </c>
    </row>
    <row r="55" spans="2:7" ht="10.5" x14ac:dyDescent="0.35">
      <c r="B55" s="22" t="s">
        <v>697</v>
      </c>
      <c r="C55" s="478">
        <v>69576.769</v>
      </c>
      <c r="D55" s="478">
        <v>66676.906851576408</v>
      </c>
      <c r="E55" s="478">
        <v>1311.7516781435459</v>
      </c>
      <c r="F55" s="478">
        <v>1258.9030322741235</v>
      </c>
      <c r="G55" s="478">
        <v>1556.6738673490634</v>
      </c>
    </row>
    <row r="56" spans="2:7" x14ac:dyDescent="0.35">
      <c r="B56" s="22" t="s">
        <v>411</v>
      </c>
      <c r="C56" s="478">
        <v>3570.7448989999293</v>
      </c>
      <c r="D56" s="478">
        <v>8757.1128176038601</v>
      </c>
      <c r="E56" s="478">
        <v>8919.1340204623866</v>
      </c>
      <c r="F56" s="478">
        <v>10984.880288531207</v>
      </c>
      <c r="G56" s="478">
        <v>3859.3079691627099</v>
      </c>
    </row>
    <row r="57" spans="2:7" x14ac:dyDescent="0.35">
      <c r="B57" s="5" t="s">
        <v>107</v>
      </c>
      <c r="C57" s="101">
        <v>1579598.497955</v>
      </c>
      <c r="D57" s="101">
        <v>1390320.3292396399</v>
      </c>
      <c r="E57" s="101">
        <v>1574796.7094208456</v>
      </c>
      <c r="F57" s="101">
        <v>1325453.5345482701</v>
      </c>
      <c r="G57" s="101">
        <v>1304053.5440301904</v>
      </c>
    </row>
    <row r="58" spans="2:7" x14ac:dyDescent="0.35">
      <c r="C58" s="320"/>
    </row>
    <row r="59" spans="2:7" x14ac:dyDescent="0.35">
      <c r="C59" s="653"/>
      <c r="D59" s="653"/>
      <c r="E59" s="653"/>
      <c r="F59" s="653"/>
      <c r="G59" s="653"/>
    </row>
  </sheetData>
  <phoneticPr fontId="51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L23"/>
  <sheetViews>
    <sheetView showGridLines="0" topLeftCell="A14" workbookViewId="0"/>
  </sheetViews>
  <sheetFormatPr baseColWidth="10" defaultColWidth="10.81640625" defaultRowHeight="9" x14ac:dyDescent="0.35"/>
  <cols>
    <col min="1" max="1" width="2.7265625" style="116" customWidth="1"/>
    <col min="2" max="2" width="18.54296875" style="116" customWidth="1"/>
    <col min="3" max="3" width="10.81640625" style="116" bestFit="1" customWidth="1"/>
    <col min="4" max="4" width="6.7265625" style="116" customWidth="1"/>
    <col min="5" max="5" width="10.6328125" style="116" bestFit="1" customWidth="1"/>
    <col min="6" max="6" width="9.81640625" style="116" bestFit="1" customWidth="1"/>
    <col min="7" max="7" width="10.453125" style="116" bestFit="1" customWidth="1"/>
    <col min="8" max="8" width="9.81640625" style="116" bestFit="1" customWidth="1"/>
    <col min="9" max="9" width="9.54296875" style="116" customWidth="1"/>
    <col min="10" max="10" width="6.54296875" style="116" bestFit="1" customWidth="1"/>
    <col min="11" max="11" width="10.6328125" style="116" bestFit="1" customWidth="1"/>
    <col min="12" max="12" width="6.54296875" style="116" bestFit="1" customWidth="1"/>
    <col min="13" max="16384" width="10.81640625" style="116"/>
  </cols>
  <sheetData>
    <row r="1" spans="1:12" ht="9.5" thickBot="1" x14ac:dyDescent="0.4"/>
    <row r="2" spans="1:12" ht="16.5" customHeight="1" thickTop="1" thickBot="1" x14ac:dyDescent="0.4">
      <c r="B2" s="6" t="s">
        <v>162</v>
      </c>
      <c r="C2" s="822" t="s">
        <v>712</v>
      </c>
      <c r="D2" s="823"/>
      <c r="E2" s="824" t="s">
        <v>692</v>
      </c>
      <c r="F2" s="821"/>
      <c r="G2" s="821" t="s">
        <v>678</v>
      </c>
      <c r="H2" s="821"/>
      <c r="I2" s="821" t="s">
        <v>643</v>
      </c>
      <c r="J2" s="821"/>
      <c r="K2" s="821" t="s">
        <v>629</v>
      </c>
      <c r="L2" s="821"/>
    </row>
    <row r="3" spans="1:12" ht="18.5" thickTop="1" x14ac:dyDescent="0.35">
      <c r="B3" s="5"/>
      <c r="C3" s="155" t="s">
        <v>163</v>
      </c>
      <c r="D3" s="151" t="s">
        <v>164</v>
      </c>
      <c r="E3" s="15" t="s">
        <v>163</v>
      </c>
      <c r="F3" s="15" t="s">
        <v>164</v>
      </c>
      <c r="G3" s="15" t="s">
        <v>163</v>
      </c>
      <c r="H3" s="15" t="s">
        <v>164</v>
      </c>
      <c r="I3" s="15" t="s">
        <v>163</v>
      </c>
      <c r="J3" s="5" t="s">
        <v>164</v>
      </c>
      <c r="K3" s="15" t="s">
        <v>163</v>
      </c>
      <c r="L3" s="15" t="s">
        <v>164</v>
      </c>
    </row>
    <row r="4" spans="1:12" x14ac:dyDescent="0.35">
      <c r="B4" s="4" t="s">
        <v>132</v>
      </c>
      <c r="C4" s="156"/>
      <c r="D4" s="152"/>
      <c r="E4" s="19"/>
      <c r="F4" s="19"/>
      <c r="G4" s="19"/>
      <c r="H4" s="19"/>
      <c r="I4" s="19"/>
      <c r="J4" s="19"/>
      <c r="K4" s="157"/>
      <c r="L4" s="19"/>
    </row>
    <row r="5" spans="1:12" ht="18" x14ac:dyDescent="0.35">
      <c r="A5" s="279"/>
      <c r="B5" s="73" t="s">
        <v>165</v>
      </c>
      <c r="C5" s="174">
        <v>1553363.801080463</v>
      </c>
      <c r="D5" s="175">
        <v>0.29802791705157095</v>
      </c>
      <c r="E5" s="162">
        <v>1460570.9909263854</v>
      </c>
      <c r="F5" s="9">
        <v>0.33548409960113007</v>
      </c>
      <c r="G5" s="162">
        <v>1470894.3508645811</v>
      </c>
      <c r="H5" s="9">
        <v>0.33060010756306019</v>
      </c>
      <c r="I5" s="162">
        <v>1318938.2060439519</v>
      </c>
      <c r="J5" s="9">
        <v>0.49923951768961072</v>
      </c>
      <c r="K5" s="162">
        <v>1576380.7359476243</v>
      </c>
      <c r="L5" s="9">
        <v>0.50506169941328871</v>
      </c>
    </row>
    <row r="6" spans="1:12" ht="18" x14ac:dyDescent="0.35">
      <c r="A6" s="279"/>
      <c r="B6" s="73" t="s">
        <v>166</v>
      </c>
      <c r="C6" s="174">
        <v>31178.288836388569</v>
      </c>
      <c r="D6" s="175">
        <v>6.6064699517464159E-2</v>
      </c>
      <c r="E6" s="162">
        <v>12399.839465774427</v>
      </c>
      <c r="F6" s="9">
        <v>2.4348794286856119E-2</v>
      </c>
      <c r="G6" s="162">
        <v>1190.9213718172005</v>
      </c>
      <c r="H6" s="9">
        <v>0.56497313100228552</v>
      </c>
      <c r="I6" s="162">
        <v>1449.2516279137528</v>
      </c>
      <c r="J6" s="9">
        <v>-1.5106665501529335E-6</v>
      </c>
      <c r="K6" s="162">
        <v>1770.4277736850142</v>
      </c>
      <c r="L6" s="9">
        <v>3.1847383671977383E-7</v>
      </c>
    </row>
    <row r="7" spans="1:12" ht="18" x14ac:dyDescent="0.35">
      <c r="B7" s="5" t="s">
        <v>167</v>
      </c>
      <c r="C7" s="160">
        <v>1584542.0899168516</v>
      </c>
      <c r="D7" s="153">
        <v>0.29346368600859757</v>
      </c>
      <c r="E7" s="164">
        <v>1472970.8303921598</v>
      </c>
      <c r="F7" s="29">
        <v>0.33286488423146482</v>
      </c>
      <c r="G7" s="164">
        <v>1472085.2722363982</v>
      </c>
      <c r="H7" s="29">
        <v>0.33078971603741653</v>
      </c>
      <c r="I7" s="164">
        <v>1320387.4576718656</v>
      </c>
      <c r="J7" s="29">
        <v>0.49869155287150935</v>
      </c>
      <c r="K7" s="164">
        <v>1578151.1637213093</v>
      </c>
      <c r="L7" s="29">
        <v>0.5044951030587782</v>
      </c>
    </row>
    <row r="8" spans="1:12" x14ac:dyDescent="0.35">
      <c r="B8" s="4" t="s">
        <v>92</v>
      </c>
      <c r="C8" s="174"/>
      <c r="D8" s="175"/>
      <c r="E8" s="162"/>
      <c r="F8" s="9"/>
      <c r="G8" s="162"/>
      <c r="H8" s="9"/>
      <c r="I8" s="162"/>
      <c r="J8" s="9"/>
      <c r="K8" s="162"/>
      <c r="L8" s="9"/>
    </row>
    <row r="9" spans="1:12" ht="18" x14ac:dyDescent="0.35">
      <c r="B9" s="73" t="s">
        <v>168</v>
      </c>
      <c r="C9" s="174">
        <v>20053.847366712518</v>
      </c>
      <c r="D9" s="175">
        <v>0.51289047549938482</v>
      </c>
      <c r="E9" s="162">
        <v>11437.513587253819</v>
      </c>
      <c r="F9" s="9">
        <v>0.58361499438341669</v>
      </c>
      <c r="G9" s="162">
        <v>10200.996045720814</v>
      </c>
      <c r="H9" s="9">
        <v>0.37992548934899345</v>
      </c>
      <c r="I9" s="162">
        <v>12039.082789652794</v>
      </c>
      <c r="J9" s="9">
        <v>0.45893963215067729</v>
      </c>
      <c r="K9" s="162">
        <v>15303.304979405302</v>
      </c>
      <c r="L9" s="9">
        <v>0.38448928107208202</v>
      </c>
    </row>
    <row r="10" spans="1:12" x14ac:dyDescent="0.35">
      <c r="B10" s="73" t="s">
        <v>169</v>
      </c>
      <c r="C10" s="174">
        <v>196499.53647144441</v>
      </c>
      <c r="D10" s="175">
        <v>0.62067656407430027</v>
      </c>
      <c r="E10" s="162">
        <v>161193.86807687729</v>
      </c>
      <c r="F10" s="9">
        <v>0.47543830624510214</v>
      </c>
      <c r="G10" s="162">
        <v>130427.72273561401</v>
      </c>
      <c r="H10" s="9">
        <v>0.46141181720855162</v>
      </c>
      <c r="I10" s="162">
        <v>176697.97412424686</v>
      </c>
      <c r="J10" s="9">
        <v>0.51832747453303141</v>
      </c>
      <c r="K10" s="162">
        <v>198857.33395145446</v>
      </c>
      <c r="L10" s="9">
        <v>0.47427393654171041</v>
      </c>
    </row>
    <row r="11" spans="1:12" x14ac:dyDescent="0.35">
      <c r="B11" s="73" t="s">
        <v>170</v>
      </c>
      <c r="C11" s="174">
        <v>271090.62366340111</v>
      </c>
      <c r="D11" s="175">
        <v>0.47915998682402328</v>
      </c>
      <c r="E11" s="162">
        <v>310219.76678708207</v>
      </c>
      <c r="F11" s="9">
        <v>0.40518750461914227</v>
      </c>
      <c r="G11" s="162">
        <v>297971.18489900889</v>
      </c>
      <c r="H11" s="9">
        <v>0.40182261578778394</v>
      </c>
      <c r="I11" s="162">
        <v>265821.95963869756</v>
      </c>
      <c r="J11" s="9">
        <v>0.42825096770682181</v>
      </c>
      <c r="K11" s="162">
        <v>232548.72440450484</v>
      </c>
      <c r="L11" s="9">
        <v>0.37049995462227331</v>
      </c>
    </row>
    <row r="12" spans="1:12" ht="18" x14ac:dyDescent="0.35">
      <c r="B12" s="73" t="s">
        <v>173</v>
      </c>
      <c r="C12" s="174">
        <v>434394.3235286416</v>
      </c>
      <c r="D12" s="382">
        <v>0.42134476505417978</v>
      </c>
      <c r="E12" s="162">
        <v>410201.97326354129</v>
      </c>
      <c r="F12" s="9">
        <v>0.39438390522437955</v>
      </c>
      <c r="G12" s="162">
        <v>378253.90576225182</v>
      </c>
      <c r="H12" s="9">
        <v>0.40207173965777804</v>
      </c>
      <c r="I12" s="162">
        <v>336234.96193434316</v>
      </c>
      <c r="J12" s="9">
        <v>0.44182574748979681</v>
      </c>
      <c r="K12" s="162">
        <v>377740.61558978952</v>
      </c>
      <c r="L12" s="9">
        <v>0.44834412860883538</v>
      </c>
    </row>
    <row r="13" spans="1:12" ht="18" x14ac:dyDescent="0.35">
      <c r="B13" s="73" t="s">
        <v>174</v>
      </c>
      <c r="C13" s="174">
        <v>104938.35838044861</v>
      </c>
      <c r="D13" s="175">
        <v>0.47275718780621223</v>
      </c>
      <c r="E13" s="162">
        <v>95103.859962584567</v>
      </c>
      <c r="F13" s="9">
        <v>0.45742094518508225</v>
      </c>
      <c r="G13" s="162">
        <v>88142.559640186926</v>
      </c>
      <c r="H13" s="9">
        <v>0.44558899636405286</v>
      </c>
      <c r="I13" s="162">
        <v>76934.315253700581</v>
      </c>
      <c r="J13" s="9">
        <v>0.5066347072043027</v>
      </c>
      <c r="K13" s="162">
        <v>60520.390862101616</v>
      </c>
      <c r="L13" s="9">
        <v>0.56455683623210418</v>
      </c>
    </row>
    <row r="14" spans="1:12" x14ac:dyDescent="0.35">
      <c r="B14" s="73" t="s">
        <v>171</v>
      </c>
      <c r="C14" s="174">
        <v>339083.33716817183</v>
      </c>
      <c r="D14" s="175">
        <v>0.26733068858084091</v>
      </c>
      <c r="E14" s="162">
        <v>332112.79059635196</v>
      </c>
      <c r="F14" s="9">
        <v>0.39222789875353137</v>
      </c>
      <c r="G14" s="162">
        <v>325518.67156232672</v>
      </c>
      <c r="H14" s="9">
        <v>0.33868666020602467</v>
      </c>
      <c r="I14" s="162">
        <v>287207.21335282607</v>
      </c>
      <c r="J14" s="9">
        <v>0.44497591565126704</v>
      </c>
      <c r="K14" s="162">
        <v>191791.43367727762</v>
      </c>
      <c r="L14" s="9">
        <v>0.54855062381491304</v>
      </c>
    </row>
    <row r="15" spans="1:12" ht="18" x14ac:dyDescent="0.35">
      <c r="B15" s="73" t="s">
        <v>172</v>
      </c>
      <c r="C15" s="174">
        <v>266231.69207016513</v>
      </c>
      <c r="D15" s="175">
        <v>0.50591521240356419</v>
      </c>
      <c r="E15" s="162">
        <v>264945.35665991064</v>
      </c>
      <c r="F15" s="9">
        <v>0.54758358890402659</v>
      </c>
      <c r="G15" s="162">
        <v>248396.64599962905</v>
      </c>
      <c r="H15" s="9">
        <v>0.55548788986876041</v>
      </c>
      <c r="I15" s="162">
        <v>203203.14745339964</v>
      </c>
      <c r="J15" s="9">
        <v>0.58153522834642857</v>
      </c>
      <c r="K15" s="162">
        <v>132786.28931159768</v>
      </c>
      <c r="L15" s="9">
        <v>0.59577739245213102</v>
      </c>
    </row>
    <row r="16" spans="1:12" s="454" customFormat="1" x14ac:dyDescent="0.35">
      <c r="B16" s="195" t="s">
        <v>206</v>
      </c>
      <c r="C16" s="174">
        <v>456315.37566362176</v>
      </c>
      <c r="D16" s="175">
        <v>0.62422519217793238</v>
      </c>
      <c r="E16" s="162">
        <v>452224.74975525902</v>
      </c>
      <c r="F16" s="9">
        <v>0.62876714393420097</v>
      </c>
      <c r="G16" s="207">
        <v>402237.80785714556</v>
      </c>
      <c r="H16" s="209">
        <v>0.64889108114401772</v>
      </c>
      <c r="I16" s="207">
        <v>289483.46964668325</v>
      </c>
      <c r="J16" s="209">
        <v>0.70163484837906487</v>
      </c>
      <c r="K16" s="207">
        <v>193842.17611741862</v>
      </c>
      <c r="L16" s="209">
        <v>0.74089911177064627</v>
      </c>
    </row>
    <row r="17" spans="2:12" s="454" customFormat="1" x14ac:dyDescent="0.35">
      <c r="B17" s="195" t="s">
        <v>582</v>
      </c>
      <c r="C17" s="174">
        <v>336225.86470069143</v>
      </c>
      <c r="D17" s="175">
        <v>0.3085025222474726</v>
      </c>
      <c r="E17" s="162">
        <v>338722.19830033329</v>
      </c>
      <c r="F17" s="9">
        <v>0.25743535457960082</v>
      </c>
      <c r="G17" s="207">
        <v>325152.83566021675</v>
      </c>
      <c r="H17" s="209">
        <v>0.2065183317559583</v>
      </c>
      <c r="I17" s="207">
        <v>272611.11212993995</v>
      </c>
      <c r="J17" s="209">
        <v>0.22360147460805285</v>
      </c>
      <c r="K17" s="207">
        <v>213336.20839443512</v>
      </c>
      <c r="L17" s="209">
        <v>0.24406664568231784</v>
      </c>
    </row>
    <row r="18" spans="2:12" ht="19.5" x14ac:dyDescent="0.35">
      <c r="B18" s="5" t="s">
        <v>484</v>
      </c>
      <c r="C18" s="160">
        <v>2424832.9590132986</v>
      </c>
      <c r="D18" s="153">
        <v>0.45722412457625972</v>
      </c>
      <c r="E18" s="164">
        <v>2376162.0769891939</v>
      </c>
      <c r="F18" s="29">
        <v>0.4465925729480853</v>
      </c>
      <c r="G18" s="164">
        <v>2206302.3301621005</v>
      </c>
      <c r="H18" s="29">
        <v>0.43128148267322008</v>
      </c>
      <c r="I18" s="164">
        <v>1920233.2363234898</v>
      </c>
      <c r="J18" s="29">
        <v>0.47313211611346578</v>
      </c>
      <c r="K18" s="164">
        <v>1616726.4772879847</v>
      </c>
      <c r="L18" s="29">
        <v>0.47620004136574401</v>
      </c>
    </row>
    <row r="19" spans="2:12" ht="18" x14ac:dyDescent="0.35">
      <c r="B19" s="73" t="s">
        <v>175</v>
      </c>
      <c r="C19" s="174">
        <v>608280.09892823221</v>
      </c>
      <c r="D19" s="175">
        <v>7.3083968196947874E-2</v>
      </c>
      <c r="E19" s="162">
        <v>380894.3319162</v>
      </c>
      <c r="F19" s="9">
        <v>6.1883631941283365E-2</v>
      </c>
      <c r="G19" s="162">
        <v>424959.52902019914</v>
      </c>
      <c r="H19" s="9">
        <v>5.3867040893835219E-2</v>
      </c>
      <c r="I19" s="162">
        <v>360264.51878410083</v>
      </c>
      <c r="J19" s="9">
        <v>5.2219966664151143E-2</v>
      </c>
      <c r="K19" s="162">
        <v>203735.33298545485</v>
      </c>
      <c r="L19" s="9">
        <v>5.8428294972825146E-2</v>
      </c>
    </row>
    <row r="20" spans="2:12" x14ac:dyDescent="0.35">
      <c r="B20" s="5" t="s">
        <v>176</v>
      </c>
      <c r="C20" s="160">
        <v>3033113.0579415308</v>
      </c>
      <c r="D20" s="153">
        <v>0.38018617450284747</v>
      </c>
      <c r="E20" s="164">
        <v>2757056.4089053939</v>
      </c>
      <c r="F20" s="29">
        <v>0.39344405752646894</v>
      </c>
      <c r="G20" s="164">
        <v>2631261.8591822996</v>
      </c>
      <c r="H20" s="29">
        <v>0.37032751001394587</v>
      </c>
      <c r="I20" s="164">
        <v>2280497.7551075905</v>
      </c>
      <c r="J20" s="29">
        <v>0.40663798664891621</v>
      </c>
      <c r="K20" s="164">
        <v>1820461.8102734396</v>
      </c>
      <c r="L20" s="29">
        <v>0.42944549513854696</v>
      </c>
    </row>
    <row r="21" spans="2:12" x14ac:dyDescent="0.35">
      <c r="B21" s="73" t="s">
        <v>647</v>
      </c>
      <c r="C21" s="174">
        <v>638.34893898998234</v>
      </c>
      <c r="D21" s="175">
        <v>0.41928587891461216</v>
      </c>
      <c r="E21" s="162">
        <v>2577.7195412130027</v>
      </c>
      <c r="F21" s="9">
        <v>0.37877606955649057</v>
      </c>
      <c r="G21" s="162">
        <v>1590.6629403438615</v>
      </c>
      <c r="H21" s="9">
        <v>0.35794296994338998</v>
      </c>
      <c r="I21" s="162">
        <v>14351.12627332066</v>
      </c>
      <c r="J21" s="9">
        <v>0.37818980515041511</v>
      </c>
      <c r="K21" s="162">
        <v>28975.408357715496</v>
      </c>
      <c r="L21" s="9">
        <v>0.38951334382288144</v>
      </c>
    </row>
    <row r="22" spans="2:12" ht="18.5" thickBot="1" x14ac:dyDescent="0.4">
      <c r="B22" s="5" t="s">
        <v>177</v>
      </c>
      <c r="C22" s="161">
        <v>4618293.4967973717</v>
      </c>
      <c r="D22" s="154">
        <v>0.35043698814171248</v>
      </c>
      <c r="E22" s="164">
        <v>4232604.9588387674</v>
      </c>
      <c r="F22" s="29">
        <v>0.3723532243350518</v>
      </c>
      <c r="G22" s="164">
        <v>4104937.7943590418</v>
      </c>
      <c r="H22" s="29">
        <v>0.35614393239225861</v>
      </c>
      <c r="I22" s="164">
        <v>3615236.3390527768</v>
      </c>
      <c r="J22" s="29">
        <v>0.44014564685933733</v>
      </c>
      <c r="K22" s="164">
        <v>3427588.3823524644</v>
      </c>
      <c r="L22" s="29">
        <v>0.46366272387260882</v>
      </c>
    </row>
    <row r="23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topLeftCell="A42" workbookViewId="0"/>
  </sheetViews>
  <sheetFormatPr baseColWidth="10" defaultColWidth="10.81640625" defaultRowHeight="9" x14ac:dyDescent="0.35"/>
  <cols>
    <col min="1" max="1" width="2.7265625" style="116" customWidth="1"/>
    <col min="2" max="2" width="27.81640625" style="116" bestFit="1" customWidth="1"/>
    <col min="3" max="3" width="10.90625" style="116" bestFit="1" customWidth="1"/>
    <col min="4" max="4" width="9.36328125" style="116" bestFit="1" customWidth="1"/>
    <col min="5" max="5" width="10.7265625" style="116" bestFit="1" customWidth="1"/>
    <col min="6" max="6" width="6.54296875" style="116" bestFit="1" customWidth="1"/>
    <col min="7" max="7" width="10.81640625" style="116" bestFit="1" customWidth="1"/>
    <col min="8" max="8" width="6.54296875" style="116" bestFit="1" customWidth="1"/>
    <col min="9" max="9" width="11.54296875" style="116" bestFit="1" customWidth="1"/>
    <col min="10" max="10" width="8.54296875" style="116" bestFit="1" customWidth="1"/>
    <col min="11" max="11" width="10.6328125" style="116" bestFit="1" customWidth="1"/>
    <col min="12" max="12" width="9.1796875" style="116" bestFit="1" customWidth="1"/>
    <col min="13" max="16384" width="10.81640625" style="116"/>
  </cols>
  <sheetData>
    <row r="1" spans="2:12" ht="9.5" thickBot="1" x14ac:dyDescent="0.4"/>
    <row r="2" spans="2:12" ht="24.5" customHeight="1" thickTop="1" thickBot="1" x14ac:dyDescent="0.4">
      <c r="B2" s="6" t="s">
        <v>495</v>
      </c>
      <c r="C2" s="822" t="s">
        <v>712</v>
      </c>
      <c r="D2" s="823"/>
      <c r="E2" s="824" t="s">
        <v>692</v>
      </c>
      <c r="F2" s="821"/>
      <c r="G2" s="821" t="s">
        <v>678</v>
      </c>
      <c r="H2" s="821"/>
      <c r="I2" s="821" t="s">
        <v>643</v>
      </c>
      <c r="J2" s="821"/>
      <c r="K2" s="821" t="s">
        <v>629</v>
      </c>
      <c r="L2" s="821"/>
    </row>
    <row r="3" spans="2:12" ht="19.5" customHeight="1" thickTop="1" x14ac:dyDescent="0.35">
      <c r="B3" s="30"/>
      <c r="C3" s="148" t="s">
        <v>163</v>
      </c>
      <c r="D3" s="58" t="s">
        <v>164</v>
      </c>
      <c r="E3" s="31" t="s">
        <v>163</v>
      </c>
      <c r="F3" s="31" t="s">
        <v>164</v>
      </c>
      <c r="G3" s="31" t="s">
        <v>163</v>
      </c>
      <c r="H3" s="31" t="s">
        <v>164</v>
      </c>
      <c r="I3" s="31" t="s">
        <v>163</v>
      </c>
      <c r="J3" s="31" t="s">
        <v>164</v>
      </c>
      <c r="K3" s="31" t="s">
        <v>163</v>
      </c>
      <c r="L3" s="31" t="s">
        <v>164</v>
      </c>
    </row>
    <row r="4" spans="2:12" x14ac:dyDescent="0.35">
      <c r="B4" s="4" t="s">
        <v>178</v>
      </c>
      <c r="C4" s="176">
        <v>1629825.7253274396</v>
      </c>
      <c r="D4" s="177">
        <v>0.28508979546733698</v>
      </c>
      <c r="E4" s="167">
        <v>1155852.9603075152</v>
      </c>
      <c r="F4" s="8">
        <v>0.25719308862254892</v>
      </c>
      <c r="G4" s="167">
        <v>1239708.9754326597</v>
      </c>
      <c r="H4" s="8">
        <v>0.27475440382700672</v>
      </c>
      <c r="I4" s="167">
        <v>1030439.8699583166</v>
      </c>
      <c r="J4" s="8">
        <v>0.34988098408737334</v>
      </c>
      <c r="K4" s="167">
        <v>1016261.2729639412</v>
      </c>
      <c r="L4" s="8">
        <v>0.36161529690916583</v>
      </c>
    </row>
    <row r="5" spans="2:12" x14ac:dyDescent="0.35">
      <c r="B5" s="25" t="s">
        <v>179</v>
      </c>
      <c r="C5" s="178">
        <v>1095938.3711763525</v>
      </c>
      <c r="D5" s="175">
        <v>0.40790104521740495</v>
      </c>
      <c r="E5" s="168">
        <v>938580.00925641751</v>
      </c>
      <c r="F5" s="9">
        <v>0.31066303554150737</v>
      </c>
      <c r="G5" s="168">
        <v>1091267.4747709171</v>
      </c>
      <c r="H5" s="9">
        <v>0.30932263073266369</v>
      </c>
      <c r="I5" s="168">
        <v>887905.5565736749</v>
      </c>
      <c r="J5" s="9">
        <v>0.40300332361977192</v>
      </c>
      <c r="K5" s="168">
        <v>899230.5456300776</v>
      </c>
      <c r="L5" s="9">
        <v>0.40592554407232007</v>
      </c>
    </row>
    <row r="6" spans="2:12" x14ac:dyDescent="0.35">
      <c r="B6" s="25" t="s">
        <v>180</v>
      </c>
      <c r="C6" s="178">
        <v>533887.35415108711</v>
      </c>
      <c r="D6" s="175">
        <v>3.2988748370551067E-2</v>
      </c>
      <c r="E6" s="168">
        <v>217272.95105109765</v>
      </c>
      <c r="F6" s="9">
        <v>2.6212549943651877E-2</v>
      </c>
      <c r="G6" s="168">
        <v>148441.50066174232</v>
      </c>
      <c r="H6" s="9">
        <v>2.0626134343898386E-2</v>
      </c>
      <c r="I6" s="168">
        <v>142534.31338464169</v>
      </c>
      <c r="J6" s="9">
        <v>1.8959823217681335E-2</v>
      </c>
      <c r="K6" s="168">
        <v>117030.72733386357</v>
      </c>
      <c r="L6" s="9">
        <v>2.1148065428520803E-2</v>
      </c>
    </row>
    <row r="7" spans="2:12" x14ac:dyDescent="0.35">
      <c r="B7" s="7" t="s">
        <v>181</v>
      </c>
      <c r="C7" s="176">
        <v>1797725.7834732551</v>
      </c>
      <c r="D7" s="177">
        <v>0.1863022975756515</v>
      </c>
      <c r="E7" s="167">
        <v>1757082.2766937194</v>
      </c>
      <c r="F7" s="8">
        <v>0.16681030702137337</v>
      </c>
      <c r="G7" s="167">
        <v>1477321.4902881479</v>
      </c>
      <c r="H7" s="8">
        <v>0.16618144642502053</v>
      </c>
      <c r="I7" s="167">
        <v>1317171.4456591941</v>
      </c>
      <c r="J7" s="8">
        <v>0.24241387735282677</v>
      </c>
      <c r="K7" s="167">
        <v>1364678.4742354464</v>
      </c>
      <c r="L7" s="8">
        <v>0.27971413420771613</v>
      </c>
    </row>
    <row r="8" spans="2:12" x14ac:dyDescent="0.35">
      <c r="B8" s="27" t="s">
        <v>182</v>
      </c>
      <c r="C8" s="178">
        <v>1150464.0059742653</v>
      </c>
      <c r="D8" s="175">
        <v>0.28329482877878454</v>
      </c>
      <c r="E8" s="168">
        <v>1183719.2951826144</v>
      </c>
      <c r="F8" s="9">
        <v>0.24114012844938534</v>
      </c>
      <c r="G8" s="168">
        <v>962035.69556607923</v>
      </c>
      <c r="H8" s="9">
        <v>0.24906274749194751</v>
      </c>
      <c r="I8" s="168">
        <v>959724.96309340966</v>
      </c>
      <c r="J8" s="9">
        <v>0.32822988026774014</v>
      </c>
      <c r="K8" s="168">
        <v>1069042.2217950549</v>
      </c>
      <c r="L8" s="9">
        <v>0.35310489805203721</v>
      </c>
    </row>
    <row r="9" spans="2:12" x14ac:dyDescent="0.35">
      <c r="B9" s="27" t="s">
        <v>183</v>
      </c>
      <c r="C9" s="178">
        <v>647261.77749898972</v>
      </c>
      <c r="D9" s="175">
        <v>1.3904637345027834E-2</v>
      </c>
      <c r="E9" s="168">
        <v>573362.98151110497</v>
      </c>
      <c r="F9" s="9">
        <v>1.3354910232538732E-2</v>
      </c>
      <c r="G9" s="168">
        <v>515285.79472206853</v>
      </c>
      <c r="H9" s="9">
        <v>1.1442521079039484E-2</v>
      </c>
      <c r="I9" s="168">
        <v>357446.48256578454</v>
      </c>
      <c r="J9" s="9">
        <v>1.2002433269916618E-2</v>
      </c>
      <c r="K9" s="168">
        <v>295636.25244039163</v>
      </c>
      <c r="L9" s="9">
        <v>1.432778665486182E-2</v>
      </c>
    </row>
    <row r="10" spans="2:12" ht="18" x14ac:dyDescent="0.35">
      <c r="B10" s="4" t="s">
        <v>527</v>
      </c>
      <c r="C10" s="176">
        <v>653643.04637019278</v>
      </c>
      <c r="D10" s="177">
        <v>0.31382806041478684</v>
      </c>
      <c r="E10" s="167">
        <v>412401.00308597821</v>
      </c>
      <c r="F10" s="8">
        <v>0.19951280057630136</v>
      </c>
      <c r="G10" s="167">
        <v>278491.05373259808</v>
      </c>
      <c r="H10" s="8">
        <v>0.16328509977535277</v>
      </c>
      <c r="I10" s="167">
        <v>95923.446999565786</v>
      </c>
      <c r="J10" s="8">
        <v>0.26095167805435115</v>
      </c>
      <c r="K10" s="167">
        <v>43172.096976278961</v>
      </c>
      <c r="L10" s="8">
        <v>0.45790908378225575</v>
      </c>
    </row>
    <row r="11" spans="2:12" ht="18" hidden="1" x14ac:dyDescent="0.35">
      <c r="B11" s="4" t="s">
        <v>185</v>
      </c>
      <c r="C11" s="176">
        <v>0</v>
      </c>
      <c r="D11" s="177">
        <v>0</v>
      </c>
      <c r="E11" s="167">
        <v>0</v>
      </c>
      <c r="F11" s="8">
        <v>0</v>
      </c>
      <c r="G11" s="167">
        <v>0</v>
      </c>
      <c r="H11" s="8">
        <v>0</v>
      </c>
      <c r="I11" s="167">
        <v>0</v>
      </c>
      <c r="J11" s="8">
        <v>0</v>
      </c>
      <c r="K11" s="167">
        <v>0</v>
      </c>
      <c r="L11" s="8">
        <v>0</v>
      </c>
    </row>
    <row r="12" spans="2:12" x14ac:dyDescent="0.35">
      <c r="B12" s="28" t="s">
        <v>146</v>
      </c>
      <c r="C12" s="179">
        <v>4081194.5551708876</v>
      </c>
      <c r="D12" s="153">
        <v>0.24617759394147803</v>
      </c>
      <c r="E12" s="169">
        <v>3325336.240087213</v>
      </c>
      <c r="F12" s="29">
        <v>0.2022821325162045</v>
      </c>
      <c r="G12" s="169">
        <v>2995521.5194534059</v>
      </c>
      <c r="H12" s="29">
        <v>0.21084554323794627</v>
      </c>
      <c r="I12" s="169">
        <v>2443534.7626170763</v>
      </c>
      <c r="J12" s="29">
        <v>0.28846053195859805</v>
      </c>
      <c r="K12" s="169">
        <v>2424111.8441756666</v>
      </c>
      <c r="L12" s="29">
        <v>0.31722314177532579</v>
      </c>
    </row>
    <row r="13" spans="2:12" ht="5" customHeight="1" x14ac:dyDescent="0.35">
      <c r="B13" s="4"/>
      <c r="C13" s="176"/>
      <c r="D13" s="177"/>
      <c r="E13" s="167"/>
      <c r="F13" s="8"/>
      <c r="G13" s="167"/>
      <c r="H13" s="8"/>
      <c r="I13" s="167"/>
      <c r="J13" s="8"/>
      <c r="K13" s="167"/>
      <c r="L13" s="8"/>
    </row>
    <row r="14" spans="2:12" x14ac:dyDescent="0.35">
      <c r="B14" s="7" t="s">
        <v>496</v>
      </c>
      <c r="C14" s="178"/>
      <c r="D14" s="175"/>
      <c r="E14" s="168"/>
      <c r="F14" s="9"/>
      <c r="G14" s="168"/>
      <c r="H14" s="9"/>
      <c r="I14" s="168"/>
      <c r="J14" s="9"/>
      <c r="K14" s="168"/>
      <c r="L14" s="9"/>
    </row>
    <row r="15" spans="2:12" x14ac:dyDescent="0.35">
      <c r="B15" s="7" t="s">
        <v>186</v>
      </c>
      <c r="C15" s="176">
        <v>723438.24864426942</v>
      </c>
      <c r="D15" s="177">
        <v>1.8657302436308448E-2</v>
      </c>
      <c r="E15" s="167">
        <v>651376.53438449907</v>
      </c>
      <c r="F15" s="8">
        <v>1.4288096800916035E-2</v>
      </c>
      <c r="G15" s="167">
        <v>633969.47554891068</v>
      </c>
      <c r="H15" s="8">
        <v>3.1869178879689736E-3</v>
      </c>
      <c r="I15" s="167">
        <v>579233.19453349069</v>
      </c>
      <c r="J15" s="8">
        <v>4.106403253606776E-3</v>
      </c>
      <c r="K15" s="167">
        <v>492159.02837642474</v>
      </c>
      <c r="L15" s="8">
        <v>5.8053160965825705E-3</v>
      </c>
    </row>
    <row r="16" spans="2:12" x14ac:dyDescent="0.35">
      <c r="B16" s="27" t="s">
        <v>187</v>
      </c>
      <c r="C16" s="178">
        <v>331992.45173227252</v>
      </c>
      <c r="D16" s="175">
        <v>3.2936957801156526E-2</v>
      </c>
      <c r="E16" s="168">
        <v>317437.53867262241</v>
      </c>
      <c r="F16" s="9">
        <v>2.5301333285227948E-2</v>
      </c>
      <c r="G16" s="168">
        <v>316637.9943750801</v>
      </c>
      <c r="H16" s="9">
        <v>6.0967146590751508E-3</v>
      </c>
      <c r="I16" s="168">
        <v>297680.60752710095</v>
      </c>
      <c r="J16" s="9">
        <v>7.7179157246269952E-3</v>
      </c>
      <c r="K16" s="168">
        <v>285531.57697676792</v>
      </c>
      <c r="L16" s="9">
        <v>9.8024075570081106E-3</v>
      </c>
    </row>
    <row r="17" spans="2:12" x14ac:dyDescent="0.35">
      <c r="B17" s="27" t="s">
        <v>188</v>
      </c>
      <c r="C17" s="178">
        <v>391445.79691199691</v>
      </c>
      <c r="D17" s="175">
        <v>6.5464614670960502E-3</v>
      </c>
      <c r="E17" s="168">
        <v>333938.99571187678</v>
      </c>
      <c r="F17" s="9">
        <v>3.8190748319577657E-3</v>
      </c>
      <c r="G17" s="168">
        <v>317331.48117383046</v>
      </c>
      <c r="H17" s="9">
        <v>2.8348010034701853E-4</v>
      </c>
      <c r="I17" s="168">
        <v>281552.5870063898</v>
      </c>
      <c r="J17" s="9">
        <v>2.8801451885648107E-4</v>
      </c>
      <c r="K17" s="168">
        <v>206627.45139965683</v>
      </c>
      <c r="L17" s="9">
        <v>2.8186884751306738E-4</v>
      </c>
    </row>
    <row r="18" spans="2:12" x14ac:dyDescent="0.35">
      <c r="B18" s="7" t="s">
        <v>189</v>
      </c>
      <c r="C18" s="176">
        <v>462234.6343738311</v>
      </c>
      <c r="D18" s="177">
        <v>9.6385790987227063E-2</v>
      </c>
      <c r="E18" s="167">
        <v>415637.41337453184</v>
      </c>
      <c r="F18" s="8">
        <v>5.4367598299110323E-2</v>
      </c>
      <c r="G18" s="167">
        <v>444240.66274549736</v>
      </c>
      <c r="H18" s="8"/>
      <c r="I18" s="167">
        <v>417662.33185189369</v>
      </c>
      <c r="J18" s="8"/>
      <c r="K18" s="167">
        <v>373368.90639465558</v>
      </c>
      <c r="L18" s="8"/>
    </row>
    <row r="19" spans="2:12" x14ac:dyDescent="0.35">
      <c r="B19" s="27" t="s">
        <v>190</v>
      </c>
      <c r="C19" s="178">
        <v>446330.73967963818</v>
      </c>
      <c r="D19" s="175">
        <v>9.9820260840183236E-2</v>
      </c>
      <c r="E19" s="168">
        <v>407872.5171468996</v>
      </c>
      <c r="F19" s="9">
        <v>5.5402624541847204E-2</v>
      </c>
      <c r="G19" s="168">
        <v>433079.8853483008</v>
      </c>
      <c r="H19" s="9"/>
      <c r="I19" s="168">
        <v>400062.07198233833</v>
      </c>
      <c r="J19" s="9"/>
      <c r="K19" s="168">
        <v>355074.65648697282</v>
      </c>
      <c r="L19" s="9"/>
    </row>
    <row r="20" spans="2:12" x14ac:dyDescent="0.35">
      <c r="B20" s="27" t="s">
        <v>191</v>
      </c>
      <c r="C20" s="178">
        <v>15903.894694192866</v>
      </c>
      <c r="D20" s="175"/>
      <c r="E20" s="168">
        <v>7764.8962276323082</v>
      </c>
      <c r="F20" s="9"/>
      <c r="G20" s="168">
        <v>11160.777397196531</v>
      </c>
      <c r="H20" s="9"/>
      <c r="I20" s="168">
        <v>17600.259869555368</v>
      </c>
      <c r="J20" s="9"/>
      <c r="K20" s="168">
        <v>18294.249907682766</v>
      </c>
      <c r="L20" s="9"/>
    </row>
    <row r="21" spans="2:12" ht="18" x14ac:dyDescent="0.35">
      <c r="B21" s="28" t="s">
        <v>497</v>
      </c>
      <c r="C21" s="179">
        <v>1185672.8830181006</v>
      </c>
      <c r="D21" s="153"/>
      <c r="E21" s="169">
        <v>1067013.9477590309</v>
      </c>
      <c r="F21" s="29"/>
      <c r="G21" s="169">
        <v>1078210.1382944081</v>
      </c>
      <c r="H21" s="29"/>
      <c r="I21" s="169">
        <v>996895.52638538438</v>
      </c>
      <c r="J21" s="29"/>
      <c r="K21" s="169">
        <v>865527.93477108027</v>
      </c>
      <c r="L21" s="29"/>
    </row>
    <row r="22" spans="2:12" ht="3" customHeight="1" x14ac:dyDescent="0.35">
      <c r="B22" s="4"/>
      <c r="C22" s="176"/>
      <c r="D22" s="177"/>
      <c r="E22" s="167"/>
      <c r="F22" s="8"/>
      <c r="G22" s="167"/>
      <c r="H22" s="8"/>
      <c r="I22" s="167"/>
      <c r="J22" s="8"/>
      <c r="K22" s="167"/>
      <c r="L22" s="8"/>
    </row>
    <row r="23" spans="2:12" ht="18" x14ac:dyDescent="0.35">
      <c r="B23" s="28" t="s">
        <v>498</v>
      </c>
      <c r="C23" s="179">
        <v>5266867.4381889878</v>
      </c>
      <c r="D23" s="153">
        <v>0.20178007620773133</v>
      </c>
      <c r="E23" s="169">
        <v>4392350.1878462443</v>
      </c>
      <c r="F23" s="29">
        <v>0.16040620960354104</v>
      </c>
      <c r="G23" s="169">
        <v>4073731.657747813</v>
      </c>
      <c r="H23" s="29">
        <v>0.16115672931995351</v>
      </c>
      <c r="I23" s="169">
        <v>3440430.2890024614</v>
      </c>
      <c r="J23" s="29">
        <v>0.20556786307201705</v>
      </c>
      <c r="K23" s="169">
        <v>3289639.7789467471</v>
      </c>
      <c r="L23" s="29">
        <v>0.23462797321864179</v>
      </c>
    </row>
    <row r="24" spans="2:12" x14ac:dyDescent="0.35">
      <c r="B24" s="22" t="s">
        <v>91</v>
      </c>
      <c r="C24" s="178">
        <v>3492460.2283712542</v>
      </c>
      <c r="D24" s="175">
        <v>0.29301072596410516</v>
      </c>
      <c r="E24" s="178">
        <v>3084563.9454486943</v>
      </c>
      <c r="F24" s="127">
        <v>0.22061819754211412</v>
      </c>
      <c r="G24" s="266">
        <v>2937582.2672342067</v>
      </c>
      <c r="H24" s="10">
        <v>0.21793751902855188</v>
      </c>
      <c r="I24" s="266">
        <v>2591126.969202782</v>
      </c>
      <c r="J24" s="10">
        <v>0.26908329562351291</v>
      </c>
      <c r="K24" s="266">
        <v>2633918.4625399597</v>
      </c>
      <c r="L24" s="127">
        <v>0.29000747399881815</v>
      </c>
    </row>
    <row r="25" spans="2:12" ht="9.5" thickBot="1" x14ac:dyDescent="0.4">
      <c r="B25" s="22" t="s">
        <v>192</v>
      </c>
      <c r="C25" s="180">
        <v>1774407.2098177345</v>
      </c>
      <c r="D25" s="181">
        <v>2.2216211656407973E-2</v>
      </c>
      <c r="E25" s="178">
        <v>1307786.2423975491</v>
      </c>
      <c r="F25" s="127">
        <v>1.8389325606794276E-2</v>
      </c>
      <c r="G25" s="266">
        <v>1136149.3905136068</v>
      </c>
      <c r="H25" s="10">
        <v>1.4346598222554054E-2</v>
      </c>
      <c r="I25" s="266">
        <v>849303.31979967887</v>
      </c>
      <c r="J25" s="10">
        <v>1.1789566899126603E-2</v>
      </c>
      <c r="K25" s="266">
        <v>655721.31640678702</v>
      </c>
      <c r="L25" s="127">
        <v>1.2178152080506308E-2</v>
      </c>
    </row>
    <row r="26" spans="2:12" ht="10" thickTop="1" thickBot="1" x14ac:dyDescent="0.4">
      <c r="C26" s="127"/>
      <c r="D26" s="128"/>
      <c r="E26" s="127"/>
      <c r="F26" s="204"/>
      <c r="G26" s="127"/>
      <c r="H26" s="204"/>
      <c r="I26" s="204"/>
      <c r="J26" s="204"/>
      <c r="K26" s="127"/>
      <c r="L26" s="204"/>
    </row>
    <row r="27" spans="2:12" ht="15.5" customHeight="1" thickTop="1" thickBot="1" x14ac:dyDescent="0.4">
      <c r="B27" s="6" t="s">
        <v>193</v>
      </c>
      <c r="C27" s="822" t="s">
        <v>712</v>
      </c>
      <c r="D27" s="823"/>
      <c r="E27" s="821" t="s">
        <v>692</v>
      </c>
      <c r="F27" s="821"/>
      <c r="G27" s="821" t="s">
        <v>629</v>
      </c>
      <c r="H27" s="821"/>
    </row>
    <row r="28" spans="2:12" ht="27.5" thickTop="1" x14ac:dyDescent="0.35">
      <c r="B28" s="30" t="s">
        <v>391</v>
      </c>
      <c r="C28" s="57" t="s">
        <v>163</v>
      </c>
      <c r="D28" s="470" t="s">
        <v>164</v>
      </c>
      <c r="E28" s="31" t="s">
        <v>163</v>
      </c>
      <c r="F28" s="31" t="s">
        <v>164</v>
      </c>
      <c r="G28" s="31" t="s">
        <v>163</v>
      </c>
      <c r="H28" s="31" t="s">
        <v>164</v>
      </c>
    </row>
    <row r="29" spans="2:12" x14ac:dyDescent="0.35">
      <c r="B29" s="33" t="s">
        <v>194</v>
      </c>
      <c r="C29" s="468"/>
      <c r="D29" s="469"/>
      <c r="E29" s="32"/>
      <c r="F29" s="32"/>
      <c r="G29" s="32"/>
      <c r="H29" s="32"/>
      <c r="J29" s="127"/>
      <c r="K29" s="806"/>
    </row>
    <row r="30" spans="2:12" x14ac:dyDescent="0.35">
      <c r="B30" s="2" t="s">
        <v>178</v>
      </c>
      <c r="C30" s="491">
        <v>1095938.3711763525</v>
      </c>
      <c r="D30" s="492">
        <v>0.40790104521740495</v>
      </c>
      <c r="E30" s="493">
        <v>938580.00925641751</v>
      </c>
      <c r="F30" s="494">
        <v>0.31066303554150737</v>
      </c>
      <c r="G30" s="493">
        <v>899230.5456300776</v>
      </c>
      <c r="H30" s="494">
        <v>0.40592554407232007</v>
      </c>
      <c r="J30" s="127"/>
      <c r="K30" s="806"/>
      <c r="L30" s="278"/>
    </row>
    <row r="31" spans="2:12" x14ac:dyDescent="0.35">
      <c r="B31" s="34" t="s">
        <v>181</v>
      </c>
      <c r="C31" s="491">
        <v>1150464.0059742653</v>
      </c>
      <c r="D31" s="492">
        <v>0.28329482877878454</v>
      </c>
      <c r="E31" s="493">
        <v>1183719.2951826144</v>
      </c>
      <c r="F31" s="494">
        <v>0.24114012844938534</v>
      </c>
      <c r="G31" s="493">
        <v>1069042.2217950549</v>
      </c>
      <c r="H31" s="494">
        <v>0.35310489805203721</v>
      </c>
      <c r="J31" s="127"/>
      <c r="K31" s="806"/>
    </row>
    <row r="32" spans="2:12" ht="18" x14ac:dyDescent="0.35">
      <c r="B32" s="2" t="s">
        <v>528</v>
      </c>
      <c r="C32" s="491">
        <v>467734.65980872483</v>
      </c>
      <c r="D32" s="492">
        <v>0.41665871860206316</v>
      </c>
      <c r="E32" s="493">
        <v>236954.58519014073</v>
      </c>
      <c r="F32" s="494">
        <v>0.30747579429900801</v>
      </c>
      <c r="G32" s="493">
        <v>25039.461651086742</v>
      </c>
      <c r="H32" s="494">
        <v>0.74092846679605262</v>
      </c>
      <c r="J32" s="127"/>
      <c r="K32" s="806"/>
    </row>
    <row r="33" spans="2:12" x14ac:dyDescent="0.35">
      <c r="B33" s="23" t="s">
        <v>146</v>
      </c>
      <c r="C33" s="501">
        <v>2714137.0369593422</v>
      </c>
      <c r="D33" s="502">
        <v>0.35659239806523513</v>
      </c>
      <c r="E33" s="501">
        <v>2359253.8896291726</v>
      </c>
      <c r="F33" s="503">
        <v>0.2754608733775597</v>
      </c>
      <c r="G33" s="504">
        <v>1993312.2290762193</v>
      </c>
      <c r="H33" s="503">
        <v>0.38180528471690928</v>
      </c>
      <c r="I33" s="461"/>
      <c r="J33" s="127"/>
      <c r="K33" s="806"/>
      <c r="L33" s="127"/>
    </row>
    <row r="34" spans="2:12" x14ac:dyDescent="0.35">
      <c r="B34" s="33" t="s">
        <v>496</v>
      </c>
      <c r="C34" s="491"/>
      <c r="D34" s="497"/>
      <c r="E34" s="498"/>
      <c r="F34" s="499"/>
      <c r="G34" s="498"/>
      <c r="H34" s="499"/>
      <c r="J34" s="127"/>
      <c r="K34" s="806"/>
    </row>
    <row r="35" spans="2:12" x14ac:dyDescent="0.35">
      <c r="B35" s="34" t="s">
        <v>186</v>
      </c>
      <c r="C35" s="491">
        <v>331992.45173227252</v>
      </c>
      <c r="D35" s="492">
        <v>3.2936957801156526E-2</v>
      </c>
      <c r="E35" s="491">
        <v>317437.53867262241</v>
      </c>
      <c r="F35" s="494">
        <v>2.5301333285227948E-2</v>
      </c>
      <c r="G35" s="500">
        <v>285531.57697676792</v>
      </c>
      <c r="H35" s="494"/>
      <c r="J35" s="127"/>
      <c r="K35" s="806"/>
    </row>
    <row r="36" spans="2:12" x14ac:dyDescent="0.35">
      <c r="B36" s="34" t="s">
        <v>189</v>
      </c>
      <c r="C36" s="491">
        <v>446330.73967963818</v>
      </c>
      <c r="D36" s="492">
        <v>9.9820260840183236E-2</v>
      </c>
      <c r="E36" s="491">
        <v>407872.5171468996</v>
      </c>
      <c r="F36" s="494">
        <v>5.5402624541847204E-2</v>
      </c>
      <c r="G36" s="500">
        <v>355074.65648697282</v>
      </c>
      <c r="H36" s="494"/>
      <c r="J36" s="127"/>
      <c r="K36" s="806"/>
    </row>
    <row r="37" spans="2:12" ht="18" x14ac:dyDescent="0.35">
      <c r="B37" s="505" t="s">
        <v>497</v>
      </c>
      <c r="C37" s="501">
        <v>778323.1914119107</v>
      </c>
      <c r="D37" s="502"/>
      <c r="E37" s="501">
        <v>725310.05581952201</v>
      </c>
      <c r="F37" s="503"/>
      <c r="G37" s="504">
        <v>640606.23346374067</v>
      </c>
      <c r="H37" s="503"/>
      <c r="I37" s="130"/>
      <c r="J37" s="127"/>
      <c r="K37" s="806"/>
      <c r="L37" s="127"/>
    </row>
    <row r="38" spans="2:12" x14ac:dyDescent="0.35">
      <c r="B38" s="1"/>
      <c r="C38" s="449"/>
      <c r="D38" s="495"/>
      <c r="E38" s="388"/>
      <c r="F38" s="496"/>
      <c r="G38" s="388"/>
      <c r="H38" s="496"/>
      <c r="I38" s="130"/>
      <c r="J38" s="127"/>
      <c r="K38" s="806"/>
    </row>
    <row r="39" spans="2:12" ht="18.5" thickBot="1" x14ac:dyDescent="0.4">
      <c r="B39" s="505" t="s">
        <v>498</v>
      </c>
      <c r="C39" s="506">
        <v>3492460.2283712528</v>
      </c>
      <c r="D39" s="507">
        <v>0.29301072596410516</v>
      </c>
      <c r="E39" s="501">
        <v>3084563.9454486948</v>
      </c>
      <c r="F39" s="503">
        <v>0.22061819754211412</v>
      </c>
      <c r="G39" s="504">
        <v>2633918.4625399597</v>
      </c>
      <c r="H39" s="503">
        <v>0.29000747399881815</v>
      </c>
      <c r="I39" s="461"/>
      <c r="J39" s="127"/>
      <c r="K39" s="806"/>
      <c r="L39" s="127"/>
    </row>
    <row r="40" spans="2:12" ht="10" thickTop="1" thickBot="1" x14ac:dyDescent="0.4">
      <c r="B40" s="130"/>
      <c r="C40" s="461">
        <v>0.77714185974427252</v>
      </c>
      <c r="D40" s="461"/>
      <c r="E40" s="461">
        <v>0.76485815543239932</v>
      </c>
      <c r="F40" s="461"/>
      <c r="G40" s="461">
        <v>0.75678585249522634</v>
      </c>
      <c r="H40" s="130"/>
      <c r="I40" s="130"/>
      <c r="J40" s="127"/>
      <c r="K40" s="806"/>
    </row>
    <row r="41" spans="2:12" ht="15.5" customHeight="1" thickTop="1" thickBot="1" x14ac:dyDescent="0.4">
      <c r="B41" s="6" t="s">
        <v>195</v>
      </c>
      <c r="C41" s="822" t="s">
        <v>712</v>
      </c>
      <c r="D41" s="823"/>
      <c r="E41" s="821" t="s">
        <v>692</v>
      </c>
      <c r="F41" s="821"/>
      <c r="G41" s="821" t="s">
        <v>629</v>
      </c>
      <c r="H41" s="821"/>
      <c r="I41" s="130"/>
      <c r="J41" s="127"/>
      <c r="K41" s="128"/>
    </row>
    <row r="42" spans="2:12" ht="27.5" thickTop="1" x14ac:dyDescent="0.35">
      <c r="B42" s="30" t="s">
        <v>391</v>
      </c>
      <c r="C42" s="57" t="s">
        <v>163</v>
      </c>
      <c r="D42" s="58" t="s">
        <v>164</v>
      </c>
      <c r="E42" s="31" t="s">
        <v>163</v>
      </c>
      <c r="F42" s="31" t="s">
        <v>164</v>
      </c>
      <c r="G42" s="31" t="s">
        <v>163</v>
      </c>
      <c r="H42" s="31" t="s">
        <v>164</v>
      </c>
      <c r="I42" s="130"/>
      <c r="J42" s="127"/>
      <c r="K42" s="130"/>
    </row>
    <row r="43" spans="2:12" x14ac:dyDescent="0.35">
      <c r="B43" s="33" t="s">
        <v>530</v>
      </c>
      <c r="C43" s="508"/>
      <c r="D43" s="509"/>
      <c r="E43" s="510"/>
      <c r="F43" s="510"/>
      <c r="G43" s="510"/>
      <c r="H43" s="510"/>
      <c r="I43" s="130"/>
      <c r="J43" s="129"/>
      <c r="K43" s="130"/>
    </row>
    <row r="44" spans="2:12" x14ac:dyDescent="0.35">
      <c r="B44" s="2" t="s">
        <v>178</v>
      </c>
      <c r="C44" s="511">
        <v>533887.35415108711</v>
      </c>
      <c r="D44" s="492">
        <v>3.2988748370551067E-2</v>
      </c>
      <c r="E44" s="512">
        <v>217272.95105109765</v>
      </c>
      <c r="F44" s="494">
        <v>2.6212549943651877E-2</v>
      </c>
      <c r="G44" s="512">
        <v>117030.72733386357</v>
      </c>
      <c r="H44" s="494">
        <v>2.1148065428520803E-2</v>
      </c>
      <c r="I44" s="111"/>
      <c r="J44" s="129"/>
    </row>
    <row r="45" spans="2:12" x14ac:dyDescent="0.35">
      <c r="B45" s="34" t="s">
        <v>181</v>
      </c>
      <c r="C45" s="511">
        <v>647261.77749898972</v>
      </c>
      <c r="D45" s="492">
        <v>1.3904637345027834E-2</v>
      </c>
      <c r="E45" s="512">
        <v>573362.98151110497</v>
      </c>
      <c r="F45" s="494">
        <v>1.3354910232538732E-2</v>
      </c>
      <c r="G45" s="512">
        <v>295636.25244039163</v>
      </c>
      <c r="H45" s="494">
        <v>1.432778665486182E-2</v>
      </c>
      <c r="I45" s="111"/>
      <c r="J45" s="129"/>
    </row>
    <row r="46" spans="2:12" ht="18" x14ac:dyDescent="0.35">
      <c r="B46" s="2" t="s">
        <v>184</v>
      </c>
      <c r="C46" s="511">
        <v>185908.38656146795</v>
      </c>
      <c r="D46" s="492">
        <v>5.511212072677172E-2</v>
      </c>
      <c r="E46" s="512">
        <v>175446.41789583748</v>
      </c>
      <c r="F46" s="494">
        <v>5.3700040759010942E-2</v>
      </c>
      <c r="G46" s="512">
        <v>18132.635325192219</v>
      </c>
      <c r="H46" s="494">
        <v>6.7085970627683247E-2</v>
      </c>
      <c r="I46" s="111"/>
      <c r="J46" s="129"/>
    </row>
    <row r="47" spans="2:12" ht="18" x14ac:dyDescent="0.35">
      <c r="B47" s="2" t="s">
        <v>185</v>
      </c>
      <c r="C47" s="511">
        <v>0</v>
      </c>
      <c r="D47" s="492">
        <v>0</v>
      </c>
      <c r="E47" s="512">
        <v>0</v>
      </c>
      <c r="F47" s="494">
        <v>0</v>
      </c>
      <c r="G47" s="512">
        <v>0</v>
      </c>
      <c r="H47" s="494">
        <v>0</v>
      </c>
      <c r="I47" s="111"/>
      <c r="J47" s="129"/>
      <c r="K47" s="129"/>
    </row>
    <row r="48" spans="2:12" x14ac:dyDescent="0.35">
      <c r="B48" s="5" t="s">
        <v>529</v>
      </c>
      <c r="C48" s="517">
        <v>1367057.5182115447</v>
      </c>
      <c r="D48" s="518">
        <v>2.6961573175242528E-2</v>
      </c>
      <c r="E48" s="519">
        <v>966082.35045804013</v>
      </c>
      <c r="F48" s="520">
        <v>2.3573527671636289E-2</v>
      </c>
      <c r="G48" s="519">
        <v>430799.61509944743</v>
      </c>
      <c r="H48" s="520">
        <v>1.8401205094417537E-2</v>
      </c>
      <c r="I48" s="111"/>
      <c r="J48" s="127"/>
      <c r="K48" s="127"/>
    </row>
    <row r="49" spans="2:12" x14ac:dyDescent="0.35">
      <c r="B49" s="33" t="s">
        <v>496</v>
      </c>
      <c r="C49" s="491"/>
      <c r="D49" s="497"/>
      <c r="E49" s="498"/>
      <c r="F49" s="499"/>
      <c r="G49" s="498"/>
      <c r="H49" s="499"/>
      <c r="I49" s="111"/>
      <c r="J49" s="127"/>
      <c r="K49" s="127"/>
    </row>
    <row r="50" spans="2:12" x14ac:dyDescent="0.35">
      <c r="B50" s="34" t="s">
        <v>186</v>
      </c>
      <c r="C50" s="513">
        <v>391445.79691199691</v>
      </c>
      <c r="D50" s="514"/>
      <c r="E50" s="515">
        <v>333938.99571187678</v>
      </c>
      <c r="F50" s="516"/>
      <c r="G50" s="515">
        <v>206627.45139965683</v>
      </c>
      <c r="H50" s="494"/>
      <c r="I50" s="111"/>
      <c r="J50" s="129"/>
      <c r="K50" s="129"/>
    </row>
    <row r="51" spans="2:12" x14ac:dyDescent="0.35">
      <c r="B51" s="34" t="s">
        <v>189</v>
      </c>
      <c r="C51" s="513">
        <v>15903.894694192866</v>
      </c>
      <c r="D51" s="514"/>
      <c r="E51" s="515">
        <v>7764.8962276323082</v>
      </c>
      <c r="F51" s="516"/>
      <c r="G51" s="515">
        <v>18294.249907682766</v>
      </c>
      <c r="H51" s="494"/>
      <c r="I51" s="111"/>
      <c r="J51" s="129"/>
      <c r="K51" s="129"/>
    </row>
    <row r="52" spans="2:12" ht="18" x14ac:dyDescent="0.35">
      <c r="B52" s="23" t="s">
        <v>497</v>
      </c>
      <c r="C52" s="517">
        <v>407349.69160618976</v>
      </c>
      <c r="D52" s="521"/>
      <c r="E52" s="519">
        <v>341703.89193950908</v>
      </c>
      <c r="F52" s="522"/>
      <c r="G52" s="519">
        <v>224921.70130733959</v>
      </c>
      <c r="H52" s="520"/>
      <c r="I52" s="111"/>
      <c r="J52" s="127"/>
      <c r="K52" s="127"/>
    </row>
    <row r="53" spans="2:12" x14ac:dyDescent="0.35">
      <c r="B53" s="1"/>
      <c r="C53" s="449"/>
      <c r="D53" s="495"/>
      <c r="E53" s="388"/>
      <c r="F53" s="496"/>
      <c r="G53" s="388"/>
      <c r="H53" s="496"/>
      <c r="I53" s="111"/>
      <c r="J53" s="129"/>
      <c r="K53" s="127"/>
    </row>
    <row r="54" spans="2:12" ht="18.5" thickBot="1" x14ac:dyDescent="0.4">
      <c r="B54" s="23" t="s">
        <v>498</v>
      </c>
      <c r="C54" s="523">
        <v>1774407.2098177345</v>
      </c>
      <c r="D54" s="524">
        <v>2.2216211656407973E-2</v>
      </c>
      <c r="E54" s="519">
        <v>1307786.2423975491</v>
      </c>
      <c r="F54" s="520">
        <v>1.8389325606794276E-2</v>
      </c>
      <c r="G54" s="519">
        <v>655721.31640678702</v>
      </c>
      <c r="H54" s="520">
        <v>1.2178152080506308E-2</v>
      </c>
      <c r="I54" s="111"/>
      <c r="J54" s="127"/>
      <c r="K54" s="127"/>
      <c r="L54" s="279"/>
    </row>
    <row r="55" spans="2:12" ht="9.5" thickTop="1" x14ac:dyDescent="0.35">
      <c r="C55" s="471"/>
      <c r="E55" s="111"/>
      <c r="F55" s="111"/>
      <c r="G55" s="111"/>
      <c r="H55" s="111"/>
      <c r="I55" s="111"/>
    </row>
  </sheetData>
  <mergeCells count="11">
    <mergeCell ref="C2:D2"/>
    <mergeCell ref="I2:J2"/>
    <mergeCell ref="G2:H2"/>
    <mergeCell ref="E2:F2"/>
    <mergeCell ref="K2:L2"/>
    <mergeCell ref="C41:D41"/>
    <mergeCell ref="E41:F41"/>
    <mergeCell ref="G41:H41"/>
    <mergeCell ref="E27:F27"/>
    <mergeCell ref="G27:H27"/>
    <mergeCell ref="C27:D2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A1:N48"/>
  <sheetViews>
    <sheetView showGridLines="0" topLeftCell="A35" zoomScaleNormal="100" zoomScalePageLayoutView="113" workbookViewId="0"/>
  </sheetViews>
  <sheetFormatPr baseColWidth="10" defaultColWidth="10.81640625" defaultRowHeight="9" x14ac:dyDescent="0.35"/>
  <cols>
    <col min="1" max="1" width="2.54296875" style="116" customWidth="1"/>
    <col min="2" max="2" width="20.453125" style="86" customWidth="1"/>
    <col min="3" max="3" width="6.54296875" style="116" bestFit="1" customWidth="1"/>
    <col min="4" max="4" width="8.453125" style="116" bestFit="1" customWidth="1"/>
    <col min="5" max="5" width="6.54296875" style="116" bestFit="1" customWidth="1"/>
    <col min="6" max="6" width="8.453125" style="116" bestFit="1" customWidth="1"/>
    <col min="7" max="7" width="6.1796875" style="116" bestFit="1" customWidth="1"/>
    <col min="8" max="8" width="8.26953125" style="116" bestFit="1" customWidth="1"/>
    <col min="9" max="9" width="6.54296875" style="116" bestFit="1" customWidth="1"/>
    <col min="10" max="10" width="8.26953125" style="116" bestFit="1" customWidth="1"/>
    <col min="11" max="11" width="6.54296875" style="116" bestFit="1" customWidth="1"/>
    <col min="12" max="12" width="8.26953125" style="116" bestFit="1" customWidth="1"/>
    <col min="13" max="13" width="10.81640625" style="116"/>
    <col min="14" max="14" width="11.453125" style="116" bestFit="1" customWidth="1"/>
    <col min="15" max="16384" width="10.81640625" style="116"/>
  </cols>
  <sheetData>
    <row r="1" spans="2:12" ht="9.5" thickBot="1" x14ac:dyDescent="0.4"/>
    <row r="2" spans="2:12" ht="15" customHeight="1" thickBot="1" x14ac:dyDescent="0.4">
      <c r="B2" s="752" t="s">
        <v>196</v>
      </c>
      <c r="C2" s="825" t="s">
        <v>715</v>
      </c>
      <c r="D2" s="826"/>
      <c r="E2" s="827" t="s">
        <v>694</v>
      </c>
      <c r="F2" s="828"/>
      <c r="G2" s="828" t="s">
        <v>679</v>
      </c>
      <c r="H2" s="828"/>
      <c r="I2" s="828" t="s">
        <v>644</v>
      </c>
      <c r="J2" s="828"/>
      <c r="K2" s="828" t="s">
        <v>631</v>
      </c>
      <c r="L2" s="828"/>
    </row>
    <row r="3" spans="2:12" ht="27.5" thickTop="1" x14ac:dyDescent="0.35">
      <c r="B3" s="31" t="s">
        <v>91</v>
      </c>
      <c r="C3" s="595" t="s">
        <v>197</v>
      </c>
      <c r="D3" s="596" t="s">
        <v>198</v>
      </c>
      <c r="E3" s="31" t="s">
        <v>197</v>
      </c>
      <c r="F3" s="31" t="s">
        <v>198</v>
      </c>
      <c r="G3" s="31" t="s">
        <v>197</v>
      </c>
      <c r="H3" s="31" t="s">
        <v>198</v>
      </c>
      <c r="I3" s="31" t="s">
        <v>197</v>
      </c>
      <c r="J3" s="31" t="s">
        <v>198</v>
      </c>
      <c r="K3" s="31" t="s">
        <v>197</v>
      </c>
      <c r="L3" s="31" t="s">
        <v>198</v>
      </c>
    </row>
    <row r="4" spans="2:12" x14ac:dyDescent="0.35">
      <c r="B4" s="206" t="s">
        <v>199</v>
      </c>
      <c r="C4" s="597">
        <v>161.26287035336196</v>
      </c>
      <c r="D4" s="598"/>
      <c r="E4" s="59">
        <v>171.87175932788057</v>
      </c>
      <c r="F4" s="60"/>
      <c r="G4" s="59">
        <v>189.44826458461401</v>
      </c>
      <c r="H4" s="60"/>
      <c r="I4" s="59">
        <v>201.25191810208059</v>
      </c>
      <c r="J4" s="60"/>
      <c r="K4" s="59">
        <v>170.81337386533747</v>
      </c>
      <c r="L4" s="60"/>
    </row>
    <row r="5" spans="2:12" x14ac:dyDescent="0.35">
      <c r="B5" s="335" t="s">
        <v>200</v>
      </c>
      <c r="C5" s="599">
        <v>1</v>
      </c>
      <c r="D5" s="600">
        <v>0</v>
      </c>
      <c r="E5" s="46">
        <v>1</v>
      </c>
      <c r="F5" s="47">
        <v>0</v>
      </c>
      <c r="G5" s="46">
        <v>1</v>
      </c>
      <c r="H5" s="47">
        <v>0</v>
      </c>
      <c r="I5" s="46">
        <v>1</v>
      </c>
      <c r="J5" s="47">
        <v>0</v>
      </c>
      <c r="K5" s="45">
        <v>1</v>
      </c>
      <c r="L5" s="47">
        <v>0</v>
      </c>
    </row>
    <row r="6" spans="2:12" ht="18" x14ac:dyDescent="0.35">
      <c r="B6" s="335" t="s">
        <v>201</v>
      </c>
      <c r="C6" s="601"/>
      <c r="D6" s="600">
        <v>0.12484048701761756</v>
      </c>
      <c r="E6" s="45"/>
      <c r="F6" s="47">
        <v>8.3369719538885154E-2</v>
      </c>
      <c r="G6" s="45"/>
      <c r="H6" s="47">
        <v>6.9395519386440785E-2</v>
      </c>
      <c r="I6" s="45"/>
      <c r="J6" s="47">
        <v>5.9363389228383773E-2</v>
      </c>
      <c r="K6" s="45"/>
      <c r="L6" s="47">
        <v>4.3188275825261246E-2</v>
      </c>
    </row>
    <row r="7" spans="2:12" ht="18" x14ac:dyDescent="0.35">
      <c r="B7" s="335" t="s">
        <v>202</v>
      </c>
      <c r="C7" s="599">
        <v>5.7028594569975413</v>
      </c>
      <c r="D7" s="600">
        <v>0.22459302692056365</v>
      </c>
      <c r="E7" s="46">
        <v>27.493915730410279</v>
      </c>
      <c r="F7" s="47">
        <v>0.2130695732277989</v>
      </c>
      <c r="G7" s="46">
        <v>37.422115017650491</v>
      </c>
      <c r="H7" s="47">
        <v>0.29054391764718668</v>
      </c>
      <c r="I7" s="46">
        <v>124.42414971273496</v>
      </c>
      <c r="J7" s="47">
        <v>0.27120568359838304</v>
      </c>
      <c r="K7" s="46">
        <v>119.29502923024209</v>
      </c>
      <c r="L7" s="47">
        <v>0.30737799528324261</v>
      </c>
    </row>
    <row r="8" spans="2:12" x14ac:dyDescent="0.35">
      <c r="B8" s="336" t="s">
        <v>203</v>
      </c>
      <c r="C8" s="602">
        <v>239.26510654741762</v>
      </c>
      <c r="D8" s="603"/>
      <c r="E8" s="62">
        <v>230.6820848626038</v>
      </c>
      <c r="F8" s="63"/>
      <c r="G8" s="62">
        <v>249.49264033379083</v>
      </c>
      <c r="H8" s="63"/>
      <c r="I8" s="62">
        <v>231.57210183431894</v>
      </c>
      <c r="J8" s="63"/>
      <c r="K8" s="62">
        <v>199.51437269608607</v>
      </c>
      <c r="L8" s="63"/>
    </row>
    <row r="9" spans="2:12" x14ac:dyDescent="0.35">
      <c r="B9" s="283" t="s">
        <v>170</v>
      </c>
      <c r="C9" s="599">
        <v>41.589672369727602</v>
      </c>
      <c r="D9" s="600">
        <v>5.0248930029679818E-2</v>
      </c>
      <c r="E9" s="46">
        <v>40.15591107093212</v>
      </c>
      <c r="F9" s="47">
        <v>6.666715428193136E-2</v>
      </c>
      <c r="G9" s="46">
        <v>48.310109080422372</v>
      </c>
      <c r="H9" s="47">
        <v>6.584186819010146E-2</v>
      </c>
      <c r="I9" s="46">
        <v>54.317732651117431</v>
      </c>
      <c r="J9" s="47">
        <v>8.7745327842753115E-2</v>
      </c>
      <c r="K9" s="46">
        <v>58.46970572452139</v>
      </c>
      <c r="L9" s="47">
        <v>5.761773805328322E-2</v>
      </c>
    </row>
    <row r="10" spans="2:12" x14ac:dyDescent="0.35">
      <c r="B10" s="283" t="s">
        <v>204</v>
      </c>
      <c r="C10" s="599">
        <v>103.31632886338598</v>
      </c>
      <c r="D10" s="600">
        <v>3.9392332721058396E-2</v>
      </c>
      <c r="E10" s="46">
        <v>88.036816797706763</v>
      </c>
      <c r="F10" s="47">
        <v>4.6324430869809884E-2</v>
      </c>
      <c r="G10" s="46">
        <v>83.733605971251052</v>
      </c>
      <c r="H10" s="47">
        <v>5.7572894151744269E-2</v>
      </c>
      <c r="I10" s="46">
        <v>92.620803303477146</v>
      </c>
      <c r="J10" s="47">
        <v>7.1802289174968198E-2</v>
      </c>
      <c r="K10" s="46">
        <v>115.32204389566012</v>
      </c>
      <c r="L10" s="47">
        <v>7.0642828716939068E-2</v>
      </c>
    </row>
    <row r="11" spans="2:12" x14ac:dyDescent="0.35">
      <c r="B11" s="283" t="s">
        <v>205</v>
      </c>
      <c r="C11" s="599">
        <v>1.0000729848658103</v>
      </c>
      <c r="D11" s="600">
        <v>6.0812532006118407E-2</v>
      </c>
      <c r="E11" s="46">
        <v>1.0000918589001144</v>
      </c>
      <c r="F11" s="47">
        <v>6.1684721581443946E-2</v>
      </c>
      <c r="G11" s="46">
        <v>1.0001191460946799</v>
      </c>
      <c r="H11" s="47">
        <v>7.1006161539783882E-2</v>
      </c>
      <c r="I11" s="46">
        <v>1.0001557782832009</v>
      </c>
      <c r="J11" s="47">
        <v>7.6918108729299092E-2</v>
      </c>
      <c r="K11" s="46">
        <v>1.0002728077045631</v>
      </c>
      <c r="L11" s="47">
        <v>5.9176531316969344E-2</v>
      </c>
    </row>
    <row r="12" spans="2:12" x14ac:dyDescent="0.35">
      <c r="B12" s="283" t="s">
        <v>206</v>
      </c>
      <c r="C12" s="599">
        <v>659.44039750150807</v>
      </c>
      <c r="D12" s="600">
        <v>8.0546730575121156E-2</v>
      </c>
      <c r="E12" s="46">
        <v>692.87231881802302</v>
      </c>
      <c r="F12" s="47">
        <v>8.3037833926394536E-2</v>
      </c>
      <c r="G12" s="46">
        <v>727.78012415964736</v>
      </c>
      <c r="H12" s="47">
        <v>9.6005898677771637E-2</v>
      </c>
      <c r="I12" s="46">
        <v>790.77223481930218</v>
      </c>
      <c r="J12" s="47">
        <v>8.261082960181565E-2</v>
      </c>
      <c r="K12" s="46">
        <v>781.33802263773771</v>
      </c>
      <c r="L12" s="47">
        <v>5.7086110215699044E-2</v>
      </c>
    </row>
    <row r="13" spans="2:12" x14ac:dyDescent="0.35">
      <c r="B13" s="283" t="s">
        <v>207</v>
      </c>
      <c r="C13" s="599">
        <v>331.49582934096003</v>
      </c>
      <c r="D13" s="600">
        <v>4.6142834014800578E-2</v>
      </c>
      <c r="E13" s="46">
        <v>360.53711933048658</v>
      </c>
      <c r="F13" s="47">
        <v>4.9148502016529733E-2</v>
      </c>
      <c r="G13" s="46">
        <v>393.01929503378574</v>
      </c>
      <c r="H13" s="47">
        <v>5.6416242580389783E-2</v>
      </c>
      <c r="I13" s="46">
        <v>438.882594003181</v>
      </c>
      <c r="J13" s="47">
        <v>5.4907278193059426E-2</v>
      </c>
      <c r="K13" s="46">
        <v>467.48614298313572</v>
      </c>
      <c r="L13" s="47">
        <v>4.3272022259536358E-2</v>
      </c>
    </row>
    <row r="14" spans="2:12" x14ac:dyDescent="0.35">
      <c r="B14" s="283" t="s">
        <v>208</v>
      </c>
      <c r="C14" s="599">
        <v>103.85999268872942</v>
      </c>
      <c r="D14" s="600">
        <v>6.0668348662560545E-2</v>
      </c>
      <c r="E14" s="46">
        <v>105.7691837801345</v>
      </c>
      <c r="F14" s="47">
        <v>6.4200351039336578E-2</v>
      </c>
      <c r="G14" s="46">
        <v>112.91278654113816</v>
      </c>
      <c r="H14" s="47">
        <v>7.3307570933509203E-2</v>
      </c>
      <c r="I14" s="46">
        <v>114.98226919740745</v>
      </c>
      <c r="J14" s="47">
        <v>7.7670516730090455E-2</v>
      </c>
      <c r="K14" s="46">
        <v>72.352552955973451</v>
      </c>
      <c r="L14" s="47">
        <v>6.234565931905392E-2</v>
      </c>
    </row>
    <row r="15" spans="2:12" x14ac:dyDescent="0.35">
      <c r="B15" s="283" t="s">
        <v>209</v>
      </c>
      <c r="C15" s="599">
        <v>51.808972794773986</v>
      </c>
      <c r="D15" s="600">
        <v>3.4860025227966072E-2</v>
      </c>
      <c r="E15" s="46">
        <v>31.806184550298624</v>
      </c>
      <c r="F15" s="47">
        <v>3.8797494581787578E-2</v>
      </c>
      <c r="G15" s="46">
        <v>40.795690129171476</v>
      </c>
      <c r="H15" s="47">
        <v>2.8982981640460304E-2</v>
      </c>
      <c r="I15" s="46">
        <v>32.109225750205148</v>
      </c>
      <c r="J15" s="47">
        <v>2.2832166839557796E-2</v>
      </c>
      <c r="K15" s="46">
        <v>47.157912444381232</v>
      </c>
      <c r="L15" s="47">
        <v>6.791263330458272E-2</v>
      </c>
    </row>
    <row r="16" spans="2:12" x14ac:dyDescent="0.35">
      <c r="B16" s="283" t="s">
        <v>210</v>
      </c>
      <c r="C16" s="599">
        <v>325.68454980855131</v>
      </c>
      <c r="D16" s="600">
        <v>1.6110223872003619E-2</v>
      </c>
      <c r="E16" s="46">
        <v>76.612991066844728</v>
      </c>
      <c r="F16" s="47">
        <v>4.9095745100686001E-3</v>
      </c>
      <c r="G16" s="46">
        <v>72.458699157918687</v>
      </c>
      <c r="H16" s="47">
        <v>8.5582518157865228E-3</v>
      </c>
      <c r="I16" s="46">
        <v>63.681041157642483</v>
      </c>
      <c r="J16" s="47">
        <v>5.056799117325002E-3</v>
      </c>
      <c r="K16" s="46">
        <v>78.80741662092025</v>
      </c>
      <c r="L16" s="47">
        <v>7.5205566996399305E-3</v>
      </c>
    </row>
    <row r="17" spans="1:12" ht="18" x14ac:dyDescent="0.35">
      <c r="B17" s="197" t="s">
        <v>211</v>
      </c>
      <c r="C17" s="604">
        <v>613.6587783319784</v>
      </c>
      <c r="D17" s="605">
        <v>1.7351678636593513E-2</v>
      </c>
      <c r="E17" s="50">
        <v>688.45162357971867</v>
      </c>
      <c r="F17" s="51">
        <v>1.6052767048850714E-2</v>
      </c>
      <c r="G17" s="50">
        <v>753.54597190462027</v>
      </c>
      <c r="H17" s="51">
        <v>1.7511368488751369E-2</v>
      </c>
      <c r="I17" s="50">
        <v>735.34386107063119</v>
      </c>
      <c r="J17" s="51">
        <v>1.7146753839560082E-2</v>
      </c>
      <c r="K17" s="50">
        <v>658.29254984293993</v>
      </c>
      <c r="L17" s="51">
        <v>1.5155263183298223E-2</v>
      </c>
    </row>
    <row r="18" spans="1:12" ht="18" x14ac:dyDescent="0.35">
      <c r="B18" s="195" t="s">
        <v>212</v>
      </c>
      <c r="C18" s="601"/>
      <c r="D18" s="600">
        <v>2.3504564130170911E-2</v>
      </c>
      <c r="E18" s="45"/>
      <c r="F18" s="47">
        <v>1.6427701871759289E-2</v>
      </c>
      <c r="G18" s="45"/>
      <c r="H18" s="47">
        <v>2.6750900521418416E-2</v>
      </c>
      <c r="I18" s="45"/>
      <c r="J18" s="47">
        <v>1.8840354313993023E-2</v>
      </c>
      <c r="K18" s="45"/>
      <c r="L18" s="47">
        <v>4.6843369434043935E-2</v>
      </c>
    </row>
    <row r="19" spans="1:12" ht="27" x14ac:dyDescent="0.35">
      <c r="B19" s="31" t="s">
        <v>145</v>
      </c>
      <c r="C19" s="595" t="s">
        <v>197</v>
      </c>
      <c r="D19" s="596" t="s">
        <v>485</v>
      </c>
      <c r="E19" s="31" t="s">
        <v>197</v>
      </c>
      <c r="F19" s="31" t="s">
        <v>485</v>
      </c>
      <c r="G19" s="31" t="s">
        <v>197</v>
      </c>
      <c r="H19" s="31" t="s">
        <v>485</v>
      </c>
      <c r="I19" s="31" t="s">
        <v>197</v>
      </c>
      <c r="J19" s="31" t="s">
        <v>485</v>
      </c>
      <c r="K19" s="31" t="s">
        <v>197</v>
      </c>
      <c r="L19" s="31" t="s">
        <v>485</v>
      </c>
    </row>
    <row r="20" spans="1:12" x14ac:dyDescent="0.35">
      <c r="B20" s="336" t="s">
        <v>486</v>
      </c>
      <c r="C20" s="602">
        <v>104.98299080860055</v>
      </c>
      <c r="D20" s="606"/>
      <c r="E20" s="62">
        <v>147.98279440762724</v>
      </c>
      <c r="F20" s="61"/>
      <c r="G20" s="62">
        <v>132.50166761651488</v>
      </c>
      <c r="H20" s="61"/>
      <c r="I20" s="62">
        <v>243.11632693979166</v>
      </c>
      <c r="J20" s="61"/>
      <c r="K20" s="62">
        <v>105.97290324917127</v>
      </c>
      <c r="L20" s="61"/>
    </row>
    <row r="21" spans="1:12" x14ac:dyDescent="0.35">
      <c r="B21" s="335" t="s">
        <v>200</v>
      </c>
      <c r="C21" s="609">
        <v>1</v>
      </c>
      <c r="D21" s="608">
        <v>7.5372805413954969E-2</v>
      </c>
      <c r="E21" s="48">
        <v>1</v>
      </c>
      <c r="F21" s="54">
        <v>9.8237224972163278E-2</v>
      </c>
      <c r="G21" s="48">
        <v>1</v>
      </c>
      <c r="H21" s="54">
        <v>0.10355968326834704</v>
      </c>
      <c r="I21" s="48">
        <v>1</v>
      </c>
      <c r="J21" s="54">
        <v>0.12043840866007799</v>
      </c>
      <c r="K21" s="48">
        <v>1</v>
      </c>
      <c r="L21" s="54">
        <v>0.14949990062803581</v>
      </c>
    </row>
    <row r="22" spans="1:12" ht="18" x14ac:dyDescent="0.35">
      <c r="B22" s="335" t="s">
        <v>201</v>
      </c>
      <c r="C22" s="607"/>
      <c r="D22" s="608">
        <v>0.40225802909627878</v>
      </c>
      <c r="E22" s="48"/>
      <c r="F22" s="54">
        <v>0.43799815619501553</v>
      </c>
      <c r="G22" s="48"/>
      <c r="H22" s="54">
        <v>0.43526657142777397</v>
      </c>
      <c r="I22" s="48"/>
      <c r="J22" s="54">
        <v>0.35986160019861513</v>
      </c>
      <c r="K22" s="48"/>
      <c r="L22" s="54">
        <v>0.57359822440020469</v>
      </c>
    </row>
    <row r="23" spans="1:12" ht="18" x14ac:dyDescent="0.35">
      <c r="B23" s="335" t="s">
        <v>202</v>
      </c>
      <c r="C23" s="609">
        <v>43.670212453881298</v>
      </c>
      <c r="D23" s="608">
        <v>0.15751182170583286</v>
      </c>
      <c r="E23" s="53">
        <v>87.823977556617493</v>
      </c>
      <c r="F23" s="54">
        <v>6.9981090396815701E-2</v>
      </c>
      <c r="G23" s="53">
        <v>64.572002830573894</v>
      </c>
      <c r="H23" s="54">
        <v>0.13527141253916591</v>
      </c>
      <c r="I23" s="53">
        <v>663.69130510554839</v>
      </c>
      <c r="J23" s="54">
        <v>0.12313951778554133</v>
      </c>
      <c r="K23" s="53">
        <v>34.217846615448536</v>
      </c>
      <c r="L23" s="54">
        <v>6.6643136956147458E-2</v>
      </c>
    </row>
    <row r="24" spans="1:12" s="132" customFormat="1" x14ac:dyDescent="0.35">
      <c r="A24" s="116"/>
      <c r="B24" s="336" t="s">
        <v>487</v>
      </c>
      <c r="C24" s="597">
        <v>148.83024519199626</v>
      </c>
      <c r="D24" s="598">
        <v>0.358017744222138</v>
      </c>
      <c r="E24" s="59">
        <v>193.17665232347687</v>
      </c>
      <c r="F24" s="60">
        <v>0.39459708439025065</v>
      </c>
      <c r="G24" s="59">
        <v>199.43464285405994</v>
      </c>
      <c r="H24" s="60">
        <v>0.32217557700441718</v>
      </c>
      <c r="I24" s="59">
        <v>185.2150000707102</v>
      </c>
      <c r="J24" s="60">
        <v>0.39360200135456835</v>
      </c>
      <c r="K24" s="59">
        <v>195.85344636755713</v>
      </c>
      <c r="L24" s="60">
        <v>0.20719039330328967</v>
      </c>
    </row>
    <row r="25" spans="1:12" ht="18" x14ac:dyDescent="0.35">
      <c r="B25" s="197" t="s">
        <v>211</v>
      </c>
      <c r="C25" s="610">
        <v>255.56615933605053</v>
      </c>
      <c r="D25" s="611">
        <v>8.6031816029220887E-3</v>
      </c>
      <c r="E25" s="55">
        <v>281.44853659465912</v>
      </c>
      <c r="F25" s="56">
        <v>2.4835807841175339E-3</v>
      </c>
      <c r="G25" s="55">
        <v>180.78298773544907</v>
      </c>
      <c r="H25" s="56">
        <v>7.5625105017704305E-3</v>
      </c>
      <c r="I25" s="55">
        <v>203.32648755908048</v>
      </c>
      <c r="J25" s="56">
        <v>6.4047512392002908E-3</v>
      </c>
      <c r="K25" s="55">
        <v>261.52499504306144</v>
      </c>
      <c r="L25" s="56">
        <v>6.3727105065482462E-3</v>
      </c>
    </row>
    <row r="26" spans="1:12" ht="18" x14ac:dyDescent="0.35">
      <c r="B26" s="195" t="s">
        <v>212</v>
      </c>
      <c r="C26" s="609"/>
      <c r="D26" s="608">
        <v>0</v>
      </c>
      <c r="E26" s="53"/>
      <c r="F26" s="54">
        <v>0</v>
      </c>
      <c r="G26" s="53"/>
      <c r="H26" s="54">
        <v>0</v>
      </c>
      <c r="I26" s="53"/>
      <c r="J26" s="54">
        <v>0</v>
      </c>
      <c r="K26" s="53"/>
      <c r="L26" s="54">
        <v>0</v>
      </c>
    </row>
    <row r="27" spans="1:12" s="132" customFormat="1" ht="9.5" thickBot="1" x14ac:dyDescent="0.4">
      <c r="A27" s="116"/>
      <c r="B27" s="334" t="s">
        <v>213</v>
      </c>
      <c r="C27" s="612"/>
      <c r="D27" s="613"/>
      <c r="E27" s="64"/>
      <c r="F27" s="64"/>
      <c r="G27" s="64"/>
      <c r="H27" s="64"/>
      <c r="I27" s="64"/>
      <c r="J27" s="64"/>
      <c r="K27" s="64"/>
      <c r="L27" s="64"/>
    </row>
    <row r="28" spans="1:12" ht="27.5" thickTop="1" x14ac:dyDescent="0.35">
      <c r="B28" s="31" t="s">
        <v>91</v>
      </c>
      <c r="C28" s="595" t="s">
        <v>197</v>
      </c>
      <c r="D28" s="596" t="s">
        <v>488</v>
      </c>
      <c r="E28" s="31" t="s">
        <v>197</v>
      </c>
      <c r="F28" s="31" t="s">
        <v>488</v>
      </c>
      <c r="G28" s="31" t="s">
        <v>197</v>
      </c>
      <c r="H28" s="31" t="s">
        <v>488</v>
      </c>
      <c r="I28" s="31" t="s">
        <v>197</v>
      </c>
      <c r="J28" s="31" t="s">
        <v>488</v>
      </c>
      <c r="K28" s="31" t="s">
        <v>197</v>
      </c>
      <c r="L28" s="31" t="s">
        <v>488</v>
      </c>
    </row>
    <row r="29" spans="1:12" s="132" customFormat="1" x14ac:dyDescent="0.35">
      <c r="A29" s="116"/>
      <c r="B29" s="336" t="s">
        <v>214</v>
      </c>
      <c r="C29" s="602">
        <v>14.670621071075866</v>
      </c>
      <c r="D29" s="603"/>
      <c r="E29" s="62">
        <v>21.655290926227217</v>
      </c>
      <c r="F29" s="63"/>
      <c r="G29" s="62">
        <v>19.879798811620137</v>
      </c>
      <c r="H29" s="63"/>
      <c r="I29" s="62">
        <v>22.986244591758634</v>
      </c>
      <c r="J29" s="63"/>
      <c r="K29" s="62">
        <v>17.023749612558184</v>
      </c>
      <c r="L29" s="63"/>
    </row>
    <row r="30" spans="1:12" s="132" customFormat="1" x14ac:dyDescent="0.35">
      <c r="A30" s="116"/>
      <c r="B30" s="336" t="s">
        <v>89</v>
      </c>
      <c r="C30" s="602">
        <v>14.569529476766943</v>
      </c>
      <c r="D30" s="603">
        <v>0.69637566373029081</v>
      </c>
      <c r="E30" s="62">
        <v>12.565329759551396</v>
      </c>
      <c r="F30" s="63">
        <v>0.75652748419636584</v>
      </c>
      <c r="G30" s="62">
        <v>19.883577776820356</v>
      </c>
      <c r="H30" s="63">
        <v>0.84269024973236994</v>
      </c>
      <c r="I30" s="62">
        <v>23.039390231563129</v>
      </c>
      <c r="J30" s="63">
        <v>0.83867731703375881</v>
      </c>
      <c r="K30" s="62">
        <v>16.079417622444783</v>
      </c>
      <c r="L30" s="63">
        <v>0.78893164775728386</v>
      </c>
    </row>
    <row r="31" spans="1:12" x14ac:dyDescent="0.35">
      <c r="B31" s="335" t="s">
        <v>215</v>
      </c>
      <c r="C31" s="599"/>
      <c r="D31" s="600">
        <v>0.66573914186856675</v>
      </c>
      <c r="E31" s="46"/>
      <c r="F31" s="47">
        <v>0.71586887958505863</v>
      </c>
      <c r="G31" s="46"/>
      <c r="H31" s="47">
        <v>0.80248977641385832</v>
      </c>
      <c r="I31" s="46"/>
      <c r="J31" s="47">
        <v>0.78916690374084564</v>
      </c>
      <c r="K31" s="46"/>
      <c r="L31" s="47">
        <v>0.73986464726096601</v>
      </c>
    </row>
    <row r="32" spans="1:12" ht="18" x14ac:dyDescent="0.35">
      <c r="B32" s="283" t="s">
        <v>216</v>
      </c>
      <c r="C32" s="599">
        <v>0</v>
      </c>
      <c r="D32" s="600">
        <v>0.16360086368415008</v>
      </c>
      <c r="E32" s="45">
        <v>0</v>
      </c>
      <c r="F32" s="47">
        <v>0.20672097000923442</v>
      </c>
      <c r="G32" s="45">
        <v>0</v>
      </c>
      <c r="H32" s="47">
        <v>0.21389549117029849</v>
      </c>
      <c r="I32" s="45">
        <v>0</v>
      </c>
      <c r="J32" s="47">
        <v>0.26817725158775757</v>
      </c>
      <c r="K32" s="45">
        <v>0</v>
      </c>
      <c r="L32" s="47">
        <v>0.22481126852573818</v>
      </c>
    </row>
    <row r="33" spans="1:14" x14ac:dyDescent="0.35">
      <c r="B33" s="283" t="s">
        <v>181</v>
      </c>
      <c r="C33" s="599">
        <v>1</v>
      </c>
      <c r="D33" s="600">
        <v>0.25527504282158303</v>
      </c>
      <c r="E33" s="46">
        <v>1</v>
      </c>
      <c r="F33" s="47">
        <v>0.34557661118950656</v>
      </c>
      <c r="G33" s="46">
        <v>1</v>
      </c>
      <c r="H33" s="47">
        <v>0.3196489336097067</v>
      </c>
      <c r="I33" s="46">
        <v>1</v>
      </c>
      <c r="J33" s="47">
        <v>0.24127242169422994</v>
      </c>
      <c r="K33" s="46">
        <v>1</v>
      </c>
      <c r="L33" s="47">
        <v>0.30801245561425994</v>
      </c>
    </row>
    <row r="34" spans="1:14" x14ac:dyDescent="0.35">
      <c r="B34" s="283" t="s">
        <v>217</v>
      </c>
      <c r="C34" s="599">
        <v>20.562170952467401</v>
      </c>
      <c r="D34" s="600">
        <v>0.22986649884423041</v>
      </c>
      <c r="E34" s="46">
        <v>24.476893399095854</v>
      </c>
      <c r="F34" s="47">
        <v>0.14257793870356314</v>
      </c>
      <c r="G34" s="46">
        <v>31.308804147780076</v>
      </c>
      <c r="H34" s="47">
        <v>0.23298068392133309</v>
      </c>
      <c r="I34" s="46">
        <v>30.09707496906946</v>
      </c>
      <c r="J34" s="47">
        <v>0.21892289995873568</v>
      </c>
      <c r="K34" s="46">
        <v>19.072935630989249</v>
      </c>
      <c r="L34" s="47">
        <v>0.17437650803797075</v>
      </c>
    </row>
    <row r="35" spans="1:14" ht="18" x14ac:dyDescent="0.35">
      <c r="B35" s="283" t="s">
        <v>566</v>
      </c>
      <c r="C35" s="599">
        <v>130.87439695784985</v>
      </c>
      <c r="D35" s="600">
        <v>1.6996736518603211E-2</v>
      </c>
      <c r="E35" s="46">
        <v>120.50422708382217</v>
      </c>
      <c r="F35" s="47">
        <v>2.099335968275445E-2</v>
      </c>
      <c r="G35" s="46">
        <v>115.08861904464142</v>
      </c>
      <c r="H35" s="47">
        <v>3.5964667712520111E-2</v>
      </c>
      <c r="I35" s="46">
        <v>85.762046474796193</v>
      </c>
      <c r="J35" s="47">
        <v>6.0794330500122513E-2</v>
      </c>
      <c r="K35" s="46">
        <v>141.74542957023357</v>
      </c>
      <c r="L35" s="47">
        <v>3.2664415082997125E-2</v>
      </c>
    </row>
    <row r="36" spans="1:14" x14ac:dyDescent="0.35">
      <c r="B36" s="335" t="s">
        <v>218</v>
      </c>
      <c r="C36" s="599">
        <v>17.785932748735721</v>
      </c>
      <c r="D36" s="600">
        <v>3.0499597835357425E-2</v>
      </c>
      <c r="E36" s="46">
        <v>17.775713175744531</v>
      </c>
      <c r="F36" s="47">
        <v>4.0587326040954191E-2</v>
      </c>
      <c r="G36" s="46">
        <v>23.028144422121002</v>
      </c>
      <c r="H36" s="47">
        <v>4.0130458035830568E-2</v>
      </c>
      <c r="I36" s="46">
        <v>18.364291056140658</v>
      </c>
      <c r="J36" s="47">
        <v>4.9443003366594462E-2</v>
      </c>
      <c r="K36" s="46">
        <v>21.36624718666538</v>
      </c>
      <c r="L36" s="47">
        <v>4.9021327822255004E-2</v>
      </c>
    </row>
    <row r="37" spans="1:14" x14ac:dyDescent="0.35">
      <c r="B37" s="335" t="s">
        <v>219</v>
      </c>
      <c r="C37" s="599">
        <v>0</v>
      </c>
      <c r="D37" s="600">
        <v>0.1170252587135462</v>
      </c>
      <c r="E37" s="46">
        <v>0</v>
      </c>
      <c r="F37" s="47">
        <v>5.6501225458055707E-2</v>
      </c>
      <c r="G37" s="46">
        <v>0</v>
      </c>
      <c r="H37" s="47">
        <v>5.9690554999493446E-2</v>
      </c>
      <c r="I37" s="46">
        <v>0</v>
      </c>
      <c r="J37" s="47">
        <v>6.7530451693964183E-2</v>
      </c>
      <c r="K37" s="46">
        <v>0</v>
      </c>
      <c r="L37" s="47">
        <v>9.4216782823085612E-2</v>
      </c>
    </row>
    <row r="38" spans="1:14" ht="18" x14ac:dyDescent="0.35">
      <c r="B38" s="335" t="s">
        <v>220</v>
      </c>
      <c r="C38" s="601"/>
      <c r="D38" s="600">
        <v>1.4872815978265654E-2</v>
      </c>
      <c r="E38" s="45"/>
      <c r="F38" s="47">
        <v>2.2355043360308337E-2</v>
      </c>
      <c r="G38" s="45"/>
      <c r="H38" s="47">
        <v>3.116635064575143E-2</v>
      </c>
      <c r="I38" s="45"/>
      <c r="J38" s="47">
        <v>4.5325413386173498E-2</v>
      </c>
      <c r="K38" s="45"/>
      <c r="L38" s="47">
        <v>6.5058810259491812E-2</v>
      </c>
    </row>
    <row r="39" spans="1:14" ht="32.15" customHeight="1" x14ac:dyDescent="0.35">
      <c r="B39" s="31" t="s">
        <v>145</v>
      </c>
      <c r="C39" s="595" t="s">
        <v>197</v>
      </c>
      <c r="D39" s="596" t="s">
        <v>489</v>
      </c>
      <c r="E39" s="31" t="s">
        <v>197</v>
      </c>
      <c r="F39" s="31" t="s">
        <v>489</v>
      </c>
      <c r="G39" s="31" t="s">
        <v>197</v>
      </c>
      <c r="H39" s="31" t="s">
        <v>489</v>
      </c>
      <c r="I39" s="31" t="s">
        <v>197</v>
      </c>
      <c r="J39" s="31" t="s">
        <v>489</v>
      </c>
      <c r="K39" s="31" t="s">
        <v>197</v>
      </c>
      <c r="L39" s="31" t="s">
        <v>489</v>
      </c>
      <c r="N39" s="134"/>
    </row>
    <row r="40" spans="1:14" s="132" customFormat="1" x14ac:dyDescent="0.35">
      <c r="A40" s="116"/>
      <c r="B40" s="336" t="s">
        <v>221</v>
      </c>
      <c r="C40" s="602">
        <v>379.10707352210744</v>
      </c>
      <c r="D40" s="603"/>
      <c r="E40" s="62">
        <v>100.53593529251727</v>
      </c>
      <c r="F40" s="63"/>
      <c r="G40" s="62">
        <v>59.412937796499016</v>
      </c>
      <c r="H40" s="63"/>
      <c r="I40" s="62">
        <v>47.127413599908849</v>
      </c>
      <c r="J40" s="63"/>
      <c r="K40" s="62">
        <v>76.212151418223371</v>
      </c>
      <c r="L40" s="63"/>
    </row>
    <row r="41" spans="1:14" s="132" customFormat="1" x14ac:dyDescent="0.35">
      <c r="A41" s="116"/>
      <c r="B41" s="336" t="s">
        <v>89</v>
      </c>
      <c r="C41" s="602">
        <v>77.540127673829048</v>
      </c>
      <c r="D41" s="603">
        <v>0.79445127023368667</v>
      </c>
      <c r="E41" s="62">
        <v>106.27764602250367</v>
      </c>
      <c r="F41" s="63">
        <v>0.83221622303383869</v>
      </c>
      <c r="G41" s="62">
        <v>82.676390174159053</v>
      </c>
      <c r="H41" s="63">
        <v>0.83338922052449171</v>
      </c>
      <c r="I41" s="62">
        <v>43.464116624559132</v>
      </c>
      <c r="J41" s="63">
        <v>0.90868514516927401</v>
      </c>
      <c r="K41" s="62">
        <v>82.879263333073695</v>
      </c>
      <c r="L41" s="63">
        <v>0.93199453462230764</v>
      </c>
    </row>
    <row r="42" spans="1:14" x14ac:dyDescent="0.35">
      <c r="B42" s="335" t="s">
        <v>215</v>
      </c>
      <c r="C42" s="599">
        <v>77.571600004336815</v>
      </c>
      <c r="D42" s="600">
        <v>0.7886967091801812</v>
      </c>
      <c r="E42" s="46">
        <v>106.35799449821944</v>
      </c>
      <c r="F42" s="47">
        <v>0.83190855972018352</v>
      </c>
      <c r="G42" s="46">
        <v>82.774589545469908</v>
      </c>
      <c r="H42" s="47">
        <v>0.83303390101066443</v>
      </c>
      <c r="I42" s="46">
        <v>71.413267549794597</v>
      </c>
      <c r="J42" s="47">
        <v>0.83270332220977672</v>
      </c>
      <c r="K42" s="46">
        <v>83.012462716119103</v>
      </c>
      <c r="L42" s="47">
        <v>0.9216736962655101</v>
      </c>
    </row>
    <row r="43" spans="1:14" ht="18" x14ac:dyDescent="0.35">
      <c r="B43" s="283" t="s">
        <v>216</v>
      </c>
      <c r="C43" s="601"/>
      <c r="D43" s="600">
        <v>0.5138446625247044</v>
      </c>
      <c r="E43" s="45"/>
      <c r="F43" s="47">
        <v>0.62678795742511739</v>
      </c>
      <c r="G43" s="45"/>
      <c r="H43" s="47">
        <v>0.68421096658499259</v>
      </c>
      <c r="I43" s="45"/>
      <c r="J43" s="47">
        <v>0.72947742326593557</v>
      </c>
      <c r="K43" s="45"/>
      <c r="L43" s="47">
        <v>0.79536656951924845</v>
      </c>
    </row>
    <row r="44" spans="1:14" x14ac:dyDescent="0.35">
      <c r="B44" s="283" t="s">
        <v>181</v>
      </c>
      <c r="C44" s="599">
        <v>3</v>
      </c>
      <c r="D44" s="600">
        <v>9.5504918687721024E-3</v>
      </c>
      <c r="E44" s="46">
        <v>3</v>
      </c>
      <c r="F44" s="47">
        <v>6.9742399229743091E-3</v>
      </c>
      <c r="G44" s="46">
        <v>3</v>
      </c>
      <c r="H44" s="47">
        <v>8.2913042588847793E-3</v>
      </c>
      <c r="I44" s="46">
        <v>3</v>
      </c>
      <c r="J44" s="47">
        <v>2.955457317683638E-2</v>
      </c>
      <c r="K44" s="46">
        <v>3</v>
      </c>
      <c r="L44" s="47">
        <v>1.225669168045748E-2</v>
      </c>
    </row>
    <row r="45" spans="1:14" x14ac:dyDescent="0.35">
      <c r="B45" s="283" t="s">
        <v>217</v>
      </c>
      <c r="C45" s="599">
        <v>80.3280725165625</v>
      </c>
      <c r="D45" s="600">
        <v>0.26530155478670486</v>
      </c>
      <c r="E45" s="46">
        <v>110.06632364762946</v>
      </c>
      <c r="F45" s="47">
        <v>0.19814636237209191</v>
      </c>
      <c r="G45" s="46">
        <v>87.599254297186064</v>
      </c>
      <c r="H45" s="47">
        <v>0.14053163016678707</v>
      </c>
      <c r="I45" s="46">
        <v>99.660812259416105</v>
      </c>
      <c r="J45" s="47">
        <v>7.3671325767004928E-2</v>
      </c>
      <c r="K45" s="46">
        <v>91.826120190433087</v>
      </c>
      <c r="L45" s="47">
        <v>0.11405043506580421</v>
      </c>
    </row>
    <row r="46" spans="1:14" x14ac:dyDescent="0.35">
      <c r="B46" s="335" t="s">
        <v>218</v>
      </c>
      <c r="C46" s="599">
        <v>4.2125678839481102</v>
      </c>
      <c r="D46" s="600">
        <v>5.7544936176278571E-3</v>
      </c>
      <c r="E46" s="46">
        <v>4.0279475130370557</v>
      </c>
      <c r="F46" s="47">
        <v>3.0766331365500167E-4</v>
      </c>
      <c r="G46" s="46">
        <v>3.9341860720522224</v>
      </c>
      <c r="H46" s="47">
        <v>3.5524084038906069E-4</v>
      </c>
      <c r="I46" s="46">
        <v>1.1987577673895912E-2</v>
      </c>
      <c r="J46" s="47">
        <v>7.5981489749183492E-2</v>
      </c>
      <c r="K46" s="46">
        <v>3.9223429898636613</v>
      </c>
      <c r="L46" s="47">
        <v>1.0320831306603082E-2</v>
      </c>
    </row>
    <row r="47" spans="1:14" x14ac:dyDescent="0.35">
      <c r="B47" s="335" t="s">
        <v>219</v>
      </c>
      <c r="C47" s="599">
        <v>0</v>
      </c>
      <c r="D47" s="600">
        <v>0</v>
      </c>
      <c r="E47" s="46">
        <v>0</v>
      </c>
      <c r="F47" s="47">
        <v>0</v>
      </c>
      <c r="G47" s="46">
        <v>0</v>
      </c>
      <c r="H47" s="47">
        <v>0</v>
      </c>
      <c r="I47" s="46">
        <v>0</v>
      </c>
      <c r="J47" s="47">
        <v>0</v>
      </c>
      <c r="K47" s="46">
        <v>0</v>
      </c>
      <c r="L47" s="47">
        <v>0</v>
      </c>
    </row>
    <row r="48" spans="1:14" ht="18.5" thickBot="1" x14ac:dyDescent="0.4">
      <c r="B48" s="195" t="s">
        <v>222</v>
      </c>
      <c r="C48" s="614">
        <v>0</v>
      </c>
      <c r="D48" s="615">
        <v>0</v>
      </c>
      <c r="E48" s="53">
        <v>0</v>
      </c>
      <c r="F48" s="54">
        <v>0</v>
      </c>
      <c r="G48" s="53">
        <v>0</v>
      </c>
      <c r="H48" s="54">
        <v>0</v>
      </c>
      <c r="I48" s="53">
        <v>0</v>
      </c>
      <c r="J48" s="54">
        <v>0</v>
      </c>
      <c r="K48" s="53">
        <v>0</v>
      </c>
      <c r="L48" s="54">
        <v>0</v>
      </c>
    </row>
  </sheetData>
  <mergeCells count="5">
    <mergeCell ref="C2:D2"/>
    <mergeCell ref="E2:F2"/>
    <mergeCell ref="G2:H2"/>
    <mergeCell ref="K2:L2"/>
    <mergeCell ref="I2:J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L43"/>
  <sheetViews>
    <sheetView showGridLines="0" zoomScale="90" zoomScaleNormal="100" zoomScalePageLayoutView="192" workbookViewId="0">
      <selection activeCell="C8" sqref="C8"/>
    </sheetView>
  </sheetViews>
  <sheetFormatPr baseColWidth="10" defaultColWidth="10.81640625" defaultRowHeight="9" x14ac:dyDescent="0.35"/>
  <cols>
    <col min="1" max="1" width="3.36328125" style="116" customWidth="1"/>
    <col min="2" max="2" width="37.6328125" style="116" bestFit="1" customWidth="1"/>
    <col min="3" max="4" width="10.6328125" style="116" bestFit="1" customWidth="1"/>
    <col min="5" max="5" width="10.90625" style="116" bestFit="1" customWidth="1"/>
    <col min="6" max="6" width="9.90625" style="116" bestFit="1" customWidth="1"/>
    <col min="7" max="7" width="10.453125" style="116" bestFit="1" customWidth="1"/>
    <col min="8" max="8" width="8.54296875" style="116" bestFit="1" customWidth="1"/>
    <col min="9" max="9" width="9.81640625" style="116" bestFit="1" customWidth="1"/>
    <col min="10" max="11" width="9" style="116" bestFit="1" customWidth="1"/>
    <col min="12" max="12" width="7.54296875" style="116" customWidth="1"/>
    <col min="13" max="16384" width="10.81640625" style="116"/>
  </cols>
  <sheetData>
    <row r="1" spans="2:12" ht="9.5" thickBot="1" x14ac:dyDescent="0.4"/>
    <row r="2" spans="2:12" ht="9.5" thickTop="1" x14ac:dyDescent="0.35">
      <c r="B2" s="33" t="s">
        <v>8</v>
      </c>
      <c r="C2" s="80"/>
      <c r="D2" s="18"/>
      <c r="E2" s="18"/>
      <c r="F2" s="18"/>
      <c r="G2" s="18"/>
      <c r="H2" s="829" t="s">
        <v>18</v>
      </c>
      <c r="I2" s="829"/>
      <c r="J2" s="81"/>
      <c r="K2" s="81"/>
      <c r="L2" s="81"/>
    </row>
    <row r="3" spans="2:12" ht="18.5" thickBot="1" x14ac:dyDescent="0.4">
      <c r="B3" s="35" t="s">
        <v>391</v>
      </c>
      <c r="C3" s="271" t="s">
        <v>712</v>
      </c>
      <c r="D3" s="44" t="s">
        <v>692</v>
      </c>
      <c r="E3" s="44" t="s">
        <v>678</v>
      </c>
      <c r="F3" s="44" t="s">
        <v>643</v>
      </c>
      <c r="G3" s="44" t="s">
        <v>629</v>
      </c>
      <c r="H3" s="44" t="s">
        <v>19</v>
      </c>
      <c r="I3" s="44" t="s">
        <v>20</v>
      </c>
      <c r="J3" s="44" t="s">
        <v>713</v>
      </c>
      <c r="K3" s="44" t="s">
        <v>714</v>
      </c>
      <c r="L3" s="44" t="s">
        <v>125</v>
      </c>
    </row>
    <row r="4" spans="2:12" ht="9.5" thickTop="1" x14ac:dyDescent="0.35">
      <c r="B4" s="4" t="s">
        <v>119</v>
      </c>
      <c r="C4" s="79"/>
      <c r="D4" s="75"/>
      <c r="E4" s="75"/>
      <c r="F4" s="75"/>
      <c r="G4" s="75"/>
      <c r="H4" s="75"/>
      <c r="I4" s="75"/>
      <c r="J4" s="75"/>
      <c r="K4" s="75"/>
      <c r="L4" s="75"/>
    </row>
    <row r="5" spans="2:12" x14ac:dyDescent="0.35">
      <c r="B5" s="4" t="s">
        <v>600</v>
      </c>
      <c r="C5" s="573">
        <v>41966.997020354058</v>
      </c>
      <c r="D5" s="24">
        <v>40721.148470398446</v>
      </c>
      <c r="E5" s="24">
        <v>42781.993509247492</v>
      </c>
      <c r="F5" s="24">
        <v>41383.558229476912</v>
      </c>
      <c r="G5" s="24">
        <v>44239.199384941123</v>
      </c>
      <c r="H5" s="8">
        <v>3.0594631948096085E-2</v>
      </c>
      <c r="I5" s="8">
        <v>-5.1361742440585778E-2</v>
      </c>
      <c r="J5" s="24">
        <v>125470.139</v>
      </c>
      <c r="K5" s="24">
        <v>116393.95000469041</v>
      </c>
      <c r="L5" s="8">
        <v>7.7978185248836596E-2</v>
      </c>
    </row>
    <row r="6" spans="2:12" x14ac:dyDescent="0.35">
      <c r="B6" s="25" t="s">
        <v>223</v>
      </c>
      <c r="C6" s="182">
        <v>22980.994707814156</v>
      </c>
      <c r="D6" s="158">
        <v>21755.10589938219</v>
      </c>
      <c r="E6" s="158">
        <v>22763.275392803655</v>
      </c>
      <c r="F6" s="158">
        <v>20776.212481477505</v>
      </c>
      <c r="G6" s="158">
        <v>20865.687928712108</v>
      </c>
      <c r="H6" s="9">
        <v>5.6349475571469299E-2</v>
      </c>
      <c r="I6" s="9">
        <v>0.10137728438808336</v>
      </c>
      <c r="J6" s="751">
        <v>67499.376000000004</v>
      </c>
      <c r="K6" s="751">
        <v>57032.864704977059</v>
      </c>
      <c r="L6" s="9">
        <v>0.18351719397517074</v>
      </c>
    </row>
    <row r="7" spans="2:12" x14ac:dyDescent="0.35">
      <c r="B7" s="25" t="s">
        <v>224</v>
      </c>
      <c r="C7" s="182">
        <v>24.072931596031761</v>
      </c>
      <c r="D7" s="158">
        <v>141.66684482295636</v>
      </c>
      <c r="E7" s="158">
        <v>550.86122358101193</v>
      </c>
      <c r="F7" s="158">
        <v>251.16400120534277</v>
      </c>
      <c r="G7" s="158">
        <v>124.14330095958034</v>
      </c>
      <c r="H7" s="9">
        <v>-0.83007363772295384</v>
      </c>
      <c r="I7" s="9">
        <v>-0.80608755035545865</v>
      </c>
      <c r="J7" s="751">
        <v>716.601</v>
      </c>
      <c r="K7" s="751">
        <v>295.66922838087737</v>
      </c>
      <c r="L7" s="9">
        <v>1.4236576931735474</v>
      </c>
    </row>
    <row r="8" spans="2:12" x14ac:dyDescent="0.35">
      <c r="B8" s="25" t="s">
        <v>225</v>
      </c>
      <c r="C8" s="182">
        <v>12439.527677916389</v>
      </c>
      <c r="D8" s="158">
        <v>12749.430060584891</v>
      </c>
      <c r="E8" s="158">
        <v>12732.80826149872</v>
      </c>
      <c r="F8" s="158">
        <v>13434.636546947197</v>
      </c>
      <c r="G8" s="158">
        <v>15825.612571837821</v>
      </c>
      <c r="H8" s="9">
        <v>-2.4307155786247425E-2</v>
      </c>
      <c r="I8" s="9">
        <v>-0.2139623271169343</v>
      </c>
      <c r="J8" s="751">
        <v>37921.766000000003</v>
      </c>
      <c r="K8" s="751">
        <v>38165.587027390873</v>
      </c>
      <c r="L8" s="9">
        <v>-6.3885045765412762E-3</v>
      </c>
    </row>
    <row r="9" spans="2:12" x14ac:dyDescent="0.35">
      <c r="B9" s="25" t="s">
        <v>226</v>
      </c>
      <c r="C9" s="182">
        <v>488.67337142864977</v>
      </c>
      <c r="D9" s="158">
        <v>464.20857369740435</v>
      </c>
      <c r="E9" s="158">
        <v>475.9800548739459</v>
      </c>
      <c r="F9" s="158">
        <v>413.06152360749525</v>
      </c>
      <c r="G9" s="158">
        <v>481.98397937017631</v>
      </c>
      <c r="H9" s="9">
        <v>5.2702166908259018E-2</v>
      </c>
      <c r="I9" s="9">
        <v>1.3878868063653682E-2</v>
      </c>
      <c r="J9" s="751">
        <v>1428.8620000000001</v>
      </c>
      <c r="K9" s="751">
        <v>1168.4260161501668</v>
      </c>
      <c r="L9" s="9">
        <v>0.22289471498412938</v>
      </c>
    </row>
    <row r="10" spans="2:12" x14ac:dyDescent="0.35">
      <c r="B10" s="25" t="s">
        <v>734</v>
      </c>
      <c r="C10" s="182">
        <v>6033.7283315988298</v>
      </c>
      <c r="D10" s="158">
        <v>5610.7370919110072</v>
      </c>
      <c r="E10" s="158">
        <v>6259.0685764901637</v>
      </c>
      <c r="F10" s="158">
        <v>6508.4836762393643</v>
      </c>
      <c r="G10" s="158">
        <v>6941.7716040614414</v>
      </c>
      <c r="H10" s="9">
        <v>7.5389602606340089E-2</v>
      </c>
      <c r="I10" s="9">
        <v>-0.13080857801938339</v>
      </c>
      <c r="J10" s="751">
        <v>17903.534</v>
      </c>
      <c r="K10" s="751">
        <v>19731.403027791424</v>
      </c>
      <c r="L10" s="9">
        <v>-9.2637559793233959E-2</v>
      </c>
    </row>
    <row r="11" spans="2:12" x14ac:dyDescent="0.35">
      <c r="B11" s="4" t="s">
        <v>597</v>
      </c>
      <c r="C11" s="184">
        <v>13626.628197395388</v>
      </c>
      <c r="D11" s="170">
        <v>9284.7204134893182</v>
      </c>
      <c r="E11" s="170">
        <v>13231.221981798923</v>
      </c>
      <c r="F11" s="170">
        <v>13955.904573290534</v>
      </c>
      <c r="G11" s="170">
        <v>14479.322310427297</v>
      </c>
      <c r="H11" s="8">
        <v>0.46764012167753854</v>
      </c>
      <c r="I11" s="8">
        <v>-5.8890471166446745E-2</v>
      </c>
      <c r="J11" s="170">
        <v>36142.570592683631</v>
      </c>
      <c r="K11" s="170">
        <v>35241.221330987923</v>
      </c>
      <c r="L11" s="8">
        <v>2.5576561414548449E-2</v>
      </c>
    </row>
    <row r="12" spans="2:12" x14ac:dyDescent="0.35">
      <c r="B12" s="4" t="s">
        <v>598</v>
      </c>
      <c r="C12" s="184">
        <v>7295.922850398887</v>
      </c>
      <c r="D12" s="170">
        <v>8105.7983107751106</v>
      </c>
      <c r="E12" s="170">
        <v>8606.307505816003</v>
      </c>
      <c r="F12" s="170">
        <v>8372.6522113892552</v>
      </c>
      <c r="G12" s="170">
        <v>8094.8041650310788</v>
      </c>
      <c r="H12" s="8">
        <v>-9.9913102858684377E-2</v>
      </c>
      <c r="I12" s="8">
        <v>-9.8690628994249963E-2</v>
      </c>
      <c r="J12" s="170">
        <v>24008.028666990002</v>
      </c>
      <c r="K12" s="170">
        <v>19560.289541304275</v>
      </c>
      <c r="L12" s="8">
        <v>0.22738615991822142</v>
      </c>
    </row>
    <row r="13" spans="2:12" ht="10.5" x14ac:dyDescent="0.35">
      <c r="B13" s="4" t="s">
        <v>599</v>
      </c>
      <c r="C13" s="281">
        <v>-294.19806230011636</v>
      </c>
      <c r="D13" s="636">
        <v>166.89150079927913</v>
      </c>
      <c r="E13" s="636">
        <v>22.370889620835442</v>
      </c>
      <c r="F13" s="636">
        <v>440.88202386694684</v>
      </c>
      <c r="G13" s="636">
        <v>984.92488940334442</v>
      </c>
      <c r="H13" s="208" t="s">
        <v>447</v>
      </c>
      <c r="I13" s="208" t="s">
        <v>447</v>
      </c>
      <c r="J13" s="636">
        <v>-104.93567187998269</v>
      </c>
      <c r="K13" s="636">
        <v>3343.9811576333486</v>
      </c>
      <c r="L13" s="208" t="s">
        <v>447</v>
      </c>
    </row>
    <row r="14" spans="2:12" x14ac:dyDescent="0.35">
      <c r="B14" s="28" t="s">
        <v>228</v>
      </c>
      <c r="C14" s="183">
        <v>62595.350005848217</v>
      </c>
      <c r="D14" s="159">
        <v>58278.558695462154</v>
      </c>
      <c r="E14" s="159">
        <v>64641.893886483253</v>
      </c>
      <c r="F14" s="159">
        <v>64152.997038023648</v>
      </c>
      <c r="G14" s="159">
        <v>67798.250749802843</v>
      </c>
      <c r="H14" s="29">
        <v>7.4071689606184155E-2</v>
      </c>
      <c r="I14" s="29">
        <v>-7.6740928953388354E-2</v>
      </c>
      <c r="J14" s="159">
        <v>185515.80258779365</v>
      </c>
      <c r="K14" s="159">
        <v>174539.44203461596</v>
      </c>
      <c r="L14" s="29">
        <v>6.2887565270208556E-2</v>
      </c>
    </row>
    <row r="15" spans="2:12" ht="4.5" customHeight="1" x14ac:dyDescent="0.35">
      <c r="B15" s="4"/>
      <c r="C15" s="184"/>
      <c r="D15" s="170"/>
      <c r="E15" s="170"/>
      <c r="F15" s="170"/>
      <c r="G15" s="170"/>
      <c r="H15" s="8"/>
      <c r="I15" s="8"/>
      <c r="J15" s="8"/>
      <c r="K15" s="8"/>
      <c r="L15" s="8"/>
    </row>
    <row r="16" spans="2:12" x14ac:dyDescent="0.35">
      <c r="B16" s="4" t="s">
        <v>229</v>
      </c>
      <c r="C16" s="184"/>
      <c r="D16" s="170"/>
      <c r="E16" s="170"/>
      <c r="F16" s="170"/>
      <c r="G16" s="170"/>
      <c r="H16" s="8"/>
      <c r="I16" s="8"/>
      <c r="J16" s="8"/>
      <c r="K16" s="8"/>
      <c r="L16" s="8"/>
    </row>
    <row r="17" spans="2:12" x14ac:dyDescent="0.35">
      <c r="B17" s="73" t="s">
        <v>230</v>
      </c>
      <c r="C17" s="182">
        <v>13565.670684859037</v>
      </c>
      <c r="D17" s="158">
        <v>13264.998706011291</v>
      </c>
      <c r="E17" s="158">
        <v>13150.829988500935</v>
      </c>
      <c r="F17" s="158">
        <v>12425.402110319674</v>
      </c>
      <c r="G17" s="158">
        <v>13299.573140943203</v>
      </c>
      <c r="H17" s="9">
        <v>2.2666566768038132E-2</v>
      </c>
      <c r="I17" s="9">
        <v>2.0007976278324513E-2</v>
      </c>
      <c r="J17" s="158">
        <v>39981.499379371264</v>
      </c>
      <c r="K17" s="158">
        <v>37676.783047692763</v>
      </c>
      <c r="L17" s="9">
        <v>6.1170730228244263E-2</v>
      </c>
    </row>
    <row r="18" spans="2:12" x14ac:dyDescent="0.35">
      <c r="B18" s="73" t="s">
        <v>231</v>
      </c>
      <c r="C18" s="182">
        <v>435.11025437593344</v>
      </c>
      <c r="D18" s="158">
        <v>348.07478595755913</v>
      </c>
      <c r="E18" s="158">
        <v>424.87895966650746</v>
      </c>
      <c r="F18" s="158">
        <v>644.60949718411359</v>
      </c>
      <c r="G18" s="158">
        <v>508.92761252887385</v>
      </c>
      <c r="H18" s="9">
        <v>0.25004818484320368</v>
      </c>
      <c r="I18" s="9">
        <v>-0.14504490685058358</v>
      </c>
      <c r="J18" s="158">
        <v>1208.0640000000001</v>
      </c>
      <c r="K18" s="158">
        <v>1187.0222777558765</v>
      </c>
      <c r="L18" s="9">
        <v>1.7726476274652514E-2</v>
      </c>
    </row>
    <row r="19" spans="2:12" x14ac:dyDescent="0.35">
      <c r="B19" s="28" t="s">
        <v>232</v>
      </c>
      <c r="C19" s="183">
        <v>14000.78093923497</v>
      </c>
      <c r="D19" s="159">
        <v>13613.073491968849</v>
      </c>
      <c r="E19" s="159">
        <v>13575.708948167443</v>
      </c>
      <c r="F19" s="159">
        <v>13070.011607503788</v>
      </c>
      <c r="G19" s="159">
        <v>13808.500753472077</v>
      </c>
      <c r="H19" s="29">
        <v>2.8480522601663116E-2</v>
      </c>
      <c r="I19" s="29">
        <v>1.3924769183544017E-2</v>
      </c>
      <c r="J19" s="159">
        <v>41189.563379371262</v>
      </c>
      <c r="K19" s="159">
        <v>38863.805325448637</v>
      </c>
      <c r="L19" s="29">
        <v>5.9843806710293546E-2</v>
      </c>
    </row>
    <row r="20" spans="2:12" x14ac:dyDescent="0.35">
      <c r="B20" s="76"/>
      <c r="C20" s="185"/>
      <c r="D20" s="171"/>
      <c r="E20" s="171"/>
      <c r="F20" s="171"/>
      <c r="G20" s="171"/>
      <c r="H20" s="43"/>
      <c r="I20" s="43"/>
      <c r="J20" s="43"/>
      <c r="K20" s="43"/>
      <c r="L20" s="43"/>
    </row>
    <row r="21" spans="2:12" ht="9.5" thickBot="1" x14ac:dyDescent="0.4">
      <c r="B21" s="28" t="s">
        <v>233</v>
      </c>
      <c r="C21" s="186">
        <v>48594.569066613243</v>
      </c>
      <c r="D21" s="159">
        <v>44665.485203493306</v>
      </c>
      <c r="E21" s="159">
        <v>51066.184938315811</v>
      </c>
      <c r="F21" s="159">
        <v>51082.985430519861</v>
      </c>
      <c r="G21" s="159">
        <v>53989.749996330764</v>
      </c>
      <c r="H21" s="29">
        <v>8.796689088273113E-2</v>
      </c>
      <c r="I21" s="29">
        <v>-9.9929726106977479E-2</v>
      </c>
      <c r="J21" s="159">
        <v>144326.23920842237</v>
      </c>
      <c r="K21" s="159">
        <v>135675.63670916733</v>
      </c>
      <c r="L21" s="29">
        <v>6.3759439123166617E-2</v>
      </c>
    </row>
    <row r="22" spans="2:12" ht="9.5" thickTop="1" x14ac:dyDescent="0.35">
      <c r="B22" s="34"/>
      <c r="C22" s="187"/>
      <c r="D22" s="77"/>
      <c r="E22" s="77"/>
      <c r="F22" s="77"/>
      <c r="G22" s="77"/>
      <c r="H22" s="78"/>
      <c r="I22" s="78"/>
      <c r="J22" s="78"/>
      <c r="K22" s="78"/>
      <c r="L22" s="78"/>
    </row>
    <row r="23" spans="2:12" ht="9.5" thickBot="1" x14ac:dyDescent="0.4"/>
    <row r="24" spans="2:12" ht="9.5" thickTop="1" x14ac:dyDescent="0.35">
      <c r="B24" s="33" t="s">
        <v>717</v>
      </c>
      <c r="C24" s="80"/>
      <c r="D24" s="18"/>
      <c r="E24" s="18"/>
      <c r="F24" s="18"/>
      <c r="G24" s="18"/>
      <c r="H24" s="829" t="s">
        <v>18</v>
      </c>
      <c r="I24" s="829"/>
      <c r="J24" s="81"/>
      <c r="K24" s="81"/>
      <c r="L24" s="81"/>
    </row>
    <row r="25" spans="2:12" ht="18.5" thickBot="1" x14ac:dyDescent="0.4">
      <c r="B25" s="35" t="s">
        <v>391</v>
      </c>
      <c r="C25" s="271" t="s">
        <v>712</v>
      </c>
      <c r="D25" s="44" t="s">
        <v>692</v>
      </c>
      <c r="E25" s="44" t="s">
        <v>678</v>
      </c>
      <c r="F25" s="44" t="s">
        <v>643</v>
      </c>
      <c r="G25" s="44" t="s">
        <v>629</v>
      </c>
      <c r="H25" s="44" t="s">
        <v>19</v>
      </c>
      <c r="I25" s="44" t="s">
        <v>20</v>
      </c>
      <c r="J25" s="44" t="s">
        <v>713</v>
      </c>
      <c r="K25" s="44" t="s">
        <v>714</v>
      </c>
      <c r="L25" s="44" t="s">
        <v>125</v>
      </c>
    </row>
    <row r="26" spans="2:12" ht="9.5" thickTop="1" x14ac:dyDescent="0.35">
      <c r="B26" s="4"/>
      <c r="C26" s="79"/>
      <c r="D26" s="75"/>
      <c r="E26" s="75"/>
      <c r="F26" s="75"/>
      <c r="G26" s="75"/>
      <c r="H26" s="75"/>
      <c r="I26" s="75"/>
      <c r="J26" s="75"/>
      <c r="K26" s="75"/>
      <c r="L26" s="75"/>
    </row>
    <row r="27" spans="2:12" x14ac:dyDescent="0.35">
      <c r="B27" s="4" t="s">
        <v>642</v>
      </c>
      <c r="C27" s="182">
        <v>28610.781095107912</v>
      </c>
      <c r="D27" s="158">
        <v>27491.209067301686</v>
      </c>
      <c r="E27" s="158">
        <v>29413.99283759038</v>
      </c>
      <c r="F27" s="158">
        <v>28600.333683816665</v>
      </c>
      <c r="G27" s="158">
        <v>27648.305381352147</v>
      </c>
      <c r="H27" s="9">
        <v>4.072472858743259E-2</v>
      </c>
      <c r="I27" s="9">
        <v>3.4811381763922622E-2</v>
      </c>
      <c r="J27" s="13">
        <v>85515.982999999993</v>
      </c>
      <c r="K27" s="13">
        <v>71732.053990515094</v>
      </c>
      <c r="L27" s="9">
        <v>0.19215857127564617</v>
      </c>
    </row>
    <row r="28" spans="2:12" x14ac:dyDescent="0.35">
      <c r="B28" s="4" t="s">
        <v>597</v>
      </c>
      <c r="C28" s="182">
        <v>12389.902165944823</v>
      </c>
      <c r="D28" s="158">
        <v>8438.8523259755639</v>
      </c>
      <c r="E28" s="158">
        <v>12297.505563751976</v>
      </c>
      <c r="F28" s="158">
        <v>12826.859749453622</v>
      </c>
      <c r="G28" s="158">
        <v>13683.632255114569</v>
      </c>
      <c r="H28" s="9">
        <v>0.46819753295214839</v>
      </c>
      <c r="I28" s="9">
        <v>-9.4545809551859761E-2</v>
      </c>
      <c r="J28" s="13">
        <v>33126.260055672363</v>
      </c>
      <c r="K28" s="13">
        <v>33396.5100373448</v>
      </c>
      <c r="L28" s="9">
        <v>-8.0921623657752573E-3</v>
      </c>
    </row>
    <row r="29" spans="2:12" x14ac:dyDescent="0.35">
      <c r="B29" s="4" t="s">
        <v>598</v>
      </c>
      <c r="C29" s="182">
        <v>7295.922850398887</v>
      </c>
      <c r="D29" s="158">
        <v>8105.7983107751106</v>
      </c>
      <c r="E29" s="158">
        <v>8606.307505816003</v>
      </c>
      <c r="F29" s="158">
        <v>8372.6522113892552</v>
      </c>
      <c r="G29" s="158">
        <v>8094.8041650310788</v>
      </c>
      <c r="H29" s="9">
        <v>-9.9913102858684377E-2</v>
      </c>
      <c r="I29" s="9">
        <v>-9.8690628994249963E-2</v>
      </c>
      <c r="J29" s="13">
        <v>24008.028666990002</v>
      </c>
      <c r="K29" s="13">
        <v>19560.289541304275</v>
      </c>
      <c r="L29" s="9">
        <v>0.22738615991822142</v>
      </c>
    </row>
    <row r="30" spans="2:12" x14ac:dyDescent="0.35">
      <c r="B30" s="4" t="s">
        <v>718</v>
      </c>
      <c r="C30" s="182">
        <v>297.96295516161445</v>
      </c>
      <c r="D30" s="158">
        <v>629.62549944095281</v>
      </c>
      <c r="E30" s="158">
        <v>748.37903115745212</v>
      </c>
      <c r="F30" s="158">
        <v>1283.1397858603686</v>
      </c>
      <c r="G30" s="158">
        <v>4563.0081948329243</v>
      </c>
      <c r="H30" s="9">
        <v>-0.52676161396548093</v>
      </c>
      <c r="I30" s="9">
        <v>-0.93470032433888184</v>
      </c>
      <c r="J30" s="13">
        <v>1675.9674857600112</v>
      </c>
      <c r="K30" s="13">
        <v>10986.783140003132</v>
      </c>
      <c r="L30" s="9">
        <v>-0.84745603290759652</v>
      </c>
    </row>
    <row r="31" spans="2:12" ht="9.5" thickBot="1" x14ac:dyDescent="0.4">
      <c r="B31" s="28" t="s">
        <v>107</v>
      </c>
      <c r="C31" s="186">
        <v>48594.569066613236</v>
      </c>
      <c r="D31" s="159">
        <v>44665.485203493314</v>
      </c>
      <c r="E31" s="159">
        <v>51066.184938315811</v>
      </c>
      <c r="F31" s="159">
        <v>51082.985430519911</v>
      </c>
      <c r="G31" s="159">
        <v>53989.74999633072</v>
      </c>
      <c r="H31" s="29">
        <v>8.7966890882730686E-2</v>
      </c>
      <c r="I31" s="29">
        <v>-9.9929726106976813E-2</v>
      </c>
      <c r="J31" s="159">
        <v>144326.23920842237</v>
      </c>
      <c r="K31" s="159">
        <v>135675.6367091673</v>
      </c>
      <c r="L31" s="29">
        <v>6.3759439123166839E-2</v>
      </c>
    </row>
    <row r="32" spans="2:12" ht="9.5" thickTop="1" x14ac:dyDescent="0.35">
      <c r="C32" s="728"/>
      <c r="E32" s="127"/>
    </row>
    <row r="33" spans="2:12" x14ac:dyDescent="0.35">
      <c r="C33" s="728"/>
      <c r="D33" s="728"/>
      <c r="E33" s="728"/>
      <c r="F33" s="728"/>
      <c r="G33" s="728"/>
      <c r="H33" s="728"/>
      <c r="I33" s="728"/>
      <c r="J33" s="728"/>
      <c r="K33" s="728"/>
      <c r="L33" s="728"/>
    </row>
    <row r="34" spans="2:12" ht="9.5" thickBot="1" x14ac:dyDescent="0.4">
      <c r="C34" s="728"/>
      <c r="E34" s="127"/>
    </row>
    <row r="35" spans="2:12" ht="9.5" customHeight="1" thickTop="1" x14ac:dyDescent="0.35">
      <c r="B35" s="33" t="s">
        <v>597</v>
      </c>
      <c r="C35" s="733"/>
      <c r="D35" s="191"/>
      <c r="E35" s="191"/>
      <c r="F35" s="191"/>
      <c r="G35" s="191"/>
      <c r="H35" s="830" t="s">
        <v>18</v>
      </c>
      <c r="I35" s="830"/>
    </row>
    <row r="36" spans="2:12" ht="9.5" thickBot="1" x14ac:dyDescent="0.4">
      <c r="B36" s="192"/>
      <c r="C36" s="734" t="s">
        <v>712</v>
      </c>
      <c r="D36" s="194" t="s">
        <v>692</v>
      </c>
      <c r="E36" s="194" t="s">
        <v>678</v>
      </c>
      <c r="F36" s="194" t="s">
        <v>643</v>
      </c>
      <c r="G36" s="194" t="s">
        <v>629</v>
      </c>
      <c r="H36" s="194" t="s">
        <v>19</v>
      </c>
      <c r="I36" s="194" t="s">
        <v>20</v>
      </c>
    </row>
    <row r="37" spans="2:12" ht="9.5" thickTop="1" x14ac:dyDescent="0.35">
      <c r="B37" s="4"/>
      <c r="C37" s="79"/>
      <c r="D37" s="75"/>
      <c r="E37" s="75"/>
      <c r="F37" s="75"/>
      <c r="G37" s="75"/>
      <c r="H37" s="75"/>
      <c r="I37" s="75"/>
    </row>
    <row r="38" spans="2:12" ht="10.5" x14ac:dyDescent="0.35">
      <c r="B38" s="4" t="s">
        <v>722</v>
      </c>
      <c r="C38" s="657">
        <v>565.61400000000003</v>
      </c>
      <c r="D38" s="574">
        <v>544.12300000000005</v>
      </c>
      <c r="E38" s="574">
        <v>603</v>
      </c>
      <c r="F38" s="574">
        <v>569.11599999999999</v>
      </c>
      <c r="G38" s="574">
        <v>579.26300000000003</v>
      </c>
      <c r="H38" s="8">
        <v>3.949658441198034E-2</v>
      </c>
      <c r="I38" s="8">
        <v>-2.3562699499191209E-2</v>
      </c>
    </row>
    <row r="39" spans="2:12" x14ac:dyDescent="0.35">
      <c r="B39" s="4" t="s">
        <v>601</v>
      </c>
      <c r="C39" s="657">
        <v>128918</v>
      </c>
      <c r="D39" s="574">
        <v>110423</v>
      </c>
      <c r="E39" s="574">
        <v>154141</v>
      </c>
      <c r="F39" s="574">
        <v>108469</v>
      </c>
      <c r="G39" s="574">
        <v>143496</v>
      </c>
      <c r="H39" s="8">
        <v>0.16749227968810843</v>
      </c>
      <c r="I39" s="8">
        <v>-0.10159168199810442</v>
      </c>
    </row>
    <row r="40" spans="2:12" x14ac:dyDescent="0.35">
      <c r="B40" s="4" t="s">
        <v>603</v>
      </c>
      <c r="C40" s="657">
        <v>252301</v>
      </c>
      <c r="D40" s="574">
        <v>213169</v>
      </c>
      <c r="E40" s="574">
        <v>258890</v>
      </c>
      <c r="F40" s="574">
        <v>292458</v>
      </c>
      <c r="G40" s="574">
        <v>298273</v>
      </c>
      <c r="H40" s="8">
        <v>0.18357265831335701</v>
      </c>
      <c r="I40" s="8">
        <v>-0.15412725925578241</v>
      </c>
      <c r="J40" s="400"/>
    </row>
    <row r="41" spans="2:12" x14ac:dyDescent="0.35">
      <c r="B41" s="4" t="s">
        <v>602</v>
      </c>
      <c r="C41" s="657">
        <v>4801076</v>
      </c>
      <c r="D41" s="574">
        <v>3921948</v>
      </c>
      <c r="E41" s="574">
        <v>5669756</v>
      </c>
      <c r="F41" s="574">
        <v>6009249</v>
      </c>
      <c r="G41" s="574">
        <v>6697147</v>
      </c>
      <c r="H41" s="8">
        <v>0.22415595515289843</v>
      </c>
      <c r="I41" s="8">
        <v>-0.28311622844772555</v>
      </c>
    </row>
    <row r="42" spans="2:12" ht="11" thickBot="1" x14ac:dyDescent="0.4">
      <c r="B42" s="4" t="s">
        <v>730</v>
      </c>
      <c r="C42" s="658">
        <v>3164912.0344199995</v>
      </c>
      <c r="D42" s="333">
        <v>2378895.908938</v>
      </c>
      <c r="E42" s="333">
        <v>2261892</v>
      </c>
      <c r="F42" s="333">
        <v>2048802</v>
      </c>
      <c r="G42" s="333">
        <v>1516598</v>
      </c>
      <c r="H42" s="8">
        <v>0.3304121557100399</v>
      </c>
      <c r="I42" s="8">
        <v>1.0868496690751268</v>
      </c>
    </row>
    <row r="43" spans="2:12" ht="9.5" thickTop="1" x14ac:dyDescent="0.35">
      <c r="C43" s="259"/>
    </row>
  </sheetData>
  <mergeCells count="3">
    <mergeCell ref="H2:I2"/>
    <mergeCell ref="H35:I35"/>
    <mergeCell ref="H24:I24"/>
  </mergeCells>
  <phoneticPr fontId="51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L29"/>
  <sheetViews>
    <sheetView showGridLines="0" topLeftCell="A11" zoomScaleNormal="100" zoomScalePageLayoutView="156" workbookViewId="0">
      <selection sqref="A1:B1"/>
    </sheetView>
  </sheetViews>
  <sheetFormatPr baseColWidth="10" defaultColWidth="10.81640625" defaultRowHeight="9" x14ac:dyDescent="0.35"/>
  <cols>
    <col min="1" max="1" width="2.6328125" style="116" customWidth="1"/>
    <col min="2" max="2" width="27.453125" style="116" customWidth="1"/>
    <col min="3" max="3" width="12" style="116" bestFit="1" customWidth="1"/>
    <col min="4" max="4" width="11.54296875" style="116" bestFit="1" customWidth="1"/>
    <col min="5" max="7" width="11.453125" style="116" bestFit="1" customWidth="1"/>
    <col min="8" max="9" width="7.1796875" style="116" bestFit="1" customWidth="1"/>
    <col min="10" max="11" width="8.7265625" style="116" bestFit="1" customWidth="1"/>
    <col min="12" max="12" width="7.36328125" style="116" customWidth="1"/>
    <col min="13" max="13" width="3.26953125" style="116" customWidth="1"/>
    <col min="14" max="16384" width="10.81640625" style="116"/>
  </cols>
  <sheetData>
    <row r="2" spans="2:12" ht="9.5" thickBot="1" x14ac:dyDescent="0.4">
      <c r="B2" s="33" t="s">
        <v>234</v>
      </c>
      <c r="C2" s="18"/>
      <c r="D2" s="18"/>
      <c r="E2" s="18"/>
      <c r="F2" s="18"/>
      <c r="G2" s="18"/>
      <c r="H2" s="829" t="s">
        <v>18</v>
      </c>
      <c r="I2" s="829"/>
    </row>
    <row r="3" spans="2:12" ht="27" customHeight="1" thickTop="1" thickBot="1" x14ac:dyDescent="0.4">
      <c r="B3" s="35" t="s">
        <v>391</v>
      </c>
      <c r="C3" s="3" t="s">
        <v>712</v>
      </c>
      <c r="D3" s="44" t="s">
        <v>692</v>
      </c>
      <c r="E3" s="44" t="s">
        <v>678</v>
      </c>
      <c r="F3" s="44" t="s">
        <v>643</v>
      </c>
      <c r="G3" s="44" t="s">
        <v>629</v>
      </c>
      <c r="H3" s="44" t="s">
        <v>19</v>
      </c>
      <c r="I3" s="44" t="s">
        <v>20</v>
      </c>
      <c r="J3" s="44" t="s">
        <v>713</v>
      </c>
      <c r="K3" s="44" t="s">
        <v>714</v>
      </c>
      <c r="L3" s="44" t="s">
        <v>125</v>
      </c>
    </row>
    <row r="4" spans="2:12" ht="9.5" thickTop="1" x14ac:dyDescent="0.35">
      <c r="B4" s="4" t="s">
        <v>235</v>
      </c>
      <c r="C4" s="184">
        <v>-75518.247000405041</v>
      </c>
      <c r="D4" s="170">
        <v>-80270.49462871674</v>
      </c>
      <c r="E4" s="170">
        <v>-76348.797499124616</v>
      </c>
      <c r="F4" s="170">
        <v>-81741.98043497825</v>
      </c>
      <c r="G4" s="170">
        <v>-88080.852700817253</v>
      </c>
      <c r="H4" s="66">
        <v>-5.9202919457426395E-2</v>
      </c>
      <c r="I4" s="66">
        <v>-0.14262584109038323</v>
      </c>
      <c r="J4" s="170">
        <v>-232137.5391282464</v>
      </c>
      <c r="K4" s="170">
        <v>-276015.45665172639</v>
      </c>
      <c r="L4" s="66">
        <v>-0.15896905939888983</v>
      </c>
    </row>
    <row r="5" spans="2:12" hidden="1" x14ac:dyDescent="0.35">
      <c r="B5" s="84" t="s">
        <v>578</v>
      </c>
      <c r="C5" s="182">
        <v>65537.178353061026</v>
      </c>
      <c r="D5" s="158">
        <v>68698.467913027329</v>
      </c>
      <c r="E5" s="158">
        <v>66598.123280197571</v>
      </c>
      <c r="F5" s="158">
        <v>64214.931975442232</v>
      </c>
      <c r="G5" s="158">
        <v>73586.414271272894</v>
      </c>
      <c r="H5" s="42">
        <v>-4.6016885907390503E-2</v>
      </c>
      <c r="I5" s="42">
        <v>-0.10938480965438446</v>
      </c>
      <c r="J5" s="158">
        <v>-4.6016885907390613E-5</v>
      </c>
      <c r="K5" s="158">
        <v>-1.0938480965438457E-4</v>
      </c>
      <c r="L5" s="42">
        <v>-1395464529.057708</v>
      </c>
    </row>
    <row r="6" spans="2:12" ht="18" hidden="1" x14ac:dyDescent="0.35">
      <c r="B6" s="84" t="s">
        <v>579</v>
      </c>
      <c r="C6" s="182">
        <v>-141055.42535346607</v>
      </c>
      <c r="D6" s="158">
        <v>-148968.96254174405</v>
      </c>
      <c r="E6" s="158">
        <v>-142946.92077932219</v>
      </c>
      <c r="F6" s="158">
        <v>-145956.91241042048</v>
      </c>
      <c r="G6" s="158">
        <v>-161667.26697209015</v>
      </c>
      <c r="H6" s="42">
        <v>-5.3122053434858651E-2</v>
      </c>
      <c r="I6" s="42">
        <v>-0.12749545411800933</v>
      </c>
      <c r="J6" s="158">
        <v>-232137.53908222952</v>
      </c>
      <c r="K6" s="158">
        <v>-276015.45654234156</v>
      </c>
      <c r="L6" s="42">
        <v>-0.37124812734954293</v>
      </c>
    </row>
    <row r="7" spans="2:12" x14ac:dyDescent="0.35">
      <c r="B7" s="4" t="s">
        <v>29</v>
      </c>
      <c r="C7" s="184">
        <v>-50056.121483653507</v>
      </c>
      <c r="D7" s="170">
        <v>-47840.282811803147</v>
      </c>
      <c r="E7" s="170">
        <v>-46472.718181093849</v>
      </c>
      <c r="F7" s="170">
        <v>-60045.818754783701</v>
      </c>
      <c r="G7" s="170">
        <v>-51988.349585021206</v>
      </c>
      <c r="H7" s="66">
        <v>4.6317424179266542E-2</v>
      </c>
      <c r="I7" s="66">
        <v>-3.716655975408012E-2</v>
      </c>
      <c r="J7" s="170">
        <v>-144369.12247655052</v>
      </c>
      <c r="K7" s="170">
        <v>-152574.42525788181</v>
      </c>
      <c r="L7" s="66">
        <v>-5.3779018124844091E-2</v>
      </c>
    </row>
    <row r="8" spans="2:12" ht="18" x14ac:dyDescent="0.35">
      <c r="B8" s="84" t="s">
        <v>236</v>
      </c>
      <c r="C8" s="182">
        <v>-1321.5936538443161</v>
      </c>
      <c r="D8" s="158">
        <v>-1418.4674388091685</v>
      </c>
      <c r="E8" s="158">
        <v>-1126.7649380475925</v>
      </c>
      <c r="F8" s="158">
        <v>-1670.8656241708779</v>
      </c>
      <c r="G8" s="158">
        <v>-1517.4785151123181</v>
      </c>
      <c r="H8" s="42">
        <v>-6.8294683624306352E-2</v>
      </c>
      <c r="I8" s="42">
        <v>-0.12908575595451066</v>
      </c>
      <c r="J8" s="158">
        <v>-3866.8260307010769</v>
      </c>
      <c r="K8" s="158">
        <v>-4475.069884812553</v>
      </c>
      <c r="L8" s="42">
        <v>-0.13591829172896897</v>
      </c>
    </row>
    <row r="9" spans="2:12" x14ac:dyDescent="0.35">
      <c r="B9" s="84" t="s">
        <v>237</v>
      </c>
      <c r="C9" s="182">
        <v>-5231.163061635265</v>
      </c>
      <c r="D9" s="158">
        <v>-4163.569776519369</v>
      </c>
      <c r="E9" s="158">
        <v>-4915.5381574540415</v>
      </c>
      <c r="F9" s="158">
        <v>-6912.9439100347345</v>
      </c>
      <c r="G9" s="158">
        <v>-6378.6519412773569</v>
      </c>
      <c r="H9" s="42">
        <v>0.25641296829865423</v>
      </c>
      <c r="I9" s="42">
        <v>-0.17989520202795417</v>
      </c>
      <c r="J9" s="158">
        <v>-14310.270995608676</v>
      </c>
      <c r="K9" s="158">
        <v>-19299.460823983256</v>
      </c>
      <c r="L9" s="42">
        <v>-0.2585144670038948</v>
      </c>
    </row>
    <row r="10" spans="2:12" x14ac:dyDescent="0.35">
      <c r="B10" s="84" t="s">
        <v>238</v>
      </c>
      <c r="C10" s="182">
        <v>-3761.6615341289826</v>
      </c>
      <c r="D10" s="158">
        <v>-4382.3009555237841</v>
      </c>
      <c r="E10" s="158">
        <v>-2793.4070627840524</v>
      </c>
      <c r="F10" s="158">
        <v>-8837.0391411054934</v>
      </c>
      <c r="G10" s="158">
        <v>-5059.9339951266811</v>
      </c>
      <c r="H10" s="42">
        <v>-0.14162409832042699</v>
      </c>
      <c r="I10" s="42">
        <v>-0.25657893210624672</v>
      </c>
      <c r="J10" s="158">
        <v>-10937.36955243682</v>
      </c>
      <c r="K10" s="158">
        <v>-11781.63899926064</v>
      </c>
      <c r="L10" s="42">
        <v>-7.1659762014164796E-2</v>
      </c>
    </row>
    <row r="11" spans="2:12" x14ac:dyDescent="0.35">
      <c r="B11" s="84" t="s">
        <v>239</v>
      </c>
      <c r="C11" s="182">
        <v>-11871.982564684573</v>
      </c>
      <c r="D11" s="158">
        <v>-11633.6832345317</v>
      </c>
      <c r="E11" s="158">
        <v>-11387.178392620775</v>
      </c>
      <c r="F11" s="158">
        <v>-13050.275618190222</v>
      </c>
      <c r="G11" s="158">
        <v>-11469.697368756644</v>
      </c>
      <c r="H11" s="42">
        <v>2.0483567013887871E-2</v>
      </c>
      <c r="I11" s="42">
        <v>3.5073741093095467E-2</v>
      </c>
      <c r="J11" s="158">
        <v>-34892.844191837052</v>
      </c>
      <c r="K11" s="158">
        <v>-35947.577191509474</v>
      </c>
      <c r="L11" s="42">
        <v>-2.9340864727916638E-2</v>
      </c>
    </row>
    <row r="12" spans="2:12" x14ac:dyDescent="0.35">
      <c r="B12" s="84" t="s">
        <v>451</v>
      </c>
      <c r="C12" s="182">
        <v>-7086.1263645480294</v>
      </c>
      <c r="D12" s="158">
        <v>-6992.1908147021659</v>
      </c>
      <c r="E12" s="158">
        <v>-7238.7043444948049</v>
      </c>
      <c r="F12" s="158">
        <v>-8964.4099845738419</v>
      </c>
      <c r="G12" s="158">
        <v>-7351.892571447881</v>
      </c>
      <c r="H12" s="42">
        <v>1.3434351598121452E-2</v>
      </c>
      <c r="I12" s="42">
        <v>-3.6149359408758519E-2</v>
      </c>
      <c r="J12" s="158">
        <v>-21317.021523744999</v>
      </c>
      <c r="K12" s="158">
        <v>-22536.872030583621</v>
      </c>
      <c r="L12" s="42">
        <v>-5.4126877287283937E-2</v>
      </c>
    </row>
    <row r="13" spans="2:12" x14ac:dyDescent="0.35">
      <c r="B13" s="84" t="s">
        <v>227</v>
      </c>
      <c r="C13" s="182">
        <v>-20783.594304812341</v>
      </c>
      <c r="D13" s="158">
        <v>-19250.070591716962</v>
      </c>
      <c r="E13" s="158">
        <v>-19011.125285692578</v>
      </c>
      <c r="F13" s="158">
        <v>-20610.284476708537</v>
      </c>
      <c r="G13" s="158">
        <v>-20210.695193300322</v>
      </c>
      <c r="H13" s="42">
        <v>7.9663277378070108E-2</v>
      </c>
      <c r="I13" s="42">
        <v>2.8346333762033549E-2</v>
      </c>
      <c r="J13" s="158">
        <v>-59044.790182221885</v>
      </c>
      <c r="K13" s="158">
        <v>-58533.806327732273</v>
      </c>
      <c r="L13" s="42">
        <v>8.7297219597952669E-3</v>
      </c>
    </row>
    <row r="14" spans="2:12" ht="18" x14ac:dyDescent="0.35">
      <c r="B14" s="28" t="s">
        <v>240</v>
      </c>
      <c r="C14" s="183">
        <v>-125574.36848405855</v>
      </c>
      <c r="D14" s="159">
        <v>-128110.77744051989</v>
      </c>
      <c r="E14" s="159">
        <v>-122821.51568021846</v>
      </c>
      <c r="F14" s="159">
        <v>-141787.79918976195</v>
      </c>
      <c r="G14" s="159">
        <v>-140069.20228583846</v>
      </c>
      <c r="H14" s="83">
        <v>-1.9798560332981774E-2</v>
      </c>
      <c r="I14" s="83">
        <v>-0.10348337511197059</v>
      </c>
      <c r="J14" s="159">
        <v>-376506.66160479689</v>
      </c>
      <c r="K14" s="159">
        <v>-428589.8819096082</v>
      </c>
      <c r="L14" s="83">
        <v>-0.12152228156379097</v>
      </c>
    </row>
    <row r="15" spans="2:12" x14ac:dyDescent="0.35">
      <c r="B15" s="84" t="s">
        <v>241</v>
      </c>
      <c r="C15" s="188">
        <v>-17287.126936023411</v>
      </c>
      <c r="D15" s="172">
        <v>-16595.879623485882</v>
      </c>
      <c r="E15" s="172">
        <v>-16031.255440490706</v>
      </c>
      <c r="F15" s="172">
        <v>-16568.060742145532</v>
      </c>
      <c r="G15" s="172">
        <v>-16197.801950690315</v>
      </c>
      <c r="H15" s="82">
        <v>4.1651742975967521E-2</v>
      </c>
      <c r="I15" s="82">
        <v>6.7251407854549861E-2</v>
      </c>
      <c r="J15" s="172">
        <v>-49914.262000000002</v>
      </c>
      <c r="K15" s="172">
        <v>-47566.819436233345</v>
      </c>
      <c r="L15" s="82">
        <v>4.9350420978084619E-2</v>
      </c>
    </row>
    <row r="16" spans="2:12" x14ac:dyDescent="0.35">
      <c r="B16" s="28" t="s">
        <v>242</v>
      </c>
      <c r="C16" s="183">
        <v>-142861.49542008195</v>
      </c>
      <c r="D16" s="159">
        <v>-144706.65706400576</v>
      </c>
      <c r="E16" s="159">
        <v>-138852.77112070916</v>
      </c>
      <c r="F16" s="159">
        <v>-158355.85993190747</v>
      </c>
      <c r="G16" s="159">
        <v>-156267.00423652877</v>
      </c>
      <c r="H16" s="83">
        <v>-1.2751048786288188E-2</v>
      </c>
      <c r="I16" s="83">
        <v>-8.5785920591118336E-2</v>
      </c>
      <c r="J16" s="159">
        <v>-426420.92360479687</v>
      </c>
      <c r="K16" s="159">
        <v>-476156.70134584152</v>
      </c>
      <c r="L16" s="83">
        <v>-0.10445254177977137</v>
      </c>
    </row>
    <row r="17" spans="2:12" ht="10.5" x14ac:dyDescent="0.35">
      <c r="B17" s="73" t="s">
        <v>396</v>
      </c>
      <c r="C17" s="386">
        <v>3362</v>
      </c>
      <c r="D17" s="205">
        <v>3399</v>
      </c>
      <c r="E17" s="205">
        <v>3442</v>
      </c>
      <c r="F17" s="205">
        <v>3456</v>
      </c>
      <c r="G17" s="205">
        <v>3542</v>
      </c>
      <c r="H17" s="82">
        <v>-1.0885554574874945E-2</v>
      </c>
      <c r="I17" s="82">
        <v>-5.0818746470920328E-2</v>
      </c>
      <c r="J17" s="205"/>
      <c r="K17" s="384"/>
      <c r="L17" s="82"/>
    </row>
    <row r="18" spans="2:12" x14ac:dyDescent="0.35">
      <c r="B18" s="73" t="s">
        <v>452</v>
      </c>
      <c r="C18" s="755">
        <v>130</v>
      </c>
      <c r="D18" s="205">
        <v>130</v>
      </c>
      <c r="E18" s="205">
        <v>130</v>
      </c>
      <c r="F18" s="205">
        <v>130</v>
      </c>
      <c r="G18" s="205">
        <v>131</v>
      </c>
      <c r="H18" s="82">
        <v>0</v>
      </c>
      <c r="I18" s="82">
        <v>-7.6335877862595547E-3</v>
      </c>
      <c r="J18" s="205"/>
      <c r="K18" s="205"/>
      <c r="L18" s="82"/>
    </row>
    <row r="19" spans="2:12" ht="9.5" thickBot="1" x14ac:dyDescent="0.4">
      <c r="B19" s="28" t="s">
        <v>243</v>
      </c>
      <c r="C19" s="572">
        <v>0.95793942515136177</v>
      </c>
      <c r="D19" s="548">
        <v>0.60921021518620999</v>
      </c>
      <c r="E19" s="548">
        <v>0.59573163363871129</v>
      </c>
      <c r="F19" s="548">
        <v>0.63778226133872984</v>
      </c>
      <c r="G19" s="548">
        <v>0.64080047628168779</v>
      </c>
      <c r="H19" s="83"/>
      <c r="I19" s="83"/>
      <c r="J19" s="548">
        <v>0.68805853091263258</v>
      </c>
      <c r="K19" s="548">
        <v>0.45782648718597829</v>
      </c>
      <c r="L19" s="83"/>
    </row>
    <row r="20" spans="2:12" ht="9.5" thickTop="1" x14ac:dyDescent="0.35">
      <c r="B20" s="14"/>
      <c r="C20" s="19"/>
      <c r="D20" s="19"/>
      <c r="E20" s="19"/>
      <c r="F20" s="19"/>
      <c r="G20" s="19"/>
      <c r="H20" s="19"/>
      <c r="I20" s="19"/>
    </row>
    <row r="21" spans="2:12" x14ac:dyDescent="0.35">
      <c r="B21" s="14"/>
      <c r="C21" s="552"/>
      <c r="D21" s="552"/>
      <c r="E21" s="552"/>
      <c r="F21" s="552"/>
      <c r="G21" s="552"/>
      <c r="H21" s="82"/>
      <c r="I21" s="82"/>
    </row>
    <row r="22" spans="2:12" ht="9.5" thickBot="1" x14ac:dyDescent="0.4">
      <c r="B22" s="33" t="s">
        <v>244</v>
      </c>
      <c r="C22" s="18"/>
      <c r="D22" s="18"/>
      <c r="E22" s="18"/>
      <c r="F22" s="18"/>
      <c r="G22" s="18"/>
      <c r="H22" s="829" t="s">
        <v>18</v>
      </c>
      <c r="I22" s="829"/>
    </row>
    <row r="23" spans="2:12" ht="26.25" customHeight="1" thickTop="1" thickBot="1" x14ac:dyDescent="0.4">
      <c r="B23" s="35" t="s">
        <v>391</v>
      </c>
      <c r="C23" s="3" t="s">
        <v>712</v>
      </c>
      <c r="D23" s="44" t="s">
        <v>692</v>
      </c>
      <c r="E23" s="44" t="s">
        <v>678</v>
      </c>
      <c r="F23" s="44" t="s">
        <v>643</v>
      </c>
      <c r="G23" s="44" t="s">
        <v>629</v>
      </c>
      <c r="H23" s="44" t="s">
        <v>19</v>
      </c>
      <c r="I23" s="44" t="s">
        <v>20</v>
      </c>
    </row>
    <row r="24" spans="2:12" ht="9.5" thickTop="1" x14ac:dyDescent="0.35">
      <c r="B24" s="85" t="s">
        <v>245</v>
      </c>
      <c r="C24" s="182">
        <v>14316.395324704357</v>
      </c>
      <c r="D24" s="158">
        <v>13217.744015650382</v>
      </c>
      <c r="E24" s="158">
        <v>13406.910659645262</v>
      </c>
      <c r="F24" s="158">
        <v>11745.260994775914</v>
      </c>
      <c r="G24" s="158">
        <v>13466.727784386381</v>
      </c>
      <c r="H24" s="42">
        <v>8.3119427018190528E-2</v>
      </c>
      <c r="I24" s="42">
        <v>6.309383793315404E-2</v>
      </c>
    </row>
    <row r="25" spans="2:12" x14ac:dyDescent="0.35">
      <c r="B25" s="85" t="s">
        <v>246</v>
      </c>
      <c r="C25" s="182">
        <v>-16559.892111412159</v>
      </c>
      <c r="D25" s="158">
        <v>-21339.982408363598</v>
      </c>
      <c r="E25" s="158">
        <v>-12763.074945303668</v>
      </c>
      <c r="F25" s="158">
        <v>-25074.408390207052</v>
      </c>
      <c r="G25" s="158">
        <v>-25808.682550079182</v>
      </c>
      <c r="H25" s="42">
        <v>-0.22399691834225777</v>
      </c>
      <c r="I25" s="42">
        <v>-0.35835964973108048</v>
      </c>
    </row>
    <row r="26" spans="2:12" x14ac:dyDescent="0.35">
      <c r="B26" s="28" t="s">
        <v>9</v>
      </c>
      <c r="C26" s="183">
        <v>-2243.4967867078012</v>
      </c>
      <c r="D26" s="159">
        <v>-8122.2383927132159</v>
      </c>
      <c r="E26" s="159">
        <v>643.83571434159421</v>
      </c>
      <c r="F26" s="159">
        <v>-13329.147395431139</v>
      </c>
      <c r="G26" s="159">
        <v>-12341.954765692801</v>
      </c>
      <c r="H26" s="83" t="s">
        <v>447</v>
      </c>
      <c r="I26" s="83" t="s">
        <v>447</v>
      </c>
      <c r="K26" s="204"/>
    </row>
    <row r="27" spans="2:12" x14ac:dyDescent="0.35">
      <c r="B27" s="85" t="s">
        <v>500</v>
      </c>
      <c r="C27" s="182">
        <v>-30235.522064295925</v>
      </c>
      <c r="D27" s="158">
        <v>-26954.840662137332</v>
      </c>
      <c r="E27" s="158">
        <v>-25203.363808487316</v>
      </c>
      <c r="F27" s="158">
        <v>-23971.329282198727</v>
      </c>
      <c r="G27" s="158">
        <v>-17469.637166253313</v>
      </c>
      <c r="H27" s="9">
        <v>0.12171028733873657</v>
      </c>
      <c r="I27" s="9">
        <v>0.73074699700706458</v>
      </c>
      <c r="K27" s="204"/>
    </row>
    <row r="28" spans="2:12" ht="9.5" thickBot="1" x14ac:dyDescent="0.4">
      <c r="B28" s="311" t="s">
        <v>107</v>
      </c>
      <c r="C28" s="312">
        <v>-32479.018851003726</v>
      </c>
      <c r="D28" s="530">
        <v>-35077.079054850547</v>
      </c>
      <c r="E28" s="530">
        <v>-24559.528094145724</v>
      </c>
      <c r="F28" s="530">
        <v>-37300.476677629864</v>
      </c>
      <c r="G28" s="530">
        <v>-29811.591931946114</v>
      </c>
      <c r="H28" s="74">
        <v>-7.406717645400851E-2</v>
      </c>
      <c r="I28" s="74">
        <v>8.9476165014831022E-2</v>
      </c>
    </row>
    <row r="29" spans="2:12" ht="9.5" thickTop="1" x14ac:dyDescent="0.35">
      <c r="B29" s="19"/>
      <c r="C29" s="19"/>
      <c r="D29" s="19"/>
      <c r="E29" s="19"/>
      <c r="F29" s="19"/>
      <c r="G29" s="19"/>
      <c r="H29" s="19"/>
      <c r="I29" s="19"/>
    </row>
  </sheetData>
  <mergeCells count="2">
    <mergeCell ref="H2:I2"/>
    <mergeCell ref="H22:I2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I13"/>
  <sheetViews>
    <sheetView showGridLines="0" zoomScaleNormal="100" zoomScalePageLayoutView="142" workbookViewId="0">
      <selection activeCell="D14" sqref="D14"/>
    </sheetView>
  </sheetViews>
  <sheetFormatPr baseColWidth="10" defaultColWidth="10.81640625" defaultRowHeight="9" x14ac:dyDescent="0.35"/>
  <cols>
    <col min="1" max="1" width="1.6328125" style="116" customWidth="1"/>
    <col min="2" max="2" width="23" style="116" bestFit="1" customWidth="1"/>
    <col min="3" max="3" width="12.26953125" style="116" bestFit="1" customWidth="1"/>
    <col min="4" max="4" width="10.6328125" style="116" bestFit="1" customWidth="1"/>
    <col min="5" max="5" width="9.81640625" style="116" bestFit="1" customWidth="1"/>
    <col min="6" max="6" width="8.7265625" style="116" bestFit="1" customWidth="1"/>
    <col min="7" max="7" width="9.453125" style="116" bestFit="1" customWidth="1"/>
    <col min="8" max="9" width="8.54296875" style="116" bestFit="1" customWidth="1"/>
    <col min="10" max="16384" width="10.81640625" style="116"/>
  </cols>
  <sheetData>
    <row r="2" spans="2:9" x14ac:dyDescent="0.35">
      <c r="B2" s="831" t="s">
        <v>391</v>
      </c>
      <c r="C2" s="831"/>
      <c r="D2" s="831"/>
      <c r="E2" s="831"/>
      <c r="F2" s="831"/>
    </row>
    <row r="3" spans="2:9" ht="15.75" customHeight="1" thickBot="1" x14ac:dyDescent="0.4">
      <c r="B3" s="88" t="s">
        <v>247</v>
      </c>
      <c r="C3" s="89"/>
      <c r="D3" s="89"/>
      <c r="E3" s="89"/>
      <c r="F3" s="89"/>
      <c r="G3" s="18"/>
      <c r="H3" s="829" t="s">
        <v>18</v>
      </c>
      <c r="I3" s="829"/>
    </row>
    <row r="4" spans="2:9" ht="10" thickTop="1" thickBot="1" x14ac:dyDescent="0.4">
      <c r="B4" s="35"/>
      <c r="C4" s="438" t="s">
        <v>715</v>
      </c>
      <c r="D4" s="439" t="s">
        <v>694</v>
      </c>
      <c r="E4" s="439" t="s">
        <v>679</v>
      </c>
      <c r="F4" s="440" t="s">
        <v>644</v>
      </c>
      <c r="G4" s="440" t="s">
        <v>631</v>
      </c>
      <c r="H4" s="90" t="s">
        <v>19</v>
      </c>
      <c r="I4" s="91" t="s">
        <v>20</v>
      </c>
    </row>
    <row r="5" spans="2:9" ht="9.5" thickTop="1" x14ac:dyDescent="0.35">
      <c r="B5" s="73" t="s">
        <v>44</v>
      </c>
      <c r="C5" s="561">
        <v>1759383.1170000001</v>
      </c>
      <c r="D5" s="561">
        <v>1159433.9384219586</v>
      </c>
      <c r="E5" s="561">
        <v>963604.22697060893</v>
      </c>
      <c r="F5" s="561">
        <v>796410.16194371029</v>
      </c>
      <c r="G5" s="561">
        <v>1017845.5863284441</v>
      </c>
      <c r="H5" s="92">
        <v>0.5174500751587443</v>
      </c>
      <c r="I5" s="93">
        <v>0.7285363719524669</v>
      </c>
    </row>
    <row r="6" spans="2:9" ht="18" x14ac:dyDescent="0.35">
      <c r="B6" s="73" t="s">
        <v>686</v>
      </c>
      <c r="C6" s="561">
        <v>69576.769</v>
      </c>
      <c r="D6" s="561">
        <v>66676.906851576408</v>
      </c>
      <c r="E6" s="561">
        <v>1311.7516781435459</v>
      </c>
      <c r="F6" s="561">
        <v>1258.9030322741235</v>
      </c>
      <c r="G6" s="561">
        <v>2093.9614214715216</v>
      </c>
      <c r="H6" s="92">
        <v>4.349125184944036E-2</v>
      </c>
      <c r="I6" s="93" t="s">
        <v>447</v>
      </c>
    </row>
    <row r="7" spans="2:9" x14ac:dyDescent="0.35">
      <c r="B7" s="73" t="s">
        <v>47</v>
      </c>
      <c r="C7" s="561">
        <v>503.5</v>
      </c>
      <c r="D7" s="561">
        <v>0</v>
      </c>
      <c r="E7" s="561">
        <v>3428.7781137548027</v>
      </c>
      <c r="F7" s="561">
        <v>0</v>
      </c>
      <c r="G7" s="561">
        <v>26768.265838538231</v>
      </c>
      <c r="H7" s="92" t="s">
        <v>447</v>
      </c>
      <c r="I7" s="93" t="s">
        <v>447</v>
      </c>
    </row>
    <row r="8" spans="2:9" x14ac:dyDescent="0.35">
      <c r="B8" s="73" t="s">
        <v>160</v>
      </c>
      <c r="C8" s="561">
        <v>1510021.7289549999</v>
      </c>
      <c r="D8" s="561">
        <v>1323643.4223880635</v>
      </c>
      <c r="E8" s="561">
        <v>1573484.9577427022</v>
      </c>
      <c r="F8" s="561">
        <v>1324194.5445594541</v>
      </c>
      <c r="G8" s="561">
        <v>1302496.7431826724</v>
      </c>
      <c r="H8" s="92">
        <v>0.14080703565215491</v>
      </c>
      <c r="I8" s="93">
        <v>0.15932860243875679</v>
      </c>
    </row>
    <row r="9" spans="2:9" x14ac:dyDescent="0.35">
      <c r="B9" s="73" t="s">
        <v>540</v>
      </c>
      <c r="C9" s="561">
        <v>3251070.952</v>
      </c>
      <c r="D9" s="561">
        <v>3042928.1621157341</v>
      </c>
      <c r="E9" s="561">
        <v>2686828.8000391643</v>
      </c>
      <c r="F9" s="561">
        <v>2637104.2949302848</v>
      </c>
      <c r="G9" s="561">
        <v>2066023.7281185398</v>
      </c>
      <c r="H9" s="92">
        <v>6.8402137281987407E-2</v>
      </c>
      <c r="I9" s="93">
        <v>0.5735883899845835</v>
      </c>
    </row>
    <row r="10" spans="2:9" x14ac:dyDescent="0.35">
      <c r="B10" s="73" t="s">
        <v>248</v>
      </c>
      <c r="C10" s="561">
        <v>121458.268</v>
      </c>
      <c r="D10" s="561">
        <v>122498.4041225352</v>
      </c>
      <c r="E10" s="561">
        <v>121586.65752807811</v>
      </c>
      <c r="F10" s="561">
        <v>124328.25642701151</v>
      </c>
      <c r="G10" s="561">
        <v>132310.64236123831</v>
      </c>
      <c r="H10" s="92">
        <v>-8.4910177400739917E-3</v>
      </c>
      <c r="I10" s="93">
        <v>-8.202193087090337E-2</v>
      </c>
    </row>
    <row r="11" spans="2:9" ht="10.5" x14ac:dyDescent="0.35">
      <c r="B11" s="73" t="s">
        <v>397</v>
      </c>
      <c r="C11" s="561">
        <v>746085.94304500055</v>
      </c>
      <c r="D11" s="561">
        <v>679241.37334193476</v>
      </c>
      <c r="E11" s="561">
        <v>677162.50735163037</v>
      </c>
      <c r="F11" s="561">
        <v>642676.25272585358</v>
      </c>
      <c r="G11" s="561">
        <v>705668.91029982921</v>
      </c>
      <c r="H11" s="92">
        <v>9.8410627394771133E-2</v>
      </c>
      <c r="I11" s="93">
        <v>5.7274781636615701E-2</v>
      </c>
    </row>
    <row r="12" spans="2:9" ht="9.5" thickBot="1" x14ac:dyDescent="0.4">
      <c r="B12" s="28" t="s">
        <v>249</v>
      </c>
      <c r="C12" s="562">
        <v>7458100.2780000009</v>
      </c>
      <c r="D12" s="562">
        <v>6394422.2072418025</v>
      </c>
      <c r="E12" s="562">
        <v>6027407.6794240819</v>
      </c>
      <c r="F12" s="562">
        <v>5525972.4136185888</v>
      </c>
      <c r="G12" s="562">
        <v>5253207.8375507342</v>
      </c>
      <c r="H12" s="94">
        <v>0.16634467294848987</v>
      </c>
      <c r="I12" s="95">
        <v>0.41972305468067672</v>
      </c>
    </row>
    <row r="13" spans="2:9" ht="9.5" thickTop="1" x14ac:dyDescent="0.3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B1:H20"/>
  <sheetViews>
    <sheetView topLeftCell="A10" workbookViewId="0"/>
  </sheetViews>
  <sheetFormatPr baseColWidth="10" defaultColWidth="10.81640625" defaultRowHeight="14.5" x14ac:dyDescent="0.35"/>
  <cols>
    <col min="1" max="1" width="2.7265625" style="189" customWidth="1"/>
    <col min="2" max="2" width="23" style="189" bestFit="1" customWidth="1"/>
    <col min="3" max="3" width="10.81640625" style="189" bestFit="1" customWidth="1"/>
    <col min="4" max="4" width="11.81640625" style="189" bestFit="1" customWidth="1"/>
    <col min="5" max="7" width="10.81640625" style="189"/>
    <col min="8" max="8" width="13.453125" style="189" bestFit="1" customWidth="1"/>
    <col min="9" max="16384" width="10.81640625" style="189"/>
  </cols>
  <sheetData>
    <row r="1" spans="2:8" ht="15" thickBot="1" x14ac:dyDescent="0.4"/>
    <row r="2" spans="2:8" ht="15.5" thickTop="1" thickBot="1" x14ac:dyDescent="0.4">
      <c r="B2" s="753" t="s">
        <v>462</v>
      </c>
      <c r="C2" s="193" t="s">
        <v>712</v>
      </c>
      <c r="D2" s="732" t="s">
        <v>692</v>
      </c>
      <c r="E2" s="691" t="s">
        <v>678</v>
      </c>
      <c r="F2" s="691" t="s">
        <v>643</v>
      </c>
      <c r="G2" s="691" t="s">
        <v>629</v>
      </c>
    </row>
    <row r="3" spans="2:8" ht="15" thickTop="1" x14ac:dyDescent="0.35">
      <c r="B3" s="197" t="s">
        <v>479</v>
      </c>
      <c r="C3" s="281"/>
      <c r="D3" s="446"/>
      <c r="E3" s="378"/>
      <c r="F3" s="378"/>
      <c r="G3" s="378"/>
    </row>
    <row r="4" spans="2:8" ht="10" customHeight="1" x14ac:dyDescent="0.35">
      <c r="B4" s="197" t="s">
        <v>92</v>
      </c>
      <c r="C4" s="790">
        <v>421795.08420401998</v>
      </c>
      <c r="D4" s="447">
        <v>414714.10558956763</v>
      </c>
      <c r="E4" s="378">
        <v>394054.79673475213</v>
      </c>
      <c r="F4" s="378">
        <v>372961.53276019561</v>
      </c>
      <c r="G4" s="378">
        <v>275280.82651758433</v>
      </c>
    </row>
    <row r="5" spans="2:8" ht="13" customHeight="1" x14ac:dyDescent="0.35">
      <c r="B5" s="283" t="s">
        <v>432</v>
      </c>
      <c r="C5" s="791">
        <v>344007.88439060998</v>
      </c>
      <c r="D5" s="448">
        <v>340739.05555440066</v>
      </c>
      <c r="E5" s="387">
        <v>329236.03198700474</v>
      </c>
      <c r="F5" s="387">
        <v>324456.69718661351</v>
      </c>
      <c r="G5" s="387">
        <v>239060.31346230142</v>
      </c>
      <c r="H5" s="307"/>
    </row>
    <row r="6" spans="2:8" x14ac:dyDescent="0.35">
      <c r="B6" s="283" t="s">
        <v>472</v>
      </c>
      <c r="C6" s="791">
        <v>72576.592951769999</v>
      </c>
      <c r="D6" s="448">
        <v>68736.170919177734</v>
      </c>
      <c r="E6" s="387">
        <v>59816.781293613887</v>
      </c>
      <c r="F6" s="387">
        <v>43320.266641835195</v>
      </c>
      <c r="G6" s="387">
        <v>27029.631254059295</v>
      </c>
    </row>
    <row r="7" spans="2:8" ht="12" customHeight="1" x14ac:dyDescent="0.35">
      <c r="B7" s="283" t="s">
        <v>206</v>
      </c>
      <c r="C7" s="791">
        <v>479.72566269999999</v>
      </c>
      <c r="D7" s="448">
        <v>224.56798610941087</v>
      </c>
      <c r="E7" s="387">
        <v>0</v>
      </c>
      <c r="F7" s="387">
        <v>0</v>
      </c>
      <c r="G7" s="387">
        <v>0</v>
      </c>
    </row>
    <row r="8" spans="2:8" x14ac:dyDescent="0.35">
      <c r="B8" s="283" t="s">
        <v>210</v>
      </c>
      <c r="C8" s="791">
        <v>2753.6356838599995</v>
      </c>
      <c r="D8" s="448">
        <v>3159.0273841515123</v>
      </c>
      <c r="E8" s="387">
        <v>3459.517606091827</v>
      </c>
      <c r="F8" s="387">
        <v>3814.6489633175574</v>
      </c>
      <c r="G8" s="387">
        <v>8242.4998874611865</v>
      </c>
    </row>
    <row r="9" spans="2:8" x14ac:dyDescent="0.35">
      <c r="B9" s="283" t="s">
        <v>473</v>
      </c>
      <c r="C9" s="791">
        <v>1977.2455150800001</v>
      </c>
      <c r="D9" s="448">
        <v>1855.2837457282753</v>
      </c>
      <c r="E9" s="387">
        <v>1542.4658480416585</v>
      </c>
      <c r="F9" s="387">
        <v>1369.9199684292876</v>
      </c>
      <c r="G9" s="387">
        <v>948.38191376243412</v>
      </c>
    </row>
    <row r="10" spans="2:8" x14ac:dyDescent="0.35">
      <c r="B10" s="197" t="s">
        <v>476</v>
      </c>
      <c r="C10" s="790">
        <v>718661.76005599997</v>
      </c>
      <c r="D10" s="447">
        <v>695452.24067297846</v>
      </c>
      <c r="E10" s="378">
        <v>721193.26079368812</v>
      </c>
      <c r="F10" s="378">
        <v>771753.23655126605</v>
      </c>
      <c r="G10" s="378">
        <v>718131.86604950926</v>
      </c>
    </row>
    <row r="11" spans="2:8" ht="11.5" customHeight="1" x14ac:dyDescent="0.35">
      <c r="B11" s="283" t="s">
        <v>477</v>
      </c>
      <c r="C11" s="791">
        <v>718661.76005599997</v>
      </c>
      <c r="D11" s="448">
        <v>695452.24067297846</v>
      </c>
      <c r="E11" s="387">
        <v>721193.26079368812</v>
      </c>
      <c r="F11" s="387">
        <v>771753.23655126605</v>
      </c>
      <c r="G11" s="387">
        <v>718131.86604950926</v>
      </c>
    </row>
    <row r="12" spans="2:8" x14ac:dyDescent="0.35">
      <c r="B12" s="197" t="s">
        <v>249</v>
      </c>
      <c r="C12" s="790">
        <v>1140456.8442600199</v>
      </c>
      <c r="D12" s="447">
        <v>1110166.346262546</v>
      </c>
      <c r="E12" s="378">
        <v>1115248.0575284404</v>
      </c>
      <c r="F12" s="378">
        <v>1144714.7693114616</v>
      </c>
      <c r="G12" s="378">
        <v>993412.69256709353</v>
      </c>
    </row>
    <row r="13" spans="2:8" ht="9.65" customHeight="1" x14ac:dyDescent="0.35">
      <c r="B13" s="282"/>
      <c r="C13" s="791"/>
      <c r="D13" s="448"/>
      <c r="E13" s="387"/>
      <c r="F13" s="387"/>
      <c r="G13" s="387"/>
    </row>
    <row r="14" spans="2:8" x14ac:dyDescent="0.35">
      <c r="B14" s="197" t="s">
        <v>478</v>
      </c>
      <c r="C14" s="790"/>
      <c r="D14" s="447"/>
      <c r="E14" s="378"/>
      <c r="F14" s="378"/>
      <c r="G14" s="378"/>
    </row>
    <row r="15" spans="2:8" x14ac:dyDescent="0.35">
      <c r="B15" s="195" t="s">
        <v>89</v>
      </c>
      <c r="C15" s="791">
        <v>2855.5696752000003</v>
      </c>
      <c r="D15" s="448">
        <v>6555.9580876837526</v>
      </c>
      <c r="E15" s="387">
        <v>6078.7681129368439</v>
      </c>
      <c r="F15" s="387">
        <v>66251.307913039505</v>
      </c>
      <c r="G15" s="387">
        <v>203893.91583338022</v>
      </c>
    </row>
    <row r="16" spans="2:8" ht="18" x14ac:dyDescent="0.35">
      <c r="B16" s="195" t="s">
        <v>482</v>
      </c>
      <c r="C16" s="791">
        <v>8270.6081307799996</v>
      </c>
      <c r="D16" s="448">
        <v>7947.7967493761307</v>
      </c>
      <c r="E16" s="387">
        <v>6951.2912504546748</v>
      </c>
      <c r="F16" s="387">
        <v>6237.2393046607394</v>
      </c>
      <c r="G16" s="387">
        <v>5854.4591703284714</v>
      </c>
    </row>
    <row r="17" spans="2:7" x14ac:dyDescent="0.35">
      <c r="B17" s="195" t="s">
        <v>254</v>
      </c>
      <c r="C17" s="791">
        <v>10.436213630000001</v>
      </c>
      <c r="D17" s="448">
        <v>24.66555831751311</v>
      </c>
      <c r="E17" s="387">
        <v>15.060715732840665</v>
      </c>
      <c r="F17" s="387">
        <v>211.97240387897281</v>
      </c>
      <c r="G17" s="387">
        <v>266.35309524856416</v>
      </c>
    </row>
    <row r="18" spans="2:7" x14ac:dyDescent="0.35">
      <c r="B18" s="197" t="s">
        <v>480</v>
      </c>
      <c r="C18" s="790">
        <v>11136.61401961</v>
      </c>
      <c r="D18" s="447">
        <v>14528.420395377394</v>
      </c>
      <c r="E18" s="378">
        <v>13045.120079124357</v>
      </c>
      <c r="F18" s="378">
        <v>72700.519621579224</v>
      </c>
      <c r="G18" s="378">
        <v>210014.72809895725</v>
      </c>
    </row>
    <row r="19" spans="2:7" ht="18.5" thickBot="1" x14ac:dyDescent="0.4">
      <c r="B19" s="197" t="s">
        <v>481</v>
      </c>
      <c r="C19" s="792">
        <v>1129320.23024041</v>
      </c>
      <c r="D19" s="449">
        <v>1095637.9258671687</v>
      </c>
      <c r="E19" s="388">
        <v>1102202.937449316</v>
      </c>
      <c r="F19" s="388">
        <v>1072014.2496898824</v>
      </c>
      <c r="G19" s="388">
        <v>783397.96446813631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39"/>
  <sheetViews>
    <sheetView showGridLines="0" topLeftCell="A22" zoomScale="110" zoomScaleNormal="110" zoomScalePageLayoutView="150" workbookViewId="0">
      <selection activeCell="D37" sqref="D37"/>
    </sheetView>
  </sheetViews>
  <sheetFormatPr baseColWidth="10" defaultColWidth="10.81640625" defaultRowHeight="9" x14ac:dyDescent="0.35"/>
  <cols>
    <col min="1" max="1" width="4.08984375" style="111" customWidth="1"/>
    <col min="2" max="2" width="29.26953125" style="111" customWidth="1"/>
    <col min="3" max="4" width="15" style="111" bestFit="1" customWidth="1"/>
    <col min="5" max="6" width="10.6328125" style="111" bestFit="1" customWidth="1"/>
    <col min="7" max="7" width="15" style="111" bestFit="1" customWidth="1"/>
    <col min="8" max="9" width="7.54296875" style="111" bestFit="1" customWidth="1"/>
    <col min="10" max="16384" width="10.81640625" style="111"/>
  </cols>
  <sheetData>
    <row r="1" spans="2:9" ht="9.5" thickBot="1" x14ac:dyDescent="0.4">
      <c r="B1" s="832" t="s">
        <v>592</v>
      </c>
      <c r="C1" s="102"/>
      <c r="D1" s="102"/>
      <c r="E1" s="102"/>
      <c r="F1" s="102"/>
      <c r="G1" s="19"/>
      <c r="H1" s="834" t="s">
        <v>18</v>
      </c>
      <c r="I1" s="834"/>
    </row>
    <row r="2" spans="2:9" ht="10" thickTop="1" thickBot="1" x14ac:dyDescent="0.4">
      <c r="B2" s="833"/>
      <c r="C2" s="274" t="s">
        <v>715</v>
      </c>
      <c r="D2" s="712" t="s">
        <v>694</v>
      </c>
      <c r="E2" s="712" t="s">
        <v>679</v>
      </c>
      <c r="F2" s="712" t="s">
        <v>644</v>
      </c>
      <c r="G2" s="712" t="s">
        <v>631</v>
      </c>
      <c r="H2" s="105" t="s">
        <v>19</v>
      </c>
      <c r="I2" s="106" t="s">
        <v>20</v>
      </c>
    </row>
    <row r="3" spans="2:9" ht="9.5" thickTop="1" x14ac:dyDescent="0.35">
      <c r="B3" s="4" t="s">
        <v>261</v>
      </c>
      <c r="C3" s="170">
        <v>4638.4620000000004</v>
      </c>
      <c r="D3" s="170">
        <v>7294.4200884080819</v>
      </c>
      <c r="E3" s="170">
        <v>5438.5886369165637</v>
      </c>
      <c r="F3" s="170">
        <v>3941.7466425779803</v>
      </c>
      <c r="G3" s="170">
        <v>3962.5307921027002</v>
      </c>
      <c r="H3" s="107">
        <v>-0.36410818902914488</v>
      </c>
      <c r="I3" s="108">
        <v>0.17058068274054228</v>
      </c>
    </row>
    <row r="4" spans="2:9" x14ac:dyDescent="0.35">
      <c r="B4" s="4" t="s">
        <v>262</v>
      </c>
      <c r="C4" s="170">
        <v>86879.452999999994</v>
      </c>
      <c r="D4" s="170">
        <v>28162.848736264379</v>
      </c>
      <c r="E4" s="170">
        <v>10158.586096834912</v>
      </c>
      <c r="F4" s="170">
        <v>24889.211749288752</v>
      </c>
      <c r="G4" s="170">
        <v>15287.453838493217</v>
      </c>
      <c r="H4" s="107">
        <v>2.0848957722138444</v>
      </c>
      <c r="I4" s="108">
        <v>4.6830557866504163</v>
      </c>
    </row>
    <row r="5" spans="2:9" ht="18" x14ac:dyDescent="0.35">
      <c r="B5" s="4" t="s">
        <v>263</v>
      </c>
      <c r="C5" s="170">
        <v>3213190.0470000003</v>
      </c>
      <c r="D5" s="170">
        <v>3032012.8931794874</v>
      </c>
      <c r="E5" s="170">
        <v>2672407.5245511909</v>
      </c>
      <c r="F5" s="170">
        <v>2592608.9040673249</v>
      </c>
      <c r="G5" s="170">
        <v>2031844.2578035439</v>
      </c>
      <c r="H5" s="107">
        <v>5.9754743862755699E-2</v>
      </c>
      <c r="I5" s="108">
        <v>0.58141552171597533</v>
      </c>
    </row>
    <row r="6" spans="2:9" x14ac:dyDescent="0.35">
      <c r="B6" s="73" t="s">
        <v>169</v>
      </c>
      <c r="C6" s="158">
        <v>196915.174</v>
      </c>
      <c r="D6" s="158">
        <v>214222.29628897869</v>
      </c>
      <c r="E6" s="158">
        <v>134040.57904607235</v>
      </c>
      <c r="F6" s="158">
        <v>97614.907728667589</v>
      </c>
      <c r="G6" s="158">
        <v>274008.91711627768</v>
      </c>
      <c r="H6" s="92">
        <v>-8.0790480677286558E-2</v>
      </c>
      <c r="I6" s="93">
        <v>-0.2813548694970478</v>
      </c>
    </row>
    <row r="7" spans="2:9" x14ac:dyDescent="0.35">
      <c r="B7" s="73" t="s">
        <v>264</v>
      </c>
      <c r="C7" s="158">
        <v>698667.07299999997</v>
      </c>
      <c r="D7" s="158">
        <v>812489.56568152027</v>
      </c>
      <c r="E7" s="158">
        <v>712937.20951249881</v>
      </c>
      <c r="F7" s="158">
        <v>765467.00062205503</v>
      </c>
      <c r="G7" s="158">
        <v>576442.96584465588</v>
      </c>
      <c r="H7" s="92">
        <v>-0.14009102084412051</v>
      </c>
      <c r="I7" s="93">
        <v>0.21203157015933116</v>
      </c>
    </row>
    <row r="8" spans="2:9" x14ac:dyDescent="0.35">
      <c r="B8" s="73" t="s">
        <v>171</v>
      </c>
      <c r="C8" s="158">
        <v>344007.94199999998</v>
      </c>
      <c r="D8" s="158">
        <v>340739.11995021557</v>
      </c>
      <c r="E8" s="158">
        <v>329236.10506854719</v>
      </c>
      <c r="F8" s="158">
        <v>324456.78155735042</v>
      </c>
      <c r="G8" s="158">
        <v>239060.40824486708</v>
      </c>
      <c r="H8" s="92">
        <v>9.5933277349018464E-3</v>
      </c>
      <c r="I8" s="93">
        <v>0.43900006080319343</v>
      </c>
    </row>
    <row r="9" spans="2:9" x14ac:dyDescent="0.35">
      <c r="B9" s="73" t="s">
        <v>265</v>
      </c>
      <c r="C9" s="158">
        <v>261023.52299999999</v>
      </c>
      <c r="D9" s="158">
        <v>271490.52216945187</v>
      </c>
      <c r="E9" s="158">
        <v>261586.65128512582</v>
      </c>
      <c r="F9" s="158">
        <v>231610.46137163389</v>
      </c>
      <c r="G9" s="158">
        <v>174809.62476451162</v>
      </c>
      <c r="H9" s="92">
        <v>-3.8553829009614016E-2</v>
      </c>
      <c r="I9" s="93">
        <v>0.49318736512150441</v>
      </c>
    </row>
    <row r="10" spans="2:9" x14ac:dyDescent="0.35">
      <c r="B10" s="73" t="s">
        <v>266</v>
      </c>
      <c r="C10" s="158">
        <v>455624.84700000001</v>
      </c>
      <c r="D10" s="158">
        <v>458691.19181298988</v>
      </c>
      <c r="E10" s="158">
        <v>445153.03272375377</v>
      </c>
      <c r="F10" s="158">
        <v>348469.87804243423</v>
      </c>
      <c r="G10" s="158">
        <v>230615.42607013742</v>
      </c>
      <c r="H10" s="92">
        <v>-6.6849873459964293E-3</v>
      </c>
      <c r="I10" s="93">
        <v>0.97569110949859073</v>
      </c>
    </row>
    <row r="11" spans="2:9" x14ac:dyDescent="0.35">
      <c r="B11" s="73" t="s">
        <v>267</v>
      </c>
      <c r="C11" s="158">
        <v>363513.12699999998</v>
      </c>
      <c r="D11" s="158">
        <v>369762.16186900216</v>
      </c>
      <c r="E11" s="158">
        <v>355131.96589659253</v>
      </c>
      <c r="F11" s="158">
        <v>339427.46269691532</v>
      </c>
      <c r="G11" s="158">
        <v>261480.31895449245</v>
      </c>
      <c r="H11" s="92">
        <v>-1.6900146941525196E-2</v>
      </c>
      <c r="I11" s="93">
        <v>0.39021219055215051</v>
      </c>
    </row>
    <row r="12" spans="2:9" x14ac:dyDescent="0.35">
      <c r="B12" s="73" t="s">
        <v>491</v>
      </c>
      <c r="C12" s="158">
        <v>744699.20400000003</v>
      </c>
      <c r="D12" s="158">
        <v>490163.88206557318</v>
      </c>
      <c r="E12" s="158">
        <v>367218.35226878029</v>
      </c>
      <c r="F12" s="158">
        <v>434768.74150875892</v>
      </c>
      <c r="G12" s="158">
        <v>224026.9803412653</v>
      </c>
      <c r="H12" s="92">
        <v>0.51928616376588832</v>
      </c>
      <c r="I12" s="93">
        <v>2.3241496308417098</v>
      </c>
    </row>
    <row r="13" spans="2:9" x14ac:dyDescent="0.35">
      <c r="B13" s="73" t="s">
        <v>268</v>
      </c>
      <c r="C13" s="158">
        <v>148739.15700000001</v>
      </c>
      <c r="D13" s="158">
        <v>74454.153341755664</v>
      </c>
      <c r="E13" s="158">
        <v>67103.628749820462</v>
      </c>
      <c r="F13" s="158">
        <v>50793.670539509032</v>
      </c>
      <c r="G13" s="158">
        <v>51399.616467336709</v>
      </c>
      <c r="H13" s="92">
        <v>0.99772813636420121</v>
      </c>
      <c r="I13" s="93">
        <v>1.8937795108747624</v>
      </c>
    </row>
    <row r="14" spans="2:9" x14ac:dyDescent="0.35">
      <c r="B14" s="73" t="s">
        <v>269</v>
      </c>
      <c r="C14" s="158">
        <v>-153425.17600000001</v>
      </c>
      <c r="D14" s="158">
        <v>-113878.39411067113</v>
      </c>
      <c r="E14" s="158">
        <v>-83345.967167935858</v>
      </c>
      <c r="F14" s="158">
        <v>-59054.57008140532</v>
      </c>
      <c r="G14" s="158">
        <v>-48568.57082510677</v>
      </c>
      <c r="H14" s="92">
        <v>0.34727203696687092</v>
      </c>
      <c r="I14" s="93">
        <v>2.1589394827465096</v>
      </c>
    </row>
    <row r="15" spans="2:9" x14ac:dyDescent="0.35">
      <c r="B15" s="28" t="s">
        <v>270</v>
      </c>
      <c r="C15" s="159">
        <v>3151282.7860000003</v>
      </c>
      <c r="D15" s="159">
        <v>2953591.7678934885</v>
      </c>
      <c r="E15" s="159">
        <v>2604658.7321170066</v>
      </c>
      <c r="F15" s="159">
        <v>2562385.2923777862</v>
      </c>
      <c r="G15" s="159">
        <v>2002525.6716090331</v>
      </c>
      <c r="H15" s="109">
        <v>6.6932410990400815E-2</v>
      </c>
      <c r="I15" s="110">
        <v>0.57365412622547729</v>
      </c>
    </row>
    <row r="16" spans="2:9" x14ac:dyDescent="0.35">
      <c r="B16" s="73" t="s">
        <v>271</v>
      </c>
      <c r="C16" s="158">
        <v>98094.303</v>
      </c>
      <c r="D16" s="158">
        <v>87647.848142900024</v>
      </c>
      <c r="E16" s="158">
        <v>80581.182000257337</v>
      </c>
      <c r="F16" s="158">
        <v>72971.120120798048</v>
      </c>
      <c r="G16" s="158">
        <v>61961.800286116413</v>
      </c>
      <c r="H16" s="92">
        <v>0.11918666662606703</v>
      </c>
      <c r="I16" s="93">
        <v>0.58314158960903661</v>
      </c>
    </row>
    <row r="17" spans="2:9" x14ac:dyDescent="0.35">
      <c r="B17" s="73" t="s">
        <v>272</v>
      </c>
      <c r="C17" s="158">
        <v>3226.29</v>
      </c>
      <c r="D17" s="158">
        <v>2624.0827009201357</v>
      </c>
      <c r="E17" s="158">
        <v>2343.6673420859292</v>
      </c>
      <c r="F17" s="158">
        <v>2490.8056754129493</v>
      </c>
      <c r="G17" s="158">
        <v>2221.5483589519654</v>
      </c>
      <c r="H17" s="92">
        <v>0.22949249993862608</v>
      </c>
      <c r="I17" s="93">
        <v>0.45227088440335828</v>
      </c>
    </row>
    <row r="18" spans="2:9" x14ac:dyDescent="0.35">
      <c r="B18" s="73" t="s">
        <v>490</v>
      </c>
      <c r="C18" s="158">
        <v>-1532.4269999999999</v>
      </c>
      <c r="D18" s="158">
        <v>-935.53662157498377</v>
      </c>
      <c r="E18" s="158">
        <v>-754.78142018559856</v>
      </c>
      <c r="F18" s="158">
        <v>-742.92324371251254</v>
      </c>
      <c r="G18" s="158">
        <v>-685.2921355615249</v>
      </c>
      <c r="H18" s="92">
        <v>0.6380192551095929</v>
      </c>
      <c r="I18" s="93">
        <v>1.2361660385090176</v>
      </c>
    </row>
    <row r="19" spans="2:9" x14ac:dyDescent="0.35">
      <c r="B19" s="28" t="s">
        <v>273</v>
      </c>
      <c r="C19" s="159">
        <v>3251070.952</v>
      </c>
      <c r="D19" s="159">
        <v>3042928.1621157341</v>
      </c>
      <c r="E19" s="159">
        <v>2686828.8000391643</v>
      </c>
      <c r="F19" s="159">
        <v>2637104.2949302848</v>
      </c>
      <c r="G19" s="159">
        <v>2066023.7281185398</v>
      </c>
      <c r="H19" s="109">
        <v>6.8402137281987407E-2</v>
      </c>
      <c r="I19" s="110">
        <v>0.5735883899845835</v>
      </c>
    </row>
    <row r="20" spans="2:9" ht="15.65" customHeight="1" thickBot="1" x14ac:dyDescent="0.4">
      <c r="B20" s="28" t="s">
        <v>274</v>
      </c>
      <c r="C20" s="159">
        <v>3406028.5550000002</v>
      </c>
      <c r="D20" s="159">
        <v>3157742.0928479801</v>
      </c>
      <c r="E20" s="159">
        <v>2770929.5486272858</v>
      </c>
      <c r="F20" s="159">
        <v>2696901.7882554028</v>
      </c>
      <c r="G20" s="159">
        <v>2115277.5910792085</v>
      </c>
      <c r="H20" s="94">
        <v>7.8627847003201357E-2</v>
      </c>
      <c r="I20" s="95">
        <v>0.61020405518608745</v>
      </c>
    </row>
    <row r="21" spans="2:9" ht="10" thickTop="1" thickBot="1" x14ac:dyDescent="0.4">
      <c r="C21" s="41"/>
      <c r="D21" s="41"/>
      <c r="E21" s="41"/>
      <c r="F21" s="41"/>
      <c r="G21" s="41"/>
      <c r="H21" s="565"/>
      <c r="I21" s="565"/>
    </row>
    <row r="22" spans="2:9" ht="18.5" thickBot="1" x14ac:dyDescent="0.4">
      <c r="B22" s="28" t="s">
        <v>590</v>
      </c>
      <c r="C22" s="159">
        <v>127986.747</v>
      </c>
      <c r="D22" s="159">
        <v>142855.56342561587</v>
      </c>
      <c r="E22" s="159">
        <v>152625.4355708622</v>
      </c>
      <c r="F22" s="159">
        <v>214432.83636085151</v>
      </c>
      <c r="G22" s="159">
        <v>187920.09064985596</v>
      </c>
      <c r="H22" s="566">
        <v>-0.10408286572162784</v>
      </c>
      <c r="I22" s="567">
        <v>-0.31892994220361126</v>
      </c>
    </row>
    <row r="23" spans="2:9" ht="9.5" thickBot="1" x14ac:dyDescent="0.4">
      <c r="C23" s="41"/>
      <c r="D23" s="41"/>
      <c r="E23" s="41"/>
      <c r="F23" s="41"/>
      <c r="G23" s="41"/>
    </row>
    <row r="24" spans="2:9" ht="16" customHeight="1" thickBot="1" x14ac:dyDescent="0.4">
      <c r="B24" s="28" t="s">
        <v>591</v>
      </c>
      <c r="C24" s="159">
        <v>3534015.3020000001</v>
      </c>
      <c r="D24" s="159">
        <v>3300597.656273596</v>
      </c>
      <c r="E24" s="159">
        <v>2923554.9841981479</v>
      </c>
      <c r="F24" s="159">
        <v>2911334.6246162541</v>
      </c>
      <c r="G24" s="159">
        <v>2303197.6817290643</v>
      </c>
      <c r="H24" s="566">
        <v>7.0719811996090121E-2</v>
      </c>
      <c r="I24" s="567">
        <v>0.53439512814502854</v>
      </c>
    </row>
    <row r="25" spans="2:9" x14ac:dyDescent="0.35">
      <c r="C25" s="41"/>
      <c r="D25" s="41"/>
      <c r="E25" s="41"/>
      <c r="F25" s="41"/>
      <c r="G25" s="41"/>
    </row>
    <row r="29" spans="2:9" x14ac:dyDescent="0.35">
      <c r="C29" s="111">
        <f>+C20/Funding!C15</f>
        <v>0.67315363023824681</v>
      </c>
      <c r="D29" s="111">
        <f>+D20/Funding!D15</f>
        <v>0.71677513114129632</v>
      </c>
    </row>
    <row r="31" spans="2:9" x14ac:dyDescent="0.35">
      <c r="F31" s="111">
        <f>+D19/1.06</f>
        <v>2870686.9453922017</v>
      </c>
    </row>
    <row r="32" spans="2:9" x14ac:dyDescent="0.35">
      <c r="C32" s="310">
        <v>119994444</v>
      </c>
      <c r="D32" s="310">
        <f>106135673*1.06</f>
        <v>112503813.38000001</v>
      </c>
    </row>
    <row r="34" spans="3:4" x14ac:dyDescent="0.35">
      <c r="C34" s="814">
        <f>+C15/C32</f>
        <v>2.6261905809572317E-2</v>
      </c>
      <c r="D34" s="814">
        <f>+D15/D32</f>
        <v>2.6253259148801025E-2</v>
      </c>
    </row>
    <row r="37" spans="3:4" x14ac:dyDescent="0.35">
      <c r="C37" s="814">
        <f>+C19/C39</f>
        <v>2.6917056606353022E-2</v>
      </c>
      <c r="D37" s="814">
        <f>+D19/D39</f>
        <v>2.6879845545779987E-2</v>
      </c>
    </row>
    <row r="39" spans="3:4" x14ac:dyDescent="0.35">
      <c r="C39" s="310">
        <v>120781072</v>
      </c>
      <c r="D39" s="310">
        <f>106797003*1.06</f>
        <v>113204823.18000001</v>
      </c>
    </row>
  </sheetData>
  <mergeCells count="2">
    <mergeCell ref="B1:B2"/>
    <mergeCell ref="H1:I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4"/>
  <sheetViews>
    <sheetView showGridLines="0" zoomScaleNormal="100" zoomScalePageLayoutView="200" workbookViewId="0">
      <selection activeCell="H18" sqref="H18"/>
    </sheetView>
  </sheetViews>
  <sheetFormatPr baseColWidth="10" defaultColWidth="10.81640625" defaultRowHeight="9" x14ac:dyDescent="0.2"/>
  <cols>
    <col min="1" max="1" width="2.1796875" style="146" customWidth="1"/>
    <col min="2" max="2" width="19.54296875" style="146" bestFit="1" customWidth="1"/>
    <col min="3" max="16384" width="10.81640625" style="146"/>
  </cols>
  <sheetData>
    <row r="2" spans="2:8" x14ac:dyDescent="0.2">
      <c r="B2" s="835" t="s">
        <v>401</v>
      </c>
      <c r="C2" s="102"/>
      <c r="D2" s="102"/>
      <c r="E2" s="102"/>
      <c r="F2" s="102"/>
      <c r="G2" s="102"/>
    </row>
    <row r="3" spans="2:8" ht="9.5" thickBot="1" x14ac:dyDescent="0.25">
      <c r="B3" s="836"/>
      <c r="C3" s="306" t="s">
        <v>712</v>
      </c>
      <c r="D3" s="149" t="s">
        <v>692</v>
      </c>
      <c r="E3" s="103" t="s">
        <v>678</v>
      </c>
      <c r="F3" s="103" t="s">
        <v>643</v>
      </c>
      <c r="G3" s="104" t="s">
        <v>629</v>
      </c>
    </row>
    <row r="4" spans="2:8" ht="9.5" thickTop="1" x14ac:dyDescent="0.2">
      <c r="B4" s="14" t="s">
        <v>402</v>
      </c>
      <c r="C4" s="138">
        <v>0.10100000000000001</v>
      </c>
      <c r="D4" s="138">
        <v>8.3252603362927266E-2</v>
      </c>
      <c r="E4" s="138">
        <v>8.4000000000000005E-2</v>
      </c>
      <c r="F4" s="138">
        <v>9.7120259268985598E-2</v>
      </c>
      <c r="G4" s="138">
        <v>0.14037324897987177</v>
      </c>
      <c r="H4" s="489"/>
    </row>
    <row r="5" spans="2:8" x14ac:dyDescent="0.2">
      <c r="B5" s="14" t="s">
        <v>457</v>
      </c>
      <c r="C5" s="138">
        <v>0.22700000000000001</v>
      </c>
      <c r="D5" s="138">
        <v>0.19077027513370254</v>
      </c>
      <c r="E5" s="138">
        <v>0.182</v>
      </c>
      <c r="F5" s="138">
        <v>0.231473916885095</v>
      </c>
      <c r="G5" s="138">
        <v>0.28085887794468012</v>
      </c>
    </row>
    <row r="6" spans="2:8" x14ac:dyDescent="0.2">
      <c r="B6" s="14" t="s">
        <v>403</v>
      </c>
      <c r="C6" s="138">
        <v>0.29699999999999999</v>
      </c>
      <c r="D6" s="138">
        <v>0.25581578140103572</v>
      </c>
      <c r="E6" s="138">
        <v>0.245</v>
      </c>
      <c r="F6" s="138">
        <v>0.30457706657972933</v>
      </c>
      <c r="G6" s="138">
        <v>0.35993195576484777</v>
      </c>
    </row>
    <row r="11" spans="2:8" ht="9" customHeight="1" x14ac:dyDescent="0.2">
      <c r="B11" s="837" t="s">
        <v>404</v>
      </c>
      <c r="C11" s="729"/>
      <c r="D11" s="729"/>
      <c r="E11" s="729"/>
      <c r="F11" s="147"/>
    </row>
    <row r="12" spans="2:8" ht="18.5" thickBot="1" x14ac:dyDescent="0.25">
      <c r="B12" s="838"/>
      <c r="C12" s="730" t="s">
        <v>690</v>
      </c>
      <c r="D12" s="730" t="s">
        <v>607</v>
      </c>
      <c r="E12" s="730" t="s">
        <v>405</v>
      </c>
      <c r="F12" s="731" t="s">
        <v>107</v>
      </c>
    </row>
    <row r="13" spans="2:8" ht="9.5" thickTop="1" x14ac:dyDescent="0.2">
      <c r="B13" s="14" t="s">
        <v>519</v>
      </c>
      <c r="C13" s="138">
        <v>0.49</v>
      </c>
      <c r="D13" s="138">
        <v>0.39</v>
      </c>
      <c r="E13" s="138">
        <v>0.16</v>
      </c>
      <c r="F13" s="138">
        <v>0.22</v>
      </c>
    </row>
    <row r="14" spans="2:8" x14ac:dyDescent="0.2">
      <c r="B14" s="14" t="s">
        <v>406</v>
      </c>
      <c r="C14" s="138">
        <v>0.61</v>
      </c>
      <c r="D14" s="138">
        <v>0.61</v>
      </c>
      <c r="E14" s="138">
        <v>0.84</v>
      </c>
      <c r="F14" s="138">
        <v>0.78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I41"/>
  <sheetViews>
    <sheetView showGridLines="0" zoomScale="112" zoomScaleNormal="112" zoomScalePageLayoutView="133" workbookViewId="0">
      <selection activeCell="C12" sqref="C12"/>
    </sheetView>
  </sheetViews>
  <sheetFormatPr baseColWidth="10" defaultColWidth="10.81640625" defaultRowHeight="9" x14ac:dyDescent="0.35"/>
  <cols>
    <col min="1" max="1" width="3.26953125" style="111" customWidth="1"/>
    <col min="2" max="2" width="41.1796875" style="111" customWidth="1"/>
    <col min="3" max="3" width="12.6328125" style="111" customWidth="1"/>
    <col min="4" max="4" width="11.26953125" style="111" bestFit="1" customWidth="1"/>
    <col min="5" max="5" width="9.81640625" style="111" bestFit="1" customWidth="1"/>
    <col min="6" max="6" width="10.1796875" style="111" customWidth="1"/>
    <col min="7" max="7" width="9.81640625" style="111" bestFit="1" customWidth="1"/>
    <col min="8" max="8" width="8.26953125" style="111" bestFit="1" customWidth="1"/>
    <col min="9" max="9" width="7.54296875" style="111" bestFit="1" customWidth="1"/>
    <col min="10" max="16384" width="10.81640625" style="111"/>
  </cols>
  <sheetData>
    <row r="1" spans="2:9" x14ac:dyDescent="0.35">
      <c r="B1" s="45"/>
      <c r="C1" s="45"/>
      <c r="D1" s="45"/>
      <c r="E1" s="45"/>
      <c r="F1" s="45"/>
      <c r="G1" s="45"/>
      <c r="H1" s="45"/>
      <c r="I1" s="45"/>
    </row>
    <row r="2" spans="2:9" ht="9.5" thickBot="1" x14ac:dyDescent="0.4">
      <c r="B2" s="33" t="s">
        <v>337</v>
      </c>
      <c r="C2" s="18"/>
      <c r="D2" s="18"/>
      <c r="E2" s="18"/>
      <c r="F2" s="18"/>
      <c r="G2" s="18"/>
      <c r="H2" s="829" t="s">
        <v>18</v>
      </c>
      <c r="I2" s="829"/>
    </row>
    <row r="3" spans="2:9" ht="10" thickTop="1" thickBot="1" x14ac:dyDescent="0.4">
      <c r="B3" s="39" t="s">
        <v>22</v>
      </c>
      <c r="C3" s="713" t="s">
        <v>715</v>
      </c>
      <c r="D3" s="714" t="s">
        <v>694</v>
      </c>
      <c r="E3" s="715" t="s">
        <v>679</v>
      </c>
      <c r="F3" s="716" t="s">
        <v>644</v>
      </c>
      <c r="G3" s="716" t="s">
        <v>631</v>
      </c>
      <c r="H3" s="90" t="s">
        <v>19</v>
      </c>
      <c r="I3" s="91" t="s">
        <v>20</v>
      </c>
    </row>
    <row r="4" spans="2:9" ht="9.5" thickTop="1" x14ac:dyDescent="0.35">
      <c r="B4" s="14" t="s">
        <v>338</v>
      </c>
      <c r="C4" s="631">
        <f>+'[78]Asset Quality'!C13/1000</f>
        <v>1551288.314</v>
      </c>
      <c r="D4" s="631">
        <f>+'[78]Asset Quality'!D13/1000</f>
        <v>1330752.1140000001</v>
      </c>
      <c r="E4" s="631">
        <f>+'[78]Asset Quality'!E13/1000</f>
        <v>1091944.175</v>
      </c>
      <c r="F4" s="631">
        <f>+'[78]Asset Quality'!F13/1000</f>
        <v>1306834.558</v>
      </c>
      <c r="G4" s="631">
        <f>+'[78]Asset Quality'!G13/1000</f>
        <v>1159287.1359999999</v>
      </c>
      <c r="H4" s="267">
        <f t="shared" ref="H4:H11" si="0">+C4/D4-1</f>
        <v>0.16572297551127546</v>
      </c>
      <c r="I4" s="268">
        <f t="shared" ref="I4:I11" si="1">+C4/G4-1</f>
        <v>0.33813984976367406</v>
      </c>
    </row>
    <row r="5" spans="2:9" x14ac:dyDescent="0.35">
      <c r="B5" s="14" t="s">
        <v>339</v>
      </c>
      <c r="C5" s="631">
        <f>+'[78]Asset Quality'!C14/1000</f>
        <v>15921.701999999999</v>
      </c>
      <c r="D5" s="631">
        <f>+'[78]Asset Quality'!D14/1000</f>
        <v>14672.954</v>
      </c>
      <c r="E5" s="631">
        <f>+'[78]Asset Quality'!E14/1000</f>
        <v>12550.21</v>
      </c>
      <c r="F5" s="631">
        <f>+'[78]Asset Quality'!F14/1000</f>
        <v>10870.044</v>
      </c>
      <c r="G5" s="631">
        <f>+'[78]Asset Quality'!G14/1000</f>
        <v>511.78300000000002</v>
      </c>
      <c r="H5" s="267">
        <f t="shared" si="0"/>
        <v>8.5105425942179069E-2</v>
      </c>
      <c r="I5" s="268" t="s">
        <v>447</v>
      </c>
    </row>
    <row r="6" spans="2:9" x14ac:dyDescent="0.35">
      <c r="B6" s="14" t="s">
        <v>559</v>
      </c>
      <c r="C6" s="631">
        <f>+'[78]Asset Quality'!C15/1000-C8</f>
        <v>1020767.692</v>
      </c>
      <c r="D6" s="631">
        <f>+'[78]Asset Quality'!D15/1000-D8</f>
        <v>1073792.7297829846</v>
      </c>
      <c r="E6" s="631">
        <f>+'[78]Asset Quality'!E15/1000-E8</f>
        <v>1066926.8661096005</v>
      </c>
      <c r="F6" s="631">
        <f>+'[78]Asset Quality'!F15/1000-F8</f>
        <v>969314.13850616757</v>
      </c>
      <c r="G6" s="631">
        <f>+'[78]Asset Quality'!G15/1000-G8</f>
        <v>699064.95628116885</v>
      </c>
      <c r="H6" s="267">
        <f t="shared" si="0"/>
        <v>-4.9381073565008204E-2</v>
      </c>
      <c r="I6" s="268">
        <f t="shared" si="1"/>
        <v>0.4601900479037031</v>
      </c>
    </row>
    <row r="7" spans="2:9" x14ac:dyDescent="0.35">
      <c r="B7" s="14" t="s">
        <v>340</v>
      </c>
      <c r="C7" s="631">
        <f>+'[78]Asset Quality'!C16/1000-C9</f>
        <v>64956.216999999997</v>
      </c>
      <c r="D7" s="631">
        <f>+'[78]Asset Quality'!D16/1000-D9</f>
        <v>37377.009967840415</v>
      </c>
      <c r="E7" s="631">
        <f>+'[78]Asset Quality'!E16/1000-E9</f>
        <v>22695.807311657751</v>
      </c>
      <c r="F7" s="631">
        <f>+'[78]Asset Quality'!F16/1000-F9</f>
        <v>16128.882576743044</v>
      </c>
      <c r="G7" s="631">
        <f>+'[78]Asset Quality'!G16/1000-G9</f>
        <v>12521.848394806169</v>
      </c>
      <c r="H7" s="267">
        <f t="shared" si="0"/>
        <v>0.7378655236437861</v>
      </c>
      <c r="I7" s="268">
        <f t="shared" si="1"/>
        <v>4.187430397811128</v>
      </c>
    </row>
    <row r="8" spans="2:9" ht="10.5" x14ac:dyDescent="0.35">
      <c r="B8" s="14" t="s">
        <v>735</v>
      </c>
      <c r="C8" s="631">
        <f>+[79]Totales!$F$4/1000</f>
        <v>906521.46</v>
      </c>
      <c r="D8" s="631">
        <f>+[79]Totales!$E$8/1000</f>
        <v>885995.04021701554</v>
      </c>
      <c r="E8" s="631">
        <f>+[79]Totales!$D$8/1000</f>
        <v>801793.20889039943</v>
      </c>
      <c r="F8" s="631">
        <f>+[79]Totales!$C$8/1000</f>
        <v>719307.03149383236</v>
      </c>
      <c r="G8" s="631">
        <f>+[79]Totales!$B$8/1000</f>
        <v>523942.70471883117</v>
      </c>
      <c r="H8" s="267">
        <f t="shared" si="0"/>
        <v>2.3167646376391238E-2</v>
      </c>
      <c r="I8" s="268">
        <f t="shared" si="1"/>
        <v>0.73019196915142848</v>
      </c>
    </row>
    <row r="9" spans="2:9" x14ac:dyDescent="0.35">
      <c r="B9" s="14" t="s">
        <v>340</v>
      </c>
      <c r="C9" s="631">
        <f>+[79]Totales!$W$20/1000</f>
        <v>61936.095999999998</v>
      </c>
      <c r="D9" s="631">
        <f>+[79]Totales!$R$20/1000</f>
        <v>40978.791032159592</v>
      </c>
      <c r="E9" s="631">
        <f>+[79]Totales!$M$20/1000</f>
        <v>23727.108688342247</v>
      </c>
      <c r="F9" s="631">
        <f>+[79]Totales!$H$20/1000</f>
        <v>11501.052423256957</v>
      </c>
      <c r="G9" s="631">
        <f>+[79]Totales!$C$20/1000</f>
        <v>7093.1246051938333</v>
      </c>
      <c r="H9" s="267">
        <f t="shared" si="0"/>
        <v>0.51141833226347266</v>
      </c>
      <c r="I9" s="268">
        <f t="shared" si="1"/>
        <v>7.7318494242506652</v>
      </c>
    </row>
    <row r="10" spans="2:9" x14ac:dyDescent="0.35">
      <c r="B10" s="14" t="s">
        <v>558</v>
      </c>
      <c r="C10" s="631">
        <f>+'[78]Asset Quality'!C17/1000</f>
        <v>3478577.466</v>
      </c>
      <c r="D10" s="631">
        <f>+'[78]Asset Quality'!D17/1000</f>
        <v>3290539.8840000001</v>
      </c>
      <c r="E10" s="631">
        <f>+'[78]Asset Quality'!E17/1000</f>
        <v>2960664.25</v>
      </c>
      <c r="F10" s="631">
        <f>+'[78]Asset Quality'!F17/1000</f>
        <v>2995455.7280000001</v>
      </c>
      <c r="G10" s="631">
        <f>+'[78]Asset Quality'!G17/1000</f>
        <v>2382294.7969999998</v>
      </c>
      <c r="H10" s="267">
        <f t="shared" si="0"/>
        <v>5.7144902851449464E-2</v>
      </c>
      <c r="I10" s="268">
        <f t="shared" si="1"/>
        <v>0.46017926512727891</v>
      </c>
    </row>
    <row r="11" spans="2:9" x14ac:dyDescent="0.35">
      <c r="B11" s="14" t="s">
        <v>469</v>
      </c>
      <c r="C11" s="631">
        <f>+'[78]Asset Quality'!C18/1000</f>
        <v>142814.01500000001</v>
      </c>
      <c r="D11" s="631">
        <f>+'[78]Asset Quality'!D18/1000</f>
        <v>93028.755000000005</v>
      </c>
      <c r="E11" s="631">
        <f>+'[78]Asset Quality'!E18/1000</f>
        <v>58973.125999999997</v>
      </c>
      <c r="F11" s="631">
        <f>+'[78]Asset Quality'!F18/1000</f>
        <v>38499.978999999999</v>
      </c>
      <c r="G11" s="631">
        <f>+'[78]Asset Quality'!G18/1000</f>
        <v>20126.756000000001</v>
      </c>
      <c r="H11" s="267">
        <f t="shared" si="0"/>
        <v>0.53515990835306781</v>
      </c>
      <c r="I11" s="268">
        <f t="shared" si="1"/>
        <v>6.0957294359806422</v>
      </c>
    </row>
    <row r="12" spans="2:9" x14ac:dyDescent="0.35">
      <c r="B12" s="537" t="s">
        <v>341</v>
      </c>
      <c r="C12" s="632">
        <f>+'[78]Asset Quality'!C21</f>
        <v>3.943622658563381E-2</v>
      </c>
      <c r="D12" s="632">
        <f>+'[78]Asset Quality'!D21</f>
        <v>2.7494271559241744E-2</v>
      </c>
      <c r="E12" s="632">
        <f>+'[78]Asset Quality'!E21</f>
        <v>1.9529870198559895E-2</v>
      </c>
      <c r="F12" s="632">
        <f>+'[78]Asset Quality'!F21</f>
        <v>1.2689697120881534E-2</v>
      </c>
      <c r="G12" s="632">
        <f>+'[78]Asset Quality'!G21</f>
        <v>8.377695402735176E-3</v>
      </c>
      <c r="H12" s="269"/>
      <c r="I12" s="270"/>
    </row>
    <row r="13" spans="2:9" ht="10.5" x14ac:dyDescent="0.35">
      <c r="B13" s="14" t="s">
        <v>560</v>
      </c>
      <c r="C13" s="631">
        <f>+'[78]Asset Quality'!C19/1000</f>
        <v>160290.981</v>
      </c>
      <c r="D13" s="631">
        <f>+'[78]Asset Quality'!D19/1000</f>
        <v>120700.87709660069</v>
      </c>
      <c r="E13" s="631">
        <f>+'[78]Asset Quality'!E19/1000</f>
        <v>90059.443201444083</v>
      </c>
      <c r="F13" s="631">
        <f>+'[78]Asset Quality'!F19/1000</f>
        <v>65129.402714601718</v>
      </c>
      <c r="G13" s="631">
        <f>+'[78]Asset Quality'!G19/1000</f>
        <v>56688.157949003638</v>
      </c>
      <c r="H13" s="267">
        <f>+C13/D13-1</f>
        <v>0.32800179133507146</v>
      </c>
      <c r="I13" s="268">
        <f>+C13/G13-1</f>
        <v>1.8275919839236425</v>
      </c>
    </row>
    <row r="14" spans="2:9" x14ac:dyDescent="0.35">
      <c r="B14" s="537" t="s">
        <v>343</v>
      </c>
      <c r="C14" s="632">
        <f>+'[78]Asset Quality'!C20</f>
        <v>1.1223757066139481</v>
      </c>
      <c r="D14" s="632">
        <f>+'[78]Asset Quality'!D20</f>
        <v>1.2974577279530473</v>
      </c>
      <c r="E14" s="632">
        <f>+'[78]Asset Quality'!E20</f>
        <v>1.5271268340335917</v>
      </c>
      <c r="F14" s="632">
        <f>+'[78]Asset Quality'!F20</f>
        <v>1.691673720512983</v>
      </c>
      <c r="G14" s="632">
        <f>+'[78]Asset Quality'!G20</f>
        <v>2.8165571217241188</v>
      </c>
      <c r="H14" s="269"/>
      <c r="I14" s="270"/>
    </row>
    <row r="15" spans="2:9" ht="2" customHeight="1" x14ac:dyDescent="0.35">
      <c r="B15" s="14"/>
      <c r="C15" s="631"/>
      <c r="D15" s="631"/>
      <c r="E15" s="631"/>
      <c r="F15" s="631"/>
      <c r="G15" s="631"/>
      <c r="H15" s="267"/>
      <c r="I15" s="268"/>
    </row>
    <row r="16" spans="2:9" ht="11" thickBot="1" x14ac:dyDescent="0.4">
      <c r="B16" s="7" t="s">
        <v>561</v>
      </c>
      <c r="C16" s="803">
        <f>-'[78]WO Comparativos'!C24/1000</f>
        <v>7233.9819405206908</v>
      </c>
      <c r="D16" s="158">
        <f>-'[78]WO Comparativos'!D24/1000</f>
        <v>4838.5663764272649</v>
      </c>
      <c r="E16" s="158">
        <f>-'[78]WO Comparativos'!E24/1000</f>
        <v>4639.8781947120287</v>
      </c>
      <c r="F16" s="158">
        <f>-'[78]WO Comparativos'!F24/1000</f>
        <v>3345.4485142204339</v>
      </c>
      <c r="G16" s="158">
        <f>-'[78]WO Comparativos'!G24/1000</f>
        <v>4989.7798768379835</v>
      </c>
      <c r="H16" s="617">
        <f>+C16/D16-1</f>
        <v>0.49506721159463973</v>
      </c>
      <c r="I16" s="618">
        <f>+D16/G16-1</f>
        <v>-3.030464351997475E-2</v>
      </c>
    </row>
    <row r="17" spans="2:9" ht="10" thickTop="1" thickBot="1" x14ac:dyDescent="0.4">
      <c r="B17" s="7"/>
      <c r="C17" s="803"/>
      <c r="D17" s="158"/>
      <c r="E17" s="158"/>
      <c r="F17" s="158"/>
      <c r="G17" s="158"/>
      <c r="H17" s="812"/>
      <c r="I17" s="812"/>
    </row>
    <row r="18" spans="2:9" ht="11.5" thickTop="1" thickBot="1" x14ac:dyDescent="0.4">
      <c r="B18" s="33" t="s">
        <v>596</v>
      </c>
      <c r="C18" s="18"/>
      <c r="D18" s="18"/>
      <c r="E18" s="18"/>
      <c r="F18" s="18"/>
      <c r="G18" s="18"/>
      <c r="H18" s="839" t="s">
        <v>18</v>
      </c>
      <c r="I18" s="839"/>
    </row>
    <row r="19" spans="2:9" ht="10" thickTop="1" thickBot="1" x14ac:dyDescent="0.4">
      <c r="B19" s="39" t="s">
        <v>22</v>
      </c>
      <c r="C19" s="713" t="s">
        <v>715</v>
      </c>
      <c r="D19" s="714" t="s">
        <v>694</v>
      </c>
      <c r="E19" s="714" t="s">
        <v>679</v>
      </c>
      <c r="F19" s="714" t="s">
        <v>644</v>
      </c>
      <c r="G19" s="714" t="s">
        <v>631</v>
      </c>
      <c r="H19" s="90" t="s">
        <v>19</v>
      </c>
      <c r="I19" s="91" t="s">
        <v>20</v>
      </c>
    </row>
    <row r="20" spans="2:9" ht="10" thickTop="1" thickBot="1" x14ac:dyDescent="0.4">
      <c r="B20" s="14" t="s">
        <v>585</v>
      </c>
      <c r="C20" s="802">
        <v>10603.948</v>
      </c>
      <c r="D20" s="802">
        <v>6719.86</v>
      </c>
      <c r="E20" s="802">
        <v>4168.82</v>
      </c>
      <c r="F20" s="802">
        <v>3706.6190000000001</v>
      </c>
      <c r="G20" s="802">
        <v>2447.277</v>
      </c>
      <c r="H20" s="738">
        <v>0.57800132740860688</v>
      </c>
      <c r="I20" s="739">
        <v>3.3329578139295224</v>
      </c>
    </row>
    <row r="21" spans="2:9" ht="9.5" thickTop="1" x14ac:dyDescent="0.35">
      <c r="B21" s="14"/>
      <c r="C21" s="33"/>
      <c r="D21" s="18"/>
      <c r="E21" s="18"/>
      <c r="F21" s="18"/>
      <c r="G21" s="18"/>
      <c r="H21" s="18"/>
      <c r="I21" s="81"/>
    </row>
    <row r="22" spans="2:9" ht="9.5" thickBot="1" x14ac:dyDescent="0.4">
      <c r="B22" s="483" t="s">
        <v>721</v>
      </c>
      <c r="C22" s="735" t="s">
        <v>715</v>
      </c>
      <c r="D22" s="736" t="s">
        <v>694</v>
      </c>
      <c r="E22" s="736" t="s">
        <v>679</v>
      </c>
      <c r="F22" s="736" t="s">
        <v>644</v>
      </c>
      <c r="G22" s="736" t="s">
        <v>631</v>
      </c>
    </row>
    <row r="23" spans="2:9" ht="9.5" thickTop="1" x14ac:dyDescent="0.35">
      <c r="B23" s="14" t="s">
        <v>719</v>
      </c>
      <c r="C23" s="9">
        <v>1.9622305449372105E-2</v>
      </c>
      <c r="D23" s="9">
        <v>1.44E-2</v>
      </c>
      <c r="E23" s="9">
        <v>1.2878947964736083E-2</v>
      </c>
      <c r="F23" s="9">
        <v>9.4709028643575055E-3</v>
      </c>
      <c r="G23" s="9">
        <v>2.4727649647408308E-3</v>
      </c>
    </row>
    <row r="24" spans="2:9" x14ac:dyDescent="0.35">
      <c r="B24" s="14" t="s">
        <v>720</v>
      </c>
      <c r="C24" s="9">
        <v>7.0872542275849076E-2</v>
      </c>
      <c r="D24" s="9">
        <v>4.4999999999999998E-2</v>
      </c>
      <c r="E24" s="9">
        <v>2.7665613668376329E-2</v>
      </c>
      <c r="F24" s="9">
        <v>1.8137842991763468E-2</v>
      </c>
      <c r="G24" s="9">
        <v>1.7560907495499344E-2</v>
      </c>
    </row>
    <row r="25" spans="2:9" hidden="1" x14ac:dyDescent="0.35">
      <c r="B25" s="537" t="s">
        <v>589</v>
      </c>
      <c r="C25" s="580"/>
      <c r="D25" s="402"/>
      <c r="E25" s="402"/>
      <c r="F25" s="402"/>
      <c r="G25" s="402"/>
    </row>
    <row r="26" spans="2:9" x14ac:dyDescent="0.35">
      <c r="B26" s="538" t="s">
        <v>543</v>
      </c>
      <c r="C26" s="581">
        <v>3.943622658178688E-2</v>
      </c>
      <c r="D26" s="581">
        <v>2.7494271472653497E-2</v>
      </c>
      <c r="E26" s="581">
        <v>1.9529870314242255E-2</v>
      </c>
      <c r="F26" s="581">
        <v>1.2689697115442097E-2</v>
      </c>
      <c r="G26" s="581">
        <v>8.3776954340725254E-3</v>
      </c>
      <c r="I26" s="263"/>
    </row>
    <row r="27" spans="2:9" x14ac:dyDescent="0.35">
      <c r="C27" s="7"/>
      <c r="D27" s="7"/>
      <c r="E27" s="7"/>
      <c r="F27" s="7"/>
      <c r="G27" s="7"/>
    </row>
    <row r="28" spans="2:9" ht="9.5" thickBot="1" x14ac:dyDescent="0.25">
      <c r="B28" s="45"/>
      <c r="C28" s="45"/>
      <c r="D28" s="45"/>
      <c r="E28" s="45"/>
      <c r="F28" s="45"/>
      <c r="G28" s="45"/>
      <c r="H28" s="464" t="s">
        <v>18</v>
      </c>
    </row>
    <row r="29" spans="2:9" ht="10" thickTop="1" thickBot="1" x14ac:dyDescent="0.4">
      <c r="B29" s="483" t="s">
        <v>466</v>
      </c>
      <c r="C29" s="531" t="s">
        <v>712</v>
      </c>
      <c r="D29" s="531" t="s">
        <v>692</v>
      </c>
      <c r="E29" s="531" t="s">
        <v>678</v>
      </c>
      <c r="F29" s="531" t="s">
        <v>643</v>
      </c>
      <c r="G29" s="531" t="s">
        <v>629</v>
      </c>
      <c r="H29" s="484" t="s">
        <v>19</v>
      </c>
    </row>
    <row r="30" spans="2:9" ht="9.5" thickTop="1" x14ac:dyDescent="0.35">
      <c r="B30" s="323" t="s">
        <v>418</v>
      </c>
      <c r="C30" s="555">
        <v>-485.82299999999998</v>
      </c>
      <c r="D30" s="555">
        <v>954.03868129173986</v>
      </c>
      <c r="E30" s="555">
        <v>-1455.5420356481909</v>
      </c>
      <c r="F30" s="555">
        <v>1383.9180750539431</v>
      </c>
      <c r="G30" s="555">
        <v>-781.54234858112977</v>
      </c>
      <c r="H30" s="308" t="s">
        <v>447</v>
      </c>
    </row>
    <row r="31" spans="2:9" x14ac:dyDescent="0.35">
      <c r="B31" s="37" t="s">
        <v>464</v>
      </c>
      <c r="C31" s="556">
        <v>-314.77800000000002</v>
      </c>
      <c r="D31" s="556">
        <v>1045.1470196804876</v>
      </c>
      <c r="E31" s="556">
        <v>-908.41723140106808</v>
      </c>
      <c r="F31" s="556">
        <v>2080.6819728857554</v>
      </c>
      <c r="G31" s="556">
        <v>-564.61538903559574</v>
      </c>
      <c r="H31" s="309" t="s">
        <v>447</v>
      </c>
    </row>
    <row r="32" spans="2:9" x14ac:dyDescent="0.35">
      <c r="B32" s="37" t="s">
        <v>465</v>
      </c>
      <c r="C32" s="556">
        <v>-171.04499999999999</v>
      </c>
      <c r="D32" s="556">
        <v>-91.10833838874774</v>
      </c>
      <c r="E32" s="556">
        <v>-547.12480424712294</v>
      </c>
      <c r="F32" s="556">
        <v>-696.7638978318123</v>
      </c>
      <c r="G32" s="556">
        <v>-216.92695954553406</v>
      </c>
      <c r="H32" s="309">
        <v>0.87738030376728671</v>
      </c>
    </row>
    <row r="33" spans="2:9" x14ac:dyDescent="0.35">
      <c r="B33" s="4" t="s">
        <v>680</v>
      </c>
      <c r="C33" s="555">
        <v>55973.245000000003</v>
      </c>
      <c r="D33" s="555">
        <v>45131.953463256723</v>
      </c>
      <c r="E33" s="555">
        <v>36546.245536771821</v>
      </c>
      <c r="F33" s="555">
        <v>14683.013988459663</v>
      </c>
      <c r="G33" s="555">
        <v>14901.920685884206</v>
      </c>
      <c r="H33" s="308">
        <v>0.24021321269795015</v>
      </c>
    </row>
    <row r="34" spans="2:9" x14ac:dyDescent="0.35">
      <c r="B34" s="37" t="s">
        <v>464</v>
      </c>
      <c r="C34" s="556">
        <v>58155.192000000003</v>
      </c>
      <c r="D34" s="556">
        <v>45832.220394324577</v>
      </c>
      <c r="E34" s="556">
        <v>36470.71392104301</v>
      </c>
      <c r="F34" s="556">
        <v>17308.258179410477</v>
      </c>
      <c r="G34" s="556">
        <v>13946.438598329165</v>
      </c>
      <c r="H34" s="309">
        <v>0.26887136384955479</v>
      </c>
    </row>
    <row r="35" spans="2:9" x14ac:dyDescent="0.35">
      <c r="B35" s="37" t="s">
        <v>465</v>
      </c>
      <c r="C35" s="556">
        <v>-2181.9470000000001</v>
      </c>
      <c r="D35" s="556">
        <v>-700.26693106785535</v>
      </c>
      <c r="E35" s="556">
        <v>75.531615728810337</v>
      </c>
      <c r="F35" s="556">
        <v>-2625.2441909508138</v>
      </c>
      <c r="G35" s="556">
        <v>955.48208755504083</v>
      </c>
      <c r="H35" s="309" t="s">
        <v>447</v>
      </c>
    </row>
    <row r="36" spans="2:9" hidden="1" x14ac:dyDescent="0.35">
      <c r="B36" s="37" t="s">
        <v>465</v>
      </c>
      <c r="H36" s="309" t="s">
        <v>447</v>
      </c>
    </row>
    <row r="37" spans="2:9" ht="11.25" customHeight="1" x14ac:dyDescent="0.35">
      <c r="B37" s="7" t="s">
        <v>474</v>
      </c>
      <c r="C37" s="555">
        <v>821.46600000000001</v>
      </c>
      <c r="D37" s="555">
        <v>-363.19034576302329</v>
      </c>
      <c r="E37" s="555">
        <v>-332.13802109468901</v>
      </c>
      <c r="F37" s="555">
        <v>-120.08674724060262</v>
      </c>
      <c r="G37" s="555">
        <v>-214.53028958232116</v>
      </c>
      <c r="H37" s="308">
        <v>-3.2618057158820934</v>
      </c>
    </row>
    <row r="38" spans="2:9" ht="11.25" customHeight="1" x14ac:dyDescent="0.35">
      <c r="B38" s="37" t="s">
        <v>464</v>
      </c>
      <c r="C38" s="556">
        <v>475.916</v>
      </c>
      <c r="D38" s="556">
        <v>245.21799157361792</v>
      </c>
      <c r="E38" s="556">
        <v>184.64494617438021</v>
      </c>
      <c r="F38" s="556">
        <v>370.72006707383622</v>
      </c>
      <c r="G38" s="556">
        <v>176.46157861634603</v>
      </c>
      <c r="H38" s="309">
        <v>0.94078744771516187</v>
      </c>
    </row>
    <row r="39" spans="2:9" ht="12.75" customHeight="1" x14ac:dyDescent="0.35">
      <c r="B39" s="37" t="s">
        <v>465</v>
      </c>
      <c r="C39" s="556">
        <v>345.55</v>
      </c>
      <c r="D39" s="556">
        <v>-608.40833733664124</v>
      </c>
      <c r="E39" s="556">
        <v>-516.78296726906922</v>
      </c>
      <c r="F39" s="556">
        <v>-490.80681431443884</v>
      </c>
      <c r="G39" s="556">
        <v>-390.99186819866719</v>
      </c>
      <c r="H39" s="309">
        <v>-1.5679573713809942</v>
      </c>
    </row>
    <row r="40" spans="2:9" ht="9.5" thickBot="1" x14ac:dyDescent="0.4">
      <c r="B40" s="7" t="s">
        <v>107</v>
      </c>
      <c r="C40" s="555">
        <v>56308.888000000006</v>
      </c>
      <c r="D40" s="555">
        <v>45722.80179878544</v>
      </c>
      <c r="E40" s="555">
        <v>34758.565480028941</v>
      </c>
      <c r="F40" s="555">
        <v>15946.845316273004</v>
      </c>
      <c r="G40" s="555">
        <v>13905.848047720756</v>
      </c>
      <c r="H40" s="554">
        <v>0.23152750454360316</v>
      </c>
      <c r="I40" s="321"/>
    </row>
    <row r="41" spans="2:9" ht="9.5" thickTop="1" x14ac:dyDescent="0.35">
      <c r="C41" s="280"/>
      <c r="D41" s="280"/>
      <c r="F41" s="280"/>
    </row>
  </sheetData>
  <mergeCells count="2">
    <mergeCell ref="H2:I2"/>
    <mergeCell ref="H18:I18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1:I22"/>
  <sheetViews>
    <sheetView showGridLines="0" topLeftCell="A13" zoomScale="115" zoomScaleNormal="115" zoomScalePageLayoutView="140" workbookViewId="0"/>
  </sheetViews>
  <sheetFormatPr baseColWidth="10" defaultColWidth="10.81640625" defaultRowHeight="15.65" customHeight="1" x14ac:dyDescent="0.35"/>
  <cols>
    <col min="1" max="1" width="4.453125" style="111" customWidth="1"/>
    <col min="2" max="2" width="15.453125" style="111" customWidth="1"/>
    <col min="3" max="3" width="9.26953125" style="111" customWidth="1"/>
    <col min="4" max="4" width="9.1796875" style="111" customWidth="1"/>
    <col min="5" max="5" width="10.81640625" style="111"/>
    <col min="6" max="6" width="9.453125" style="111" customWidth="1"/>
    <col min="7" max="7" width="7.1796875" style="111" hidden="1" customWidth="1"/>
    <col min="8" max="8" width="12.7265625" style="111" customWidth="1"/>
    <col min="9" max="9" width="9.36328125" style="111" bestFit="1" customWidth="1"/>
    <col min="10" max="16384" width="10.81640625" style="111"/>
  </cols>
  <sheetData>
    <row r="1" spans="2:9" ht="10" customHeight="1" x14ac:dyDescent="0.35"/>
    <row r="2" spans="2:9" ht="15.65" customHeight="1" x14ac:dyDescent="0.35">
      <c r="B2" s="820" t="s">
        <v>290</v>
      </c>
      <c r="C2" s="840" t="s">
        <v>423</v>
      </c>
      <c r="D2" s="840"/>
      <c r="E2" s="840"/>
      <c r="F2" s="840"/>
      <c r="G2" s="840"/>
      <c r="H2" s="582"/>
      <c r="I2" s="582"/>
    </row>
    <row r="3" spans="2:9" ht="45.65" customHeight="1" thickBot="1" x14ac:dyDescent="0.4">
      <c r="B3" s="841"/>
      <c r="C3" s="583" t="s">
        <v>470</v>
      </c>
      <c r="D3" s="583" t="s">
        <v>422</v>
      </c>
      <c r="E3" s="583" t="s">
        <v>424</v>
      </c>
      <c r="F3" s="583" t="s">
        <v>425</v>
      </c>
      <c r="G3" s="583" t="s">
        <v>426</v>
      </c>
      <c r="H3" s="583" t="s">
        <v>463</v>
      </c>
      <c r="I3" s="487" t="s">
        <v>471</v>
      </c>
    </row>
    <row r="4" spans="2:9" ht="15.65" customHeight="1" thickTop="1" x14ac:dyDescent="0.35">
      <c r="B4" s="190"/>
      <c r="C4" s="190"/>
      <c r="D4" s="190"/>
      <c r="E4" s="45"/>
      <c r="F4" s="45"/>
      <c r="G4" s="45"/>
      <c r="H4" s="190"/>
      <c r="I4" s="45"/>
    </row>
    <row r="5" spans="2:9" ht="15.65" hidden="1" customHeight="1" x14ac:dyDescent="0.35">
      <c r="B5" s="335" t="s">
        <v>47</v>
      </c>
      <c r="C5" s="584">
        <v>0</v>
      </c>
      <c r="D5" s="584">
        <v>0</v>
      </c>
      <c r="E5" s="584">
        <v>0</v>
      </c>
      <c r="F5" s="584">
        <v>0</v>
      </c>
      <c r="G5" s="584">
        <v>0</v>
      </c>
      <c r="H5" s="584">
        <v>0</v>
      </c>
      <c r="I5" s="584">
        <v>0</v>
      </c>
    </row>
    <row r="6" spans="2:9" ht="15.65" hidden="1" customHeight="1" x14ac:dyDescent="0.35">
      <c r="B6" s="335" t="s">
        <v>427</v>
      </c>
      <c r="C6" s="584">
        <v>0</v>
      </c>
      <c r="D6" s="584">
        <v>0</v>
      </c>
      <c r="E6" s="584">
        <v>0</v>
      </c>
      <c r="F6" s="584">
        <v>0</v>
      </c>
      <c r="G6" s="584">
        <v>0</v>
      </c>
      <c r="H6" s="584">
        <v>0</v>
      </c>
      <c r="I6" s="584">
        <v>0</v>
      </c>
    </row>
    <row r="7" spans="2:9" ht="15.65" customHeight="1" x14ac:dyDescent="0.35">
      <c r="B7" s="335" t="s">
        <v>428</v>
      </c>
      <c r="C7" s="584">
        <v>60114.256000000001</v>
      </c>
      <c r="D7" s="584">
        <v>12584.194</v>
      </c>
      <c r="E7" s="584">
        <v>19170.243999999999</v>
      </c>
      <c r="F7" s="584">
        <v>74218.414000000004</v>
      </c>
      <c r="G7" s="584">
        <v>0</v>
      </c>
      <c r="H7" s="584">
        <v>-10826.643</v>
      </c>
      <c r="I7" s="584">
        <v>155260.465</v>
      </c>
    </row>
    <row r="8" spans="2:9" ht="15.65" customHeight="1" x14ac:dyDescent="0.35">
      <c r="B8" s="335" t="s">
        <v>429</v>
      </c>
      <c r="C8" s="584">
        <v>43.619</v>
      </c>
      <c r="D8" s="584">
        <v>369.721</v>
      </c>
      <c r="E8" s="584">
        <v>0</v>
      </c>
      <c r="F8" s="584">
        <v>0</v>
      </c>
      <c r="G8" s="584">
        <v>0</v>
      </c>
      <c r="H8" s="584">
        <v>-7.8559999999999999</v>
      </c>
      <c r="I8" s="584">
        <v>405.48400000000004</v>
      </c>
    </row>
    <row r="9" spans="2:9" ht="15.65" customHeight="1" x14ac:dyDescent="0.35">
      <c r="B9" s="335" t="s">
        <v>430</v>
      </c>
      <c r="C9" s="584">
        <v>60070.637000000002</v>
      </c>
      <c r="D9" s="584">
        <v>12214.473</v>
      </c>
      <c r="E9" s="584">
        <v>19170.243999999999</v>
      </c>
      <c r="F9" s="584">
        <v>74218.414000000004</v>
      </c>
      <c r="G9" s="584">
        <v>0</v>
      </c>
      <c r="H9" s="584">
        <v>-10818.787</v>
      </c>
      <c r="I9" s="584">
        <v>154854.98099999997</v>
      </c>
    </row>
    <row r="10" spans="2:9" ht="15.65" customHeight="1" x14ac:dyDescent="0.35">
      <c r="B10" s="335" t="s">
        <v>209</v>
      </c>
      <c r="C10" s="584">
        <v>2485.7930000000001</v>
      </c>
      <c r="D10" s="584">
        <v>1072.6559999999999</v>
      </c>
      <c r="E10" s="584">
        <v>357.34699999999998</v>
      </c>
      <c r="F10" s="584">
        <v>3935.0909999999999</v>
      </c>
      <c r="G10" s="584">
        <v>0</v>
      </c>
      <c r="H10" s="584">
        <v>-447.69400000000002</v>
      </c>
      <c r="I10" s="584">
        <v>7403.1930000000002</v>
      </c>
    </row>
    <row r="11" spans="2:9" ht="15.65" customHeight="1" x14ac:dyDescent="0.35">
      <c r="B11" s="335" t="s">
        <v>431</v>
      </c>
      <c r="C11" s="584">
        <v>1868.729</v>
      </c>
      <c r="D11" s="584">
        <v>289.77300000000002</v>
      </c>
      <c r="E11" s="584">
        <v>740.24300000000005</v>
      </c>
      <c r="F11" s="584">
        <v>4798.4859999999999</v>
      </c>
      <c r="G11" s="584">
        <v>0</v>
      </c>
      <c r="H11" s="584">
        <v>-336.56</v>
      </c>
      <c r="I11" s="584">
        <v>7360.6709999999994</v>
      </c>
    </row>
    <row r="12" spans="2:9" ht="15.65" customHeight="1" x14ac:dyDescent="0.35">
      <c r="B12" s="335" t="s">
        <v>432</v>
      </c>
      <c r="C12" s="584">
        <v>657.98800000000006</v>
      </c>
      <c r="D12" s="584">
        <v>22.416</v>
      </c>
      <c r="E12" s="584">
        <v>46.606000000000002</v>
      </c>
      <c r="F12" s="584">
        <v>95.863</v>
      </c>
      <c r="G12" s="584">
        <v>0</v>
      </c>
      <c r="H12" s="584">
        <v>-118.504</v>
      </c>
      <c r="I12" s="584">
        <v>704.36900000000003</v>
      </c>
    </row>
    <row r="13" spans="2:9" ht="15.65" customHeight="1" x14ac:dyDescent="0.35">
      <c r="B13" s="335" t="s">
        <v>265</v>
      </c>
      <c r="C13" s="584">
        <v>7440.9269999999997</v>
      </c>
      <c r="D13" s="584">
        <v>410.54599999999999</v>
      </c>
      <c r="E13" s="584">
        <v>2131.3530000000001</v>
      </c>
      <c r="F13" s="584">
        <v>16837.190999999999</v>
      </c>
      <c r="G13" s="584">
        <v>0</v>
      </c>
      <c r="H13" s="584">
        <v>-1340.1189999999999</v>
      </c>
      <c r="I13" s="584">
        <v>25479.898000000001</v>
      </c>
    </row>
    <row r="14" spans="2:9" ht="15.65" customHeight="1" x14ac:dyDescent="0.35">
      <c r="B14" s="335" t="s">
        <v>206</v>
      </c>
      <c r="C14" s="584">
        <v>31063.524000000001</v>
      </c>
      <c r="D14" s="584">
        <v>7207.5410000000002</v>
      </c>
      <c r="E14" s="584">
        <v>12890.632</v>
      </c>
      <c r="F14" s="584">
        <v>31160.178</v>
      </c>
      <c r="G14" s="584">
        <v>0</v>
      </c>
      <c r="H14" s="584">
        <v>-5594.5730000000003</v>
      </c>
      <c r="I14" s="584">
        <v>76727.301999999996</v>
      </c>
    </row>
    <row r="15" spans="2:9" ht="15.65" customHeight="1" x14ac:dyDescent="0.35">
      <c r="B15" s="335" t="s">
        <v>208</v>
      </c>
      <c r="C15" s="584">
        <v>10928.879000000001</v>
      </c>
      <c r="D15" s="584">
        <v>2120.6559999999999</v>
      </c>
      <c r="E15" s="584">
        <v>4419.4179999999997</v>
      </c>
      <c r="F15" s="584">
        <v>15997.377</v>
      </c>
      <c r="G15" s="584">
        <v>0</v>
      </c>
      <c r="H15" s="584">
        <v>-1968.3019999999999</v>
      </c>
      <c r="I15" s="584">
        <v>31498.028000000002</v>
      </c>
    </row>
    <row r="16" spans="2:9" ht="15.65" customHeight="1" x14ac:dyDescent="0.35">
      <c r="B16" s="335" t="s">
        <v>291</v>
      </c>
      <c r="C16" s="584">
        <v>742.923</v>
      </c>
      <c r="D16" s="584">
        <v>270.29899999999998</v>
      </c>
      <c r="E16" s="584">
        <v>166.315</v>
      </c>
      <c r="F16" s="584">
        <v>486.69099999999997</v>
      </c>
      <c r="G16" s="584">
        <v>0</v>
      </c>
      <c r="H16" s="584">
        <v>-133.80099999999999</v>
      </c>
      <c r="I16" s="584">
        <v>1532.4270000000001</v>
      </c>
    </row>
    <row r="17" spans="2:9" ht="15.65" customHeight="1" x14ac:dyDescent="0.35">
      <c r="B17" s="335" t="s">
        <v>227</v>
      </c>
      <c r="C17" s="584">
        <v>4881.8739999999998</v>
      </c>
      <c r="D17" s="584">
        <v>820.58600000000001</v>
      </c>
      <c r="E17" s="584">
        <v>-1581.67</v>
      </c>
      <c r="F17" s="584">
        <v>907.53700000000003</v>
      </c>
      <c r="G17" s="584">
        <v>0</v>
      </c>
      <c r="H17" s="584">
        <v>-879.23400000000004</v>
      </c>
      <c r="I17" s="584">
        <v>4149.0929999999998</v>
      </c>
    </row>
    <row r="18" spans="2:9" ht="15.65" customHeight="1" x14ac:dyDescent="0.35">
      <c r="B18" s="335" t="s">
        <v>433</v>
      </c>
      <c r="C18" s="584">
        <v>436.916</v>
      </c>
      <c r="D18" s="584">
        <v>-230.178</v>
      </c>
      <c r="E18" s="584">
        <v>-6.1989999999999998</v>
      </c>
      <c r="F18" s="584">
        <v>217.374</v>
      </c>
      <c r="G18" s="584">
        <v>0</v>
      </c>
      <c r="H18" s="584">
        <v>-78.686999999999998</v>
      </c>
      <c r="I18" s="584">
        <v>339.226</v>
      </c>
    </row>
    <row r="19" spans="2:9" ht="15.65" customHeight="1" x14ac:dyDescent="0.35">
      <c r="B19" s="335" t="s">
        <v>536</v>
      </c>
      <c r="C19" s="584">
        <v>256.03399999999999</v>
      </c>
      <c r="D19" s="584">
        <v>-73.498000000000005</v>
      </c>
      <c r="E19" s="584">
        <v>6.8810000000000002</v>
      </c>
      <c r="F19" s="584">
        <v>0</v>
      </c>
      <c r="G19" s="584">
        <v>0</v>
      </c>
      <c r="H19" s="584">
        <v>-46.112000000000002</v>
      </c>
      <c r="I19" s="584">
        <v>143.30500000000001</v>
      </c>
    </row>
    <row r="20" spans="2:9" ht="15.65" customHeight="1" x14ac:dyDescent="0.35">
      <c r="B20" s="335" t="s">
        <v>593</v>
      </c>
      <c r="C20" s="584">
        <v>3960.6030000000001</v>
      </c>
      <c r="D20" s="584">
        <v>565.52599999999995</v>
      </c>
      <c r="E20" s="584">
        <v>311.40100000000001</v>
      </c>
      <c r="F20" s="584">
        <v>0</v>
      </c>
      <c r="G20" s="584">
        <v>0</v>
      </c>
      <c r="H20" s="584">
        <v>-713.30899999999997</v>
      </c>
      <c r="I20" s="584">
        <v>4124.2209999999995</v>
      </c>
    </row>
    <row r="21" spans="2:9" ht="15.65" customHeight="1" x14ac:dyDescent="0.35">
      <c r="B21" s="335" t="s">
        <v>594</v>
      </c>
      <c r="C21" s="584">
        <v>361.59399999999999</v>
      </c>
      <c r="D21" s="584">
        <v>228.655</v>
      </c>
      <c r="E21" s="584">
        <v>-101.363</v>
      </c>
      <c r="F21" s="584">
        <v>0</v>
      </c>
      <c r="G21" s="584">
        <v>0</v>
      </c>
      <c r="H21" s="584">
        <v>-65.122</v>
      </c>
      <c r="I21" s="584">
        <v>423.76400000000001</v>
      </c>
    </row>
    <row r="22" spans="2:9" ht="15.65" customHeight="1" x14ac:dyDescent="0.35">
      <c r="B22" s="404" t="s">
        <v>342</v>
      </c>
      <c r="C22" s="585">
        <v>65129.402999999998</v>
      </c>
      <c r="D22" s="585">
        <v>13074.699000000001</v>
      </c>
      <c r="E22" s="585">
        <v>19380.964</v>
      </c>
      <c r="F22" s="585">
        <v>74435.788</v>
      </c>
      <c r="G22" s="585">
        <v>0</v>
      </c>
      <c r="H22" s="585">
        <v>-11729.872999999998</v>
      </c>
      <c r="I22" s="585">
        <v>160290.98099999997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45"/>
  <sheetViews>
    <sheetView showGridLines="0" zoomScale="124" zoomScaleNormal="124" zoomScalePageLayoutView="125" workbookViewId="0">
      <selection activeCell="D10" sqref="D10"/>
    </sheetView>
  </sheetViews>
  <sheetFormatPr baseColWidth="10" defaultColWidth="10.81640625" defaultRowHeight="7.5" x14ac:dyDescent="0.35"/>
  <cols>
    <col min="1" max="1" width="2.453125" style="253" customWidth="1"/>
    <col min="2" max="2" width="18" style="253" customWidth="1"/>
    <col min="3" max="3" width="11" style="253" bestFit="1" customWidth="1"/>
    <col min="4" max="7" width="9.7265625" style="253" bestFit="1" customWidth="1"/>
    <col min="8" max="8" width="7.81640625" style="253" customWidth="1"/>
    <col min="9" max="9" width="7.26953125" style="253" customWidth="1"/>
    <col min="10" max="16384" width="10.81640625" style="253"/>
  </cols>
  <sheetData>
    <row r="2" spans="2:9" ht="8" thickBot="1" x14ac:dyDescent="0.4">
      <c r="B2" s="231" t="s">
        <v>275</v>
      </c>
      <c r="C2" s="232"/>
      <c r="D2" s="232"/>
      <c r="E2" s="232"/>
      <c r="F2" s="232"/>
      <c r="G2" s="232"/>
      <c r="H2" s="819" t="s">
        <v>18</v>
      </c>
      <c r="I2" s="819"/>
    </row>
    <row r="3" spans="2:9" ht="31" thickTop="1" thickBot="1" x14ac:dyDescent="0.4">
      <c r="B3" s="233" t="s">
        <v>391</v>
      </c>
      <c r="C3" s="441" t="s">
        <v>715</v>
      </c>
      <c r="D3" s="442" t="s">
        <v>694</v>
      </c>
      <c r="E3" s="443" t="s">
        <v>679</v>
      </c>
      <c r="F3" s="443" t="s">
        <v>644</v>
      </c>
      <c r="G3" s="443" t="s">
        <v>631</v>
      </c>
      <c r="H3" s="234" t="s">
        <v>19</v>
      </c>
      <c r="I3" s="235" t="s">
        <v>20</v>
      </c>
    </row>
    <row r="4" spans="2:9" ht="8" thickTop="1" x14ac:dyDescent="0.35">
      <c r="B4" s="236" t="s">
        <v>89</v>
      </c>
      <c r="C4" s="237"/>
      <c r="D4" s="237"/>
      <c r="E4" s="237"/>
      <c r="F4" s="237"/>
      <c r="G4" s="237"/>
      <c r="H4" s="238"/>
      <c r="I4" s="239"/>
    </row>
    <row r="5" spans="2:9" x14ac:dyDescent="0.35">
      <c r="B5" s="227" t="s">
        <v>276</v>
      </c>
      <c r="C5" s="304">
        <v>161318.15400000001</v>
      </c>
      <c r="D5" s="304">
        <v>169599.68990610316</v>
      </c>
      <c r="E5" s="304">
        <v>149274.35722957534</v>
      </c>
      <c r="F5" s="304">
        <v>176492.2738572587</v>
      </c>
      <c r="G5" s="304">
        <v>173645.73911377825</v>
      </c>
      <c r="H5" s="292">
        <v>-4.8829900046917118E-2</v>
      </c>
      <c r="I5" s="293">
        <v>-7.099273023739916E-2</v>
      </c>
    </row>
    <row r="6" spans="2:9" x14ac:dyDescent="0.35">
      <c r="B6" s="227" t="s">
        <v>277</v>
      </c>
      <c r="C6" s="304">
        <v>657.30100000000004</v>
      </c>
      <c r="D6" s="304">
        <v>300.15406143822662</v>
      </c>
      <c r="E6" s="304">
        <v>261.33141430103717</v>
      </c>
      <c r="F6" s="304">
        <v>225.97540365529926</v>
      </c>
      <c r="G6" s="304">
        <v>148.92293161188661</v>
      </c>
      <c r="H6" s="292"/>
      <c r="I6" s="293"/>
    </row>
    <row r="7" spans="2:9" ht="18" customHeight="1" x14ac:dyDescent="0.35">
      <c r="B7" s="227" t="s">
        <v>278</v>
      </c>
      <c r="C7" s="240"/>
      <c r="D7" s="240"/>
      <c r="E7" s="240"/>
      <c r="F7" s="240"/>
      <c r="G7" s="240"/>
      <c r="H7" s="292"/>
      <c r="I7" s="293"/>
    </row>
    <row r="8" spans="2:9" x14ac:dyDescent="0.35">
      <c r="B8" s="241" t="s">
        <v>279</v>
      </c>
      <c r="C8" s="242">
        <v>400770.57299999997</v>
      </c>
      <c r="D8" s="242">
        <v>384544.73747340456</v>
      </c>
      <c r="E8" s="242">
        <v>411117.91374374198</v>
      </c>
      <c r="F8" s="242">
        <v>470861.56415515603</v>
      </c>
      <c r="G8" s="242">
        <v>376144.71649410838</v>
      </c>
      <c r="H8" s="294">
        <v>4.2194922840980587E-2</v>
      </c>
      <c r="I8" s="295">
        <v>6.5469101189082668E-2</v>
      </c>
    </row>
    <row r="9" spans="2:9" x14ac:dyDescent="0.35">
      <c r="B9" s="241" t="s">
        <v>280</v>
      </c>
      <c r="C9" s="242">
        <v>799026.93599999999</v>
      </c>
      <c r="D9" s="242">
        <v>868263.28503916576</v>
      </c>
      <c r="E9" s="242">
        <v>742597.37913516175</v>
      </c>
      <c r="F9" s="242">
        <v>870533.19106566242</v>
      </c>
      <c r="G9" s="242">
        <v>857566.76073880051</v>
      </c>
      <c r="H9" s="294">
        <v>-7.9741191677870638E-2</v>
      </c>
      <c r="I9" s="295">
        <v>-6.8262702589321433E-2</v>
      </c>
    </row>
    <row r="10" spans="2:9" ht="15" x14ac:dyDescent="0.35">
      <c r="B10" s="576" t="s">
        <v>586</v>
      </c>
      <c r="C10" s="242">
        <v>884751.00771233754</v>
      </c>
      <c r="D10" s="242">
        <v>678921.16901382699</v>
      </c>
      <c r="E10" s="242">
        <v>657952.69475643558</v>
      </c>
      <c r="F10" s="242">
        <v>643684.9792283288</v>
      </c>
      <c r="G10" s="242">
        <v>504371.13649214263</v>
      </c>
      <c r="H10" s="294">
        <v>0.30317192642187085</v>
      </c>
      <c r="I10" s="295">
        <v>0.75416661204228252</v>
      </c>
    </row>
    <row r="11" spans="2:9" x14ac:dyDescent="0.35">
      <c r="B11" s="216" t="s">
        <v>514</v>
      </c>
      <c r="C11" s="242">
        <v>2813284.6692876625</v>
      </c>
      <c r="D11" s="242">
        <v>2303855.9704102371</v>
      </c>
      <c r="E11" s="242">
        <v>2206222.2820735667</v>
      </c>
      <c r="F11" s="242">
        <v>1708753.5978212277</v>
      </c>
      <c r="G11" s="242">
        <v>1713468.3961141717</v>
      </c>
      <c r="H11" s="294">
        <v>0.22112002895159888</v>
      </c>
      <c r="I11" s="295">
        <v>0.64186551422113758</v>
      </c>
    </row>
    <row r="12" spans="2:9" x14ac:dyDescent="0.35">
      <c r="B12" s="328" t="s">
        <v>281</v>
      </c>
      <c r="C12" s="329">
        <v>1881177.3</v>
      </c>
      <c r="D12" s="329">
        <v>1943397.1831458567</v>
      </c>
      <c r="E12" s="329">
        <v>1623744.1956288258</v>
      </c>
      <c r="F12" s="329">
        <v>1187711.1599387841</v>
      </c>
      <c r="G12" s="329">
        <v>1352257.8766633184</v>
      </c>
      <c r="H12" s="330">
        <v>-3.20160406145793E-2</v>
      </c>
      <c r="I12" s="331">
        <v>0.39113798666995714</v>
      </c>
    </row>
    <row r="13" spans="2:9" x14ac:dyDescent="0.35">
      <c r="B13" s="328" t="s">
        <v>587</v>
      </c>
      <c r="C13" s="329">
        <v>765115.17528766242</v>
      </c>
      <c r="D13" s="329">
        <v>207439.57935501612</v>
      </c>
      <c r="E13" s="329">
        <v>355946.38092550193</v>
      </c>
      <c r="F13" s="329">
        <v>245683.27276994823</v>
      </c>
      <c r="G13" s="329">
        <v>186821.73095879372</v>
      </c>
      <c r="H13" s="330">
        <v>2.6883760450469749</v>
      </c>
      <c r="I13" s="331">
        <v>3.095429216724364</v>
      </c>
    </row>
    <row r="14" spans="2:9" x14ac:dyDescent="0.35">
      <c r="B14" s="328" t="s">
        <v>624</v>
      </c>
      <c r="C14" s="329">
        <v>166992.19399999999</v>
      </c>
      <c r="D14" s="329">
        <v>153019.20790936425</v>
      </c>
      <c r="E14" s="329">
        <v>226531.70551923901</v>
      </c>
      <c r="F14" s="329">
        <v>275359.16511249548</v>
      </c>
      <c r="G14" s="329">
        <v>174388.78849205966</v>
      </c>
      <c r="H14" s="330">
        <v>9.1315242586487377E-2</v>
      </c>
      <c r="I14" s="331">
        <v>-4.2414392324289008E-2</v>
      </c>
    </row>
    <row r="15" spans="2:9" x14ac:dyDescent="0.35">
      <c r="B15" s="245" t="s">
        <v>282</v>
      </c>
      <c r="C15" s="246">
        <v>5059808.6409999998</v>
      </c>
      <c r="D15" s="246">
        <v>4405485.0059041753</v>
      </c>
      <c r="E15" s="246">
        <v>4167425.9583527823</v>
      </c>
      <c r="F15" s="246">
        <v>3870551.581531289</v>
      </c>
      <c r="G15" s="246">
        <v>3625345.6718846136</v>
      </c>
      <c r="H15" s="296">
        <v>0.14852476724331343</v>
      </c>
      <c r="I15" s="297">
        <v>0.39567619171875812</v>
      </c>
    </row>
    <row r="16" spans="2:9" s="254" customFormat="1" x14ac:dyDescent="0.35">
      <c r="B16" s="247" t="s">
        <v>283</v>
      </c>
      <c r="C16" s="248"/>
      <c r="D16" s="248"/>
      <c r="E16" s="248"/>
      <c r="F16" s="248"/>
      <c r="G16" s="248"/>
      <c r="H16" s="298"/>
      <c r="I16" s="299"/>
    </row>
    <row r="17" spans="2:9" ht="15" x14ac:dyDescent="0.35">
      <c r="B17" s="216" t="s">
        <v>64</v>
      </c>
      <c r="C17" s="249">
        <v>13291.599</v>
      </c>
      <c r="D17" s="249">
        <v>0</v>
      </c>
      <c r="E17" s="249">
        <v>3074.8540493221381</v>
      </c>
      <c r="F17" s="249">
        <v>0</v>
      </c>
      <c r="G17" s="249">
        <v>480.90454272291583</v>
      </c>
      <c r="H17" s="294" t="s">
        <v>447</v>
      </c>
      <c r="I17" s="295">
        <v>26.638747026056393</v>
      </c>
    </row>
    <row r="18" spans="2:9" x14ac:dyDescent="0.35">
      <c r="B18" s="216" t="s">
        <v>47</v>
      </c>
      <c r="C18" s="249">
        <v>386339.20899999997</v>
      </c>
      <c r="D18" s="249">
        <v>58875.284480545801</v>
      </c>
      <c r="E18" s="249">
        <v>35194.287470185736</v>
      </c>
      <c r="F18" s="249">
        <v>41422.898883186994</v>
      </c>
      <c r="G18" s="249">
        <v>152102.1545041434</v>
      </c>
      <c r="H18" s="294">
        <v>5.5619930741508057</v>
      </c>
      <c r="I18" s="295" t="s">
        <v>447</v>
      </c>
    </row>
    <row r="19" spans="2:9" ht="10.5" customHeight="1" x14ac:dyDescent="0.35">
      <c r="B19" s="216" t="s">
        <v>65</v>
      </c>
      <c r="C19" s="249">
        <v>204914.147</v>
      </c>
      <c r="D19" s="249">
        <v>188949.55299540388</v>
      </c>
      <c r="E19" s="249">
        <v>199428.75656689264</v>
      </c>
      <c r="F19" s="249">
        <v>204804.75007367961</v>
      </c>
      <c r="G19" s="249">
        <v>181041.53190878488</v>
      </c>
      <c r="H19" s="294">
        <v>8.4491303374422122E-2</v>
      </c>
      <c r="I19" s="295">
        <v>0.13186264410998794</v>
      </c>
    </row>
    <row r="20" spans="2:9" ht="15" x14ac:dyDescent="0.35">
      <c r="B20" s="216" t="s">
        <v>66</v>
      </c>
      <c r="C20" s="249">
        <v>360207.91800000001</v>
      </c>
      <c r="D20" s="249">
        <v>90851.755300354969</v>
      </c>
      <c r="E20" s="249">
        <v>80569.318925042113</v>
      </c>
      <c r="F20" s="249">
        <v>47930.134793269892</v>
      </c>
      <c r="G20" s="249">
        <v>35075.353189183275</v>
      </c>
      <c r="H20" s="294">
        <v>2.9647876566518319</v>
      </c>
      <c r="I20" s="295">
        <v>9.2695450009348122</v>
      </c>
    </row>
    <row r="21" spans="2:9" x14ac:dyDescent="0.35">
      <c r="B21" s="216" t="s">
        <v>67</v>
      </c>
      <c r="C21" s="249">
        <v>261751.43900000001</v>
      </c>
      <c r="D21" s="249">
        <v>381262.95105622662</v>
      </c>
      <c r="E21" s="249">
        <v>250108.3227853362</v>
      </c>
      <c r="F21" s="249">
        <v>62395.329261018407</v>
      </c>
      <c r="G21" s="249">
        <v>29459.705126017128</v>
      </c>
      <c r="H21" s="294">
        <v>-0.31346217020337153</v>
      </c>
      <c r="I21" s="295">
        <v>7.8850664960945611</v>
      </c>
    </row>
    <row r="22" spans="2:9" x14ac:dyDescent="0.35">
      <c r="B22" s="216" t="s">
        <v>68</v>
      </c>
      <c r="C22" s="249">
        <v>2608.5070000000001</v>
      </c>
      <c r="D22" s="249">
        <v>5313.4227810772281</v>
      </c>
      <c r="E22" s="249">
        <v>9601.3203853938558</v>
      </c>
      <c r="F22" s="249">
        <v>6379.68482851926</v>
      </c>
      <c r="G22" s="249">
        <v>2393.7330872656239</v>
      </c>
      <c r="H22" s="294">
        <v>-0.50907219179137875</v>
      </c>
      <c r="I22" s="295" t="s">
        <v>447</v>
      </c>
    </row>
    <row r="23" spans="2:9" ht="15" hidden="1" x14ac:dyDescent="0.35">
      <c r="B23" s="216" t="s">
        <v>69</v>
      </c>
      <c r="C23" s="249">
        <v>0</v>
      </c>
      <c r="D23" s="249">
        <v>0</v>
      </c>
      <c r="E23" s="249">
        <v>0</v>
      </c>
      <c r="F23" s="249">
        <v>0</v>
      </c>
      <c r="G23" s="249">
        <v>0</v>
      </c>
      <c r="H23" s="294" t="s">
        <v>435</v>
      </c>
      <c r="I23" s="295" t="s">
        <v>435</v>
      </c>
    </row>
    <row r="24" spans="2:9" x14ac:dyDescent="0.35">
      <c r="B24" s="216" t="s">
        <v>70</v>
      </c>
      <c r="C24" s="249">
        <v>42780.552000000003</v>
      </c>
      <c r="D24" s="249">
        <v>46478.821815069656</v>
      </c>
      <c r="E24" s="249">
        <v>46874.385984197193</v>
      </c>
      <c r="F24" s="249">
        <v>49521.771144449456</v>
      </c>
      <c r="G24" s="249">
        <v>65901.183910591993</v>
      </c>
      <c r="H24" s="294">
        <v>-7.9568923450434315E-2</v>
      </c>
      <c r="I24" s="295">
        <v>-0.3508378839135835</v>
      </c>
    </row>
    <row r="25" spans="2:9" x14ac:dyDescent="0.35">
      <c r="B25" s="216" t="s">
        <v>71</v>
      </c>
      <c r="C25" s="249">
        <v>2800.9050000000002</v>
      </c>
      <c r="D25" s="249">
        <v>1995.67391254718</v>
      </c>
      <c r="E25" s="249">
        <v>2188.3340775891888</v>
      </c>
      <c r="F25" s="249">
        <v>3863.4943180956079</v>
      </c>
      <c r="G25" s="249">
        <v>21304.510522320459</v>
      </c>
      <c r="H25" s="294">
        <v>0.4034883065766306</v>
      </c>
      <c r="I25" s="295">
        <v>-0.86852995298504854</v>
      </c>
    </row>
    <row r="26" spans="2:9" x14ac:dyDescent="0.35">
      <c r="B26" s="216" t="s">
        <v>72</v>
      </c>
      <c r="C26" s="249">
        <v>180515.226</v>
      </c>
      <c r="D26" s="249">
        <v>224299.12626858643</v>
      </c>
      <c r="E26" s="249">
        <v>220677.62390688164</v>
      </c>
      <c r="F26" s="249">
        <v>234472.64207286763</v>
      </c>
      <c r="G26" s="249">
        <v>168067.17553262677</v>
      </c>
      <c r="H26" s="294">
        <v>-0.19520316907591306</v>
      </c>
      <c r="I26" s="295">
        <v>7.4065922913999938E-2</v>
      </c>
    </row>
    <row r="27" spans="2:9" ht="15" x14ac:dyDescent="0.35">
      <c r="B27" s="227" t="s">
        <v>285</v>
      </c>
      <c r="C27" s="250">
        <v>1455209.5019999999</v>
      </c>
      <c r="D27" s="250">
        <v>998026.58860981162</v>
      </c>
      <c r="E27" s="250">
        <v>847717.20415084064</v>
      </c>
      <c r="F27" s="250">
        <v>650790.70537508687</v>
      </c>
      <c r="G27" s="250">
        <v>655826.25232365646</v>
      </c>
      <c r="H27" s="292">
        <v>0.4580869073107714</v>
      </c>
      <c r="I27" s="293">
        <v>1.2188948625402696</v>
      </c>
    </row>
    <row r="28" spans="2:9" ht="15" x14ac:dyDescent="0.35">
      <c r="B28" s="227" t="s">
        <v>286</v>
      </c>
      <c r="C28" s="250">
        <v>942328.16700000002</v>
      </c>
      <c r="D28" s="250">
        <v>988591.64658235689</v>
      </c>
      <c r="E28" s="250">
        <v>1010248.0087027482</v>
      </c>
      <c r="F28" s="250">
        <v>1003302.2057805314</v>
      </c>
      <c r="G28" s="250">
        <v>970844.48904472578</v>
      </c>
      <c r="H28" s="292">
        <v>-4.6797360408914579E-2</v>
      </c>
      <c r="I28" s="293">
        <v>-2.9372698064944247E-2</v>
      </c>
    </row>
    <row r="29" spans="2:9" ht="8" thickBot="1" x14ac:dyDescent="0.4">
      <c r="B29" s="245" t="s">
        <v>287</v>
      </c>
      <c r="C29" s="264">
        <v>7457346.3099999996</v>
      </c>
      <c r="D29" s="264">
        <v>6392103.2410963438</v>
      </c>
      <c r="E29" s="264">
        <v>6025391.1712063709</v>
      </c>
      <c r="F29" s="264">
        <v>5524644.4926869068</v>
      </c>
      <c r="G29" s="264">
        <v>5252016.4132529963</v>
      </c>
      <c r="H29" s="300">
        <v>0.16664985353411632</v>
      </c>
      <c r="I29" s="301">
        <v>0.41990156222323471</v>
      </c>
    </row>
    <row r="30" spans="2:9" ht="8" thickTop="1" x14ac:dyDescent="0.35">
      <c r="B30" s="236"/>
      <c r="C30" s="257"/>
      <c r="D30" s="257"/>
      <c r="E30" s="257"/>
      <c r="F30" s="257"/>
      <c r="G30" s="257"/>
      <c r="H30" s="302"/>
      <c r="I30" s="303"/>
    </row>
    <row r="31" spans="2:9" x14ac:dyDescent="0.35">
      <c r="B31" s="236"/>
      <c r="C31" s="265"/>
      <c r="D31" s="265"/>
      <c r="E31" s="265"/>
      <c r="F31" s="265"/>
      <c r="G31" s="265"/>
      <c r="H31" s="255"/>
      <c r="I31" s="256"/>
    </row>
    <row r="32" spans="2:9" ht="8" thickBot="1" x14ac:dyDescent="0.4">
      <c r="B32" s="842" t="s">
        <v>391</v>
      </c>
      <c r="C32" s="842"/>
      <c r="D32" s="842"/>
      <c r="E32" s="842"/>
      <c r="F32" s="842"/>
      <c r="H32" s="819" t="s">
        <v>18</v>
      </c>
      <c r="I32" s="819"/>
    </row>
    <row r="33" spans="2:9" ht="8.5" thickTop="1" thickBot="1" x14ac:dyDescent="0.4">
      <c r="B33" s="313" t="s">
        <v>503</v>
      </c>
      <c r="C33" s="441" t="s">
        <v>715</v>
      </c>
      <c r="D33" s="442" t="s">
        <v>694</v>
      </c>
      <c r="E33" s="443" t="s">
        <v>679</v>
      </c>
      <c r="F33" s="443" t="s">
        <v>644</v>
      </c>
      <c r="G33" s="443" t="s">
        <v>631</v>
      </c>
      <c r="H33" s="234" t="s">
        <v>19</v>
      </c>
      <c r="I33" s="235" t="s">
        <v>20</v>
      </c>
    </row>
    <row r="34" spans="2:9" ht="8" thickTop="1" x14ac:dyDescent="0.35">
      <c r="B34" s="227" t="s">
        <v>276</v>
      </c>
      <c r="C34" s="525">
        <v>148983.41</v>
      </c>
      <c r="D34" s="525">
        <v>169154.14420094684</v>
      </c>
      <c r="E34" s="525">
        <v>148849.81641248838</v>
      </c>
      <c r="F34" s="525">
        <v>165320.34735182417</v>
      </c>
      <c r="G34" s="525">
        <v>162296.98376046386</v>
      </c>
      <c r="H34" s="238">
        <v>-0.119244694217985</v>
      </c>
      <c r="I34" s="239">
        <v>-8.2032169988528691E-2</v>
      </c>
    </row>
    <row r="35" spans="2:9" x14ac:dyDescent="0.35">
      <c r="B35" s="227" t="s">
        <v>277</v>
      </c>
      <c r="C35" s="526">
        <v>657.15599999999995</v>
      </c>
      <c r="D35" s="526">
        <v>300.15406143822662</v>
      </c>
      <c r="E35" s="526">
        <v>261.23704893000689</v>
      </c>
      <c r="F35" s="526">
        <v>225.5948689643206</v>
      </c>
      <c r="G35" s="526">
        <v>148.91502615846207</v>
      </c>
      <c r="H35" s="238">
        <v>1.1893956618516266</v>
      </c>
      <c r="I35" s="239">
        <v>3.4129596384767327</v>
      </c>
    </row>
    <row r="36" spans="2:9" ht="22.5" x14ac:dyDescent="0.35">
      <c r="B36" s="227" t="s">
        <v>278</v>
      </c>
      <c r="C36" s="525">
        <v>3204883.2018045196</v>
      </c>
      <c r="D36" s="525">
        <v>3029930.4566872511</v>
      </c>
      <c r="E36" s="525">
        <v>3022559.6613089256</v>
      </c>
      <c r="F36" s="525">
        <v>2666841.2954444094</v>
      </c>
      <c r="G36" s="525">
        <v>2438149.9721969627</v>
      </c>
      <c r="H36" s="238">
        <v>5.774150516594756E-2</v>
      </c>
      <c r="I36" s="239">
        <v>0.3144733664257211</v>
      </c>
    </row>
    <row r="37" spans="2:9" x14ac:dyDescent="0.35">
      <c r="B37" s="241" t="s">
        <v>279</v>
      </c>
      <c r="C37" s="527">
        <v>400770.57299999997</v>
      </c>
      <c r="D37" s="527">
        <v>384544.73747340456</v>
      </c>
      <c r="E37" s="527">
        <v>411117.91374374198</v>
      </c>
      <c r="F37" s="527">
        <v>470861.5629354936</v>
      </c>
      <c r="G37" s="527">
        <v>376144.71781168407</v>
      </c>
      <c r="H37" s="243">
        <v>4.2194922840980587E-2</v>
      </c>
      <c r="I37" s="244">
        <v>6.5469097456912317E-2</v>
      </c>
    </row>
    <row r="38" spans="2:9" x14ac:dyDescent="0.35">
      <c r="B38" s="241" t="s">
        <v>280</v>
      </c>
      <c r="C38" s="527">
        <v>320285.337</v>
      </c>
      <c r="D38" s="527">
        <v>428421.57415062824</v>
      </c>
      <c r="E38" s="527">
        <v>331612.13636270468</v>
      </c>
      <c r="F38" s="527">
        <v>370253.5900864951</v>
      </c>
      <c r="G38" s="527">
        <v>306522.38163597707</v>
      </c>
      <c r="H38" s="243">
        <v>-0.2524061430963529</v>
      </c>
      <c r="I38" s="244">
        <v>4.4900327638611737E-2</v>
      </c>
    </row>
    <row r="39" spans="2:9" ht="15" x14ac:dyDescent="0.35">
      <c r="B39" s="216" t="s">
        <v>586</v>
      </c>
      <c r="C39" s="527">
        <v>595276.86818916001</v>
      </c>
      <c r="D39" s="527">
        <v>488252.53685327549</v>
      </c>
      <c r="E39" s="527">
        <v>502238.912506553</v>
      </c>
      <c r="F39" s="527">
        <v>496680.1418321376</v>
      </c>
      <c r="G39" s="527">
        <v>378994.94854415307</v>
      </c>
      <c r="H39" s="243">
        <v>0.21919872045241684</v>
      </c>
      <c r="I39" s="244">
        <v>0.5706723017702966</v>
      </c>
    </row>
    <row r="40" spans="2:9" x14ac:dyDescent="0.35">
      <c r="B40" s="216" t="s">
        <v>517</v>
      </c>
      <c r="C40" s="527">
        <v>1888550.4236153597</v>
      </c>
      <c r="D40" s="527">
        <v>1728711.6082099429</v>
      </c>
      <c r="E40" s="527">
        <v>1777590.6986959258</v>
      </c>
      <c r="F40" s="527">
        <v>1329046.0005902827</v>
      </c>
      <c r="G40" s="527">
        <v>1376487.9242051484</v>
      </c>
      <c r="H40" s="243">
        <v>9.2461237979958755E-2</v>
      </c>
      <c r="I40" s="244">
        <v>0.37200653228098712</v>
      </c>
    </row>
    <row r="41" spans="2:9" x14ac:dyDescent="0.35">
      <c r="B41" s="328" t="s">
        <v>515</v>
      </c>
      <c r="C41" s="563">
        <v>1248407.4588045198</v>
      </c>
      <c r="D41" s="563">
        <v>1473649.9721630716</v>
      </c>
      <c r="E41" s="563">
        <v>1214665.625399186</v>
      </c>
      <c r="F41" s="563">
        <v>828440.94019868132</v>
      </c>
      <c r="G41" s="563">
        <v>1023133.2964199259</v>
      </c>
      <c r="H41" s="557">
        <v>-0.1528466851785254</v>
      </c>
      <c r="I41" s="558">
        <v>0.2201806579581147</v>
      </c>
    </row>
    <row r="42" spans="2:9" x14ac:dyDescent="0.35">
      <c r="B42" s="328" t="s">
        <v>587</v>
      </c>
      <c r="C42" s="564">
        <v>485936.21781083988</v>
      </c>
      <c r="D42" s="564">
        <v>111221.7842379777</v>
      </c>
      <c r="E42" s="564">
        <v>343813.01246094937</v>
      </c>
      <c r="F42" s="564">
        <v>233037.01742701419</v>
      </c>
      <c r="G42" s="564">
        <v>186789.60039718595</v>
      </c>
      <c r="H42" s="557">
        <v>3.3690741084597029</v>
      </c>
      <c r="I42" s="558">
        <v>1.6015164483330664</v>
      </c>
    </row>
    <row r="43" spans="2:9" x14ac:dyDescent="0.35">
      <c r="B43" s="328" t="s">
        <v>516</v>
      </c>
      <c r="C43" s="563">
        <v>154206.747</v>
      </c>
      <c r="D43" s="563">
        <v>143839.85180889355</v>
      </c>
      <c r="E43" s="563">
        <v>219112.06083579033</v>
      </c>
      <c r="F43" s="563">
        <v>267568.04296458722</v>
      </c>
      <c r="G43" s="563">
        <v>166565.02738803657</v>
      </c>
      <c r="H43" s="557">
        <v>7.2072482422187001E-2</v>
      </c>
      <c r="I43" s="558">
        <v>-7.4194929042614821E-2</v>
      </c>
    </row>
    <row r="44" spans="2:9" ht="8" thickBot="1" x14ac:dyDescent="0.4">
      <c r="B44" s="245" t="s">
        <v>288</v>
      </c>
      <c r="C44" s="389">
        <v>3354523.7678045197</v>
      </c>
      <c r="D44" s="389">
        <v>3199384.7549496363</v>
      </c>
      <c r="E44" s="389">
        <v>3171670.7147703441</v>
      </c>
      <c r="F44" s="389">
        <v>2832387.2376651978</v>
      </c>
      <c r="G44" s="389">
        <v>2600595.8709835848</v>
      </c>
      <c r="H44" s="251">
        <v>4.8490264453149745E-2</v>
      </c>
      <c r="I44" s="252">
        <v>0.28990582705793044</v>
      </c>
    </row>
    <row r="45" spans="2:9" ht="8.15" customHeight="1" thickTop="1" x14ac:dyDescent="0.35">
      <c r="B45" s="256"/>
      <c r="C45" s="257"/>
      <c r="D45" s="257"/>
      <c r="E45" s="257"/>
      <c r="F45" s="257"/>
      <c r="G45" s="787"/>
      <c r="H45" s="788"/>
      <c r="I45" s="789"/>
    </row>
  </sheetData>
  <mergeCells count="3">
    <mergeCell ref="H2:I2"/>
    <mergeCell ref="H32:I32"/>
    <mergeCell ref="B32:F3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="130" zoomScaleNormal="130" zoomScalePageLayoutView="87" workbookViewId="0">
      <selection activeCell="A5" sqref="A5"/>
    </sheetView>
  </sheetViews>
  <sheetFormatPr baseColWidth="10" defaultColWidth="10.81640625" defaultRowHeight="9" x14ac:dyDescent="0.35"/>
  <cols>
    <col min="1" max="1" width="2.26953125" style="111" customWidth="1"/>
    <col min="2" max="2" width="29.7265625" style="111" bestFit="1" customWidth="1"/>
    <col min="3" max="3" width="9.26953125" style="111" bestFit="1" customWidth="1"/>
    <col min="4" max="5" width="8.81640625" style="111" bestFit="1" customWidth="1"/>
    <col min="6" max="7" width="9.7265625" style="111" bestFit="1" customWidth="1"/>
    <col min="8" max="8" width="9.81640625" style="111" bestFit="1" customWidth="1"/>
    <col min="9" max="9" width="10" style="111" bestFit="1" customWidth="1"/>
    <col min="10" max="10" width="11.26953125" style="111" customWidth="1"/>
    <col min="11" max="16384" width="10.81640625" style="111"/>
  </cols>
  <sheetData>
    <row r="1" spans="2:18" x14ac:dyDescent="0.35">
      <c r="B1" s="45"/>
      <c r="C1" s="45"/>
      <c r="D1" s="45"/>
      <c r="E1" s="45"/>
      <c r="F1" s="45"/>
      <c r="G1" s="45"/>
    </row>
    <row r="2" spans="2:18" s="131" customFormat="1" x14ac:dyDescent="0.35">
      <c r="B2" s="190" t="s">
        <v>42</v>
      </c>
      <c r="C2" s="528" t="s">
        <v>715</v>
      </c>
      <c r="D2" s="529" t="s">
        <v>694</v>
      </c>
      <c r="E2" s="529" t="s">
        <v>679</v>
      </c>
      <c r="F2" s="529" t="s">
        <v>644</v>
      </c>
      <c r="G2" s="529" t="s">
        <v>631</v>
      </c>
      <c r="J2" s="141"/>
    </row>
    <row r="3" spans="2:18" s="131" customFormat="1" ht="9.5" thickBot="1" x14ac:dyDescent="0.4">
      <c r="B3" s="450" t="s">
        <v>250</v>
      </c>
      <c r="C3" s="451"/>
      <c r="D3" s="451"/>
      <c r="E3" s="451"/>
      <c r="F3" s="451"/>
      <c r="G3" s="450"/>
      <c r="J3" s="114"/>
    </row>
    <row r="4" spans="2:18" ht="9.5" thickTop="1" x14ac:dyDescent="0.35">
      <c r="B4" s="4" t="s">
        <v>43</v>
      </c>
      <c r="C4" s="87"/>
      <c r="D4" s="87"/>
      <c r="E4" s="87"/>
      <c r="F4" s="87"/>
      <c r="G4" s="87"/>
      <c r="J4" s="4"/>
    </row>
    <row r="5" spans="2:18" x14ac:dyDescent="0.35">
      <c r="B5" s="73" t="s">
        <v>44</v>
      </c>
      <c r="C5" s="87">
        <v>765527.93219378195</v>
      </c>
      <c r="D5" s="87">
        <v>549588.53904223815</v>
      </c>
      <c r="E5" s="87">
        <v>662870.45745526883</v>
      </c>
      <c r="F5" s="87">
        <v>433601.92636079883</v>
      </c>
      <c r="G5" s="87">
        <v>689408.22100813722</v>
      </c>
      <c r="N5" s="310"/>
      <c r="O5" s="310"/>
      <c r="P5" s="310"/>
      <c r="Q5" s="310"/>
      <c r="R5" s="310"/>
    </row>
    <row r="6" spans="2:18" x14ac:dyDescent="0.35">
      <c r="B6" s="73" t="s">
        <v>45</v>
      </c>
      <c r="C6" s="87">
        <v>89933.015848524723</v>
      </c>
      <c r="D6" s="87">
        <v>71932.473075705886</v>
      </c>
      <c r="E6" s="87">
        <v>165721.60251582306</v>
      </c>
      <c r="F6" s="87">
        <v>119280.75437895364</v>
      </c>
      <c r="G6" s="87">
        <v>66087.2558605948</v>
      </c>
      <c r="N6" s="310"/>
      <c r="O6" s="310"/>
      <c r="P6" s="310"/>
      <c r="Q6" s="310"/>
      <c r="R6" s="310"/>
    </row>
    <row r="7" spans="2:18" x14ac:dyDescent="0.35">
      <c r="B7" s="73" t="s">
        <v>92</v>
      </c>
      <c r="C7" s="87">
        <v>569492.6725935624</v>
      </c>
      <c r="D7" s="87">
        <v>400484.13201216352</v>
      </c>
      <c r="E7" s="87">
        <v>400865.04262598336</v>
      </c>
      <c r="F7" s="87">
        <v>353888.06468315737</v>
      </c>
      <c r="G7" s="87">
        <v>198750.26290145534</v>
      </c>
      <c r="N7" s="310"/>
      <c r="O7" s="310"/>
      <c r="P7" s="310"/>
      <c r="Q7" s="310"/>
      <c r="R7" s="310"/>
    </row>
    <row r="8" spans="2:18" ht="18" x14ac:dyDescent="0.35">
      <c r="B8" s="73" t="s">
        <v>251</v>
      </c>
      <c r="C8" s="87">
        <v>11777.885281841216</v>
      </c>
      <c r="D8" s="87">
        <v>22368.01590021544</v>
      </c>
      <c r="E8" s="87">
        <v>7995.3106117506559</v>
      </c>
      <c r="F8" s="87">
        <v>5406.076106963681</v>
      </c>
      <c r="G8" s="87">
        <v>7054.8214255152761</v>
      </c>
      <c r="N8" s="310"/>
      <c r="O8" s="310"/>
      <c r="P8" s="310"/>
      <c r="Q8" s="310"/>
      <c r="R8" s="310"/>
    </row>
    <row r="9" spans="2:18" x14ac:dyDescent="0.35">
      <c r="B9" s="73" t="s">
        <v>252</v>
      </c>
      <c r="C9" s="87">
        <v>-844.51649850396973</v>
      </c>
      <c r="D9" s="87">
        <v>395.10053439320359</v>
      </c>
      <c r="E9" s="87">
        <v>489.37158833038825</v>
      </c>
      <c r="F9" s="87">
        <v>1101.5750625956416</v>
      </c>
      <c r="G9" s="87">
        <v>1704.5665808401225</v>
      </c>
      <c r="N9" s="310"/>
      <c r="O9" s="310"/>
      <c r="P9" s="310"/>
      <c r="Q9" s="310"/>
      <c r="R9" s="310"/>
    </row>
    <row r="10" spans="2:18" x14ac:dyDescent="0.35">
      <c r="B10" s="73" t="s">
        <v>253</v>
      </c>
      <c r="C10" s="87">
        <v>155126.72969927263</v>
      </c>
      <c r="D10" s="87">
        <v>80679.110576598774</v>
      </c>
      <c r="E10" s="87">
        <v>22383.57794169183</v>
      </c>
      <c r="F10" s="87">
        <v>0</v>
      </c>
      <c r="G10" s="87">
        <v>0</v>
      </c>
      <c r="N10" s="310"/>
      <c r="O10" s="310"/>
      <c r="P10" s="310"/>
      <c r="Q10" s="310"/>
      <c r="R10" s="310"/>
    </row>
    <row r="11" spans="2:18" x14ac:dyDescent="0.35">
      <c r="B11" s="73" t="s">
        <v>57</v>
      </c>
      <c r="C11" s="87">
        <v>8.6896824292380312</v>
      </c>
      <c r="D11" s="87">
        <v>130.76596941785462</v>
      </c>
      <c r="E11" s="87">
        <v>16.481230153289854</v>
      </c>
      <c r="F11" s="87">
        <v>6377.3769050944811</v>
      </c>
      <c r="G11" s="87">
        <v>5902.4920517034516</v>
      </c>
      <c r="N11" s="310"/>
      <c r="O11" s="310"/>
      <c r="P11" s="310"/>
      <c r="Q11" s="310"/>
      <c r="R11" s="310"/>
    </row>
    <row r="12" spans="2:18" x14ac:dyDescent="0.35">
      <c r="B12" s="28" t="s">
        <v>58</v>
      </c>
      <c r="C12" s="142">
        <v>1591022.4088009081</v>
      </c>
      <c r="D12" s="142">
        <v>1125578.1371107327</v>
      </c>
      <c r="E12" s="142">
        <v>1260341.8439690014</v>
      </c>
      <c r="F12" s="142">
        <v>919655.77349756367</v>
      </c>
      <c r="G12" s="142">
        <v>968907.61982824618</v>
      </c>
      <c r="N12" s="310"/>
      <c r="O12" s="310"/>
      <c r="P12" s="310"/>
      <c r="Q12" s="310"/>
      <c r="R12" s="310"/>
    </row>
    <row r="13" spans="2:18" x14ac:dyDescent="0.35">
      <c r="B13" s="4" t="s">
        <v>59</v>
      </c>
      <c r="C13" s="4"/>
      <c r="D13" s="4"/>
      <c r="E13" s="4"/>
      <c r="F13" s="4"/>
      <c r="G13" s="4"/>
      <c r="N13" s="310"/>
      <c r="O13" s="310"/>
      <c r="P13" s="310"/>
      <c r="Q13" s="310"/>
      <c r="R13" s="310"/>
    </row>
    <row r="14" spans="2:18" x14ac:dyDescent="0.35">
      <c r="B14" s="73" t="s">
        <v>89</v>
      </c>
      <c r="C14" s="87">
        <v>1247810.9453670627</v>
      </c>
      <c r="D14" s="87">
        <v>953175.10275010124</v>
      </c>
      <c r="E14" s="87">
        <v>1033904.6289020885</v>
      </c>
      <c r="F14" s="87">
        <v>824305.21703191265</v>
      </c>
      <c r="G14" s="87">
        <v>865371.67744494346</v>
      </c>
      <c r="N14" s="310"/>
      <c r="O14" s="310"/>
      <c r="P14" s="310"/>
      <c r="Q14" s="310"/>
      <c r="R14" s="310"/>
    </row>
    <row r="15" spans="2:18" x14ac:dyDescent="0.35">
      <c r="B15" s="85" t="s">
        <v>65</v>
      </c>
      <c r="C15" s="87">
        <v>319139.53936832101</v>
      </c>
      <c r="D15" s="87">
        <v>195190.06385481037</v>
      </c>
      <c r="E15" s="87">
        <v>205998.19308674263</v>
      </c>
      <c r="F15" s="87">
        <v>81047.148155544812</v>
      </c>
      <c r="G15" s="87">
        <v>60007.345241020943</v>
      </c>
      <c r="N15" s="310"/>
      <c r="O15" s="310"/>
      <c r="P15" s="310"/>
      <c r="Q15" s="310"/>
      <c r="R15" s="310"/>
    </row>
    <row r="16" spans="2:18" x14ac:dyDescent="0.35">
      <c r="B16" s="85" t="s">
        <v>254</v>
      </c>
      <c r="C16" s="87">
        <v>2186.2551215136318</v>
      </c>
      <c r="D16" s="87">
        <v>2553.0647397045077</v>
      </c>
      <c r="E16" s="87">
        <v>3070.074880405386</v>
      </c>
      <c r="F16" s="87">
        <v>2012.7997420823201</v>
      </c>
      <c r="G16" s="87">
        <v>4418.1168403272404</v>
      </c>
      <c r="N16" s="310"/>
      <c r="O16" s="310"/>
      <c r="P16" s="310"/>
      <c r="Q16" s="310"/>
      <c r="R16" s="310"/>
    </row>
    <row r="17" spans="2:18" hidden="1" x14ac:dyDescent="0.35">
      <c r="B17" s="85" t="s">
        <v>255</v>
      </c>
      <c r="C17" s="87">
        <v>0</v>
      </c>
      <c r="D17" s="87">
        <v>0</v>
      </c>
      <c r="E17" s="87"/>
      <c r="F17" s="87"/>
      <c r="G17" s="87"/>
      <c r="N17" s="310"/>
      <c r="O17" s="310"/>
      <c r="P17" s="310"/>
      <c r="Q17" s="310"/>
      <c r="R17" s="310"/>
    </row>
    <row r="18" spans="2:18" x14ac:dyDescent="0.35">
      <c r="B18" s="4" t="s">
        <v>73</v>
      </c>
      <c r="C18" s="143">
        <v>1569136.7398568974</v>
      </c>
      <c r="D18" s="143">
        <v>1150918.2313446163</v>
      </c>
      <c r="E18" s="143">
        <v>1242972.8968692364</v>
      </c>
      <c r="F18" s="143">
        <v>907365.16492953978</v>
      </c>
      <c r="G18" s="143">
        <v>929797.13952629163</v>
      </c>
      <c r="N18" s="310"/>
      <c r="O18" s="310"/>
      <c r="P18" s="310"/>
      <c r="Q18" s="310"/>
      <c r="R18" s="310"/>
    </row>
    <row r="19" spans="2:18" x14ac:dyDescent="0.35">
      <c r="B19" s="4" t="s">
        <v>256</v>
      </c>
      <c r="C19" s="143">
        <v>21885.668944010977</v>
      </c>
      <c r="D19" s="143">
        <v>-25340.094233883312</v>
      </c>
      <c r="E19" s="143">
        <v>17368.947099764831</v>
      </c>
      <c r="F19" s="143">
        <v>12290.60856802389</v>
      </c>
      <c r="G19" s="143">
        <v>39110.480301954551</v>
      </c>
      <c r="N19" s="310"/>
      <c r="O19" s="310"/>
      <c r="P19" s="310"/>
      <c r="Q19" s="310"/>
      <c r="R19" s="310"/>
    </row>
    <row r="20" spans="2:18" x14ac:dyDescent="0.35">
      <c r="B20" s="4" t="s">
        <v>257</v>
      </c>
      <c r="C20" s="143">
        <v>12251.773043399968</v>
      </c>
      <c r="D20" s="143">
        <v>24585.253979999994</v>
      </c>
      <c r="E20" s="143">
        <v>-31096.385999999999</v>
      </c>
      <c r="F20" s="143">
        <v>6339.7429200000006</v>
      </c>
      <c r="G20" s="143">
        <v>-5952.377999999997</v>
      </c>
      <c r="N20" s="310"/>
      <c r="O20" s="310"/>
      <c r="P20" s="310"/>
      <c r="Q20" s="310"/>
      <c r="R20" s="310"/>
    </row>
    <row r="21" spans="2:18" x14ac:dyDescent="0.35">
      <c r="B21" s="28" t="s">
        <v>258</v>
      </c>
      <c r="C21" s="142">
        <v>34137.441987410944</v>
      </c>
      <c r="D21" s="142">
        <v>-754.84025388331793</v>
      </c>
      <c r="E21" s="142">
        <v>-13727.438900235167</v>
      </c>
      <c r="F21" s="142">
        <v>18630.351488023891</v>
      </c>
      <c r="G21" s="142">
        <v>33158.102301954554</v>
      </c>
      <c r="N21" s="310"/>
      <c r="O21" s="310"/>
      <c r="P21" s="310"/>
      <c r="Q21" s="310"/>
      <c r="R21" s="310"/>
    </row>
  </sheetData>
  <phoneticPr fontId="51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5"/>
  <sheetViews>
    <sheetView showGridLines="0" zoomScaleNormal="100" zoomScalePageLayoutView="150" workbookViewId="0"/>
  </sheetViews>
  <sheetFormatPr baseColWidth="10" defaultColWidth="10.81640625" defaultRowHeight="9" x14ac:dyDescent="0.35"/>
  <cols>
    <col min="1" max="1" width="2.6328125" style="111" customWidth="1"/>
    <col min="2" max="2" width="40.36328125" style="111" customWidth="1"/>
    <col min="3" max="3" width="9.453125" style="111" bestFit="1" customWidth="1"/>
    <col min="4" max="4" width="8.7265625" style="111" bestFit="1" customWidth="1"/>
    <col min="5" max="5" width="9.453125" style="111" bestFit="1" customWidth="1"/>
    <col min="6" max="6" width="8.7265625" style="111" bestFit="1" customWidth="1"/>
    <col min="7" max="7" width="9.453125" style="111" bestFit="1" customWidth="1"/>
    <col min="8" max="9" width="6.54296875" style="111" bestFit="1" customWidth="1"/>
    <col min="10" max="16384" width="10.81640625" style="111"/>
  </cols>
  <sheetData>
    <row r="1" spans="2:12" ht="18.649999999999999" customHeight="1" x14ac:dyDescent="0.35">
      <c r="B1" s="843"/>
      <c r="C1" s="843"/>
      <c r="D1" s="843"/>
      <c r="E1" s="843"/>
      <c r="F1" s="843"/>
      <c r="G1" s="843"/>
    </row>
    <row r="2" spans="2:12" ht="9.5" thickBot="1" x14ac:dyDescent="0.4">
      <c r="B2" s="318" t="s">
        <v>588</v>
      </c>
      <c r="C2" s="191"/>
      <c r="D2" s="191"/>
      <c r="E2" s="191"/>
      <c r="F2" s="191"/>
      <c r="G2" s="191"/>
      <c r="H2" s="830" t="s">
        <v>18</v>
      </c>
      <c r="I2" s="830"/>
    </row>
    <row r="3" spans="2:12" ht="10" thickTop="1" thickBot="1" x14ac:dyDescent="0.4">
      <c r="B3" s="192"/>
      <c r="C3" s="467" t="s">
        <v>715</v>
      </c>
      <c r="D3" s="332" t="s">
        <v>694</v>
      </c>
      <c r="E3" s="332" t="s">
        <v>679</v>
      </c>
      <c r="F3" s="445" t="s">
        <v>644</v>
      </c>
      <c r="G3" s="445" t="s">
        <v>631</v>
      </c>
      <c r="H3" s="452" t="s">
        <v>19</v>
      </c>
      <c r="I3" s="453" t="s">
        <v>20</v>
      </c>
    </row>
    <row r="4" spans="2:12" ht="9.5" thickTop="1" x14ac:dyDescent="0.35">
      <c r="B4" s="111" t="s">
        <v>286</v>
      </c>
      <c r="C4" s="158">
        <v>942328.16700000002</v>
      </c>
      <c r="D4" s="158">
        <v>988591.64658235689</v>
      </c>
      <c r="E4" s="158">
        <v>1010248.0087027482</v>
      </c>
      <c r="F4" s="158">
        <v>1003302.2057805314</v>
      </c>
      <c r="G4" s="158">
        <v>970844.48904472578</v>
      </c>
      <c r="H4" s="92">
        <v>-4.6797360408914579E-2</v>
      </c>
      <c r="I4" s="93">
        <v>-2.9372698064944247E-2</v>
      </c>
    </row>
    <row r="5" spans="2:12" x14ac:dyDescent="0.35">
      <c r="B5" s="111" t="s">
        <v>292</v>
      </c>
      <c r="C5" s="158">
        <v>969693.91074672411</v>
      </c>
      <c r="D5" s="158">
        <v>987877.13622614113</v>
      </c>
      <c r="E5" s="158">
        <v>1011781.9410855992</v>
      </c>
      <c r="F5" s="158">
        <v>992649.74880222313</v>
      </c>
      <c r="G5" s="158">
        <v>969648.12206447485</v>
      </c>
      <c r="H5" s="92">
        <v>-1.8406363314450225E-2</v>
      </c>
      <c r="I5" s="93">
        <v>4.7221957334198095E-5</v>
      </c>
    </row>
    <row r="6" spans="2:12" x14ac:dyDescent="0.35">
      <c r="B6" s="113" t="s">
        <v>293</v>
      </c>
      <c r="C6" s="66">
        <v>0.12634962415022652</v>
      </c>
      <c r="D6" s="66">
        <v>0.15460218523931035</v>
      </c>
      <c r="E6" s="66">
        <v>0.16760903898229054</v>
      </c>
      <c r="F6" s="66">
        <v>0.18156120419782118</v>
      </c>
      <c r="G6" s="66">
        <v>0.18480983792512085</v>
      </c>
      <c r="H6" s="107"/>
      <c r="I6" s="93"/>
    </row>
    <row r="7" spans="2:12" x14ac:dyDescent="0.35">
      <c r="B7" s="113" t="s">
        <v>294</v>
      </c>
      <c r="C7" s="66">
        <v>0.1440828910741522</v>
      </c>
      <c r="D7" s="66">
        <v>0.16660113832516893</v>
      </c>
      <c r="E7" s="66">
        <v>0.18017895302114276</v>
      </c>
      <c r="F7" s="66">
        <v>0.18675205625427146</v>
      </c>
      <c r="G7" s="66">
        <v>0.19954726934548325</v>
      </c>
      <c r="H7" s="92"/>
      <c r="I7" s="93"/>
    </row>
    <row r="8" spans="2:12" ht="9.5" thickBot="1" x14ac:dyDescent="0.4">
      <c r="B8" s="323" t="s">
        <v>295</v>
      </c>
      <c r="C8" s="403">
        <v>0.1013572507317949</v>
      </c>
      <c r="D8" s="403">
        <v>0.12704710673325181</v>
      </c>
      <c r="E8" s="403">
        <v>0.13918298788411756</v>
      </c>
      <c r="F8" s="403">
        <v>0.15043194353317579</v>
      </c>
      <c r="G8" s="403">
        <v>0.1544866984645743</v>
      </c>
      <c r="H8" s="546"/>
      <c r="I8" s="547"/>
    </row>
    <row r="9" spans="2:12" ht="9.5" thickTop="1" x14ac:dyDescent="0.35">
      <c r="B9" s="85"/>
      <c r="C9" s="19"/>
      <c r="D9" s="19"/>
      <c r="E9" s="19"/>
      <c r="F9" s="19"/>
      <c r="G9" s="19"/>
      <c r="H9" s="19"/>
      <c r="I9" s="19"/>
    </row>
    <row r="10" spans="2:12" x14ac:dyDescent="0.35">
      <c r="B10" s="88" t="s">
        <v>296</v>
      </c>
    </row>
    <row r="11" spans="2:12" ht="9.5" thickBot="1" x14ac:dyDescent="0.4">
      <c r="B11" s="35"/>
      <c r="C11" s="467" t="s">
        <v>715</v>
      </c>
      <c r="D11" s="332" t="s">
        <v>694</v>
      </c>
      <c r="E11" s="332" t="s">
        <v>679</v>
      </c>
      <c r="F11" s="445" t="s">
        <v>644</v>
      </c>
      <c r="G11" s="445" t="s">
        <v>631</v>
      </c>
    </row>
    <row r="12" spans="2:12" ht="9.5" thickTop="1" x14ac:dyDescent="0.35">
      <c r="B12" s="85" t="s">
        <v>297</v>
      </c>
      <c r="C12" s="391">
        <v>303224.23800000001</v>
      </c>
      <c r="D12" s="391">
        <v>244579.59</v>
      </c>
      <c r="E12" s="391">
        <v>202486.01500000001</v>
      </c>
      <c r="F12" s="391">
        <v>182998.53200000001</v>
      </c>
      <c r="G12" s="391">
        <v>143643.875</v>
      </c>
      <c r="I12" s="260"/>
      <c r="J12" s="319"/>
      <c r="K12" s="41"/>
      <c r="L12" s="41"/>
    </row>
    <row r="13" spans="2:12" ht="18" x14ac:dyDescent="0.35">
      <c r="B13" s="85" t="s">
        <v>298</v>
      </c>
      <c r="C13" s="391">
        <v>24866.501</v>
      </c>
      <c r="D13" s="391">
        <v>23420.749</v>
      </c>
      <c r="E13" s="391">
        <v>23168.53</v>
      </c>
      <c r="F13" s="391">
        <v>23723.556</v>
      </c>
      <c r="G13" s="391">
        <v>21985.758999999998</v>
      </c>
      <c r="I13" s="260"/>
      <c r="J13" s="319"/>
      <c r="K13" s="41"/>
      <c r="L13" s="41"/>
    </row>
    <row r="14" spans="2:12" x14ac:dyDescent="0.35">
      <c r="B14" s="85" t="s">
        <v>299</v>
      </c>
      <c r="C14" s="391">
        <v>17211.352999999999</v>
      </c>
      <c r="D14" s="391">
        <v>15846.705</v>
      </c>
      <c r="E14" s="391">
        <v>15608.044</v>
      </c>
      <c r="F14" s="391">
        <v>17327.441999999999</v>
      </c>
      <c r="G14" s="391">
        <v>11162.621999999999</v>
      </c>
      <c r="I14" s="260"/>
      <c r="J14" s="319"/>
      <c r="K14" s="41"/>
      <c r="L14" s="41"/>
    </row>
    <row r="15" spans="2:12" x14ac:dyDescent="0.35">
      <c r="B15" s="85" t="s">
        <v>300</v>
      </c>
      <c r="C15" s="391">
        <v>631.255</v>
      </c>
      <c r="D15" s="391">
        <v>2563.7449999999999</v>
      </c>
      <c r="E15" s="391">
        <v>415.339</v>
      </c>
      <c r="F15" s="391">
        <v>534.44200000000001</v>
      </c>
      <c r="G15" s="391">
        <v>340.32600000000002</v>
      </c>
      <c r="H15" s="75"/>
      <c r="I15" s="260"/>
      <c r="J15" s="319"/>
      <c r="K15" s="41"/>
      <c r="L15" s="41"/>
    </row>
    <row r="16" spans="2:12" x14ac:dyDescent="0.35">
      <c r="B16" s="85" t="s">
        <v>301</v>
      </c>
      <c r="C16" s="391">
        <v>40991.627999999997</v>
      </c>
      <c r="D16" s="391">
        <v>123389.178</v>
      </c>
      <c r="E16" s="391">
        <v>113349.023</v>
      </c>
      <c r="F16" s="391">
        <v>74466.667000000001</v>
      </c>
      <c r="G16" s="391">
        <v>62655.796999999999</v>
      </c>
      <c r="H16" s="19"/>
      <c r="I16" s="260"/>
      <c r="J16" s="319"/>
      <c r="K16" s="41"/>
      <c r="L16" s="41"/>
    </row>
    <row r="17" spans="2:12" ht="18" x14ac:dyDescent="0.35">
      <c r="B17" s="117" t="s">
        <v>302</v>
      </c>
      <c r="C17" s="392">
        <v>386924.97499999998</v>
      </c>
      <c r="D17" s="392">
        <v>409799.967</v>
      </c>
      <c r="E17" s="392">
        <v>355026.951</v>
      </c>
      <c r="F17" s="392">
        <v>299050.63900000002</v>
      </c>
      <c r="G17" s="392">
        <v>239788.37899999999</v>
      </c>
      <c r="H17" s="19"/>
      <c r="I17" s="260"/>
      <c r="J17" s="319"/>
      <c r="K17" s="41"/>
      <c r="L17" s="41"/>
    </row>
    <row r="18" spans="2:12" x14ac:dyDescent="0.35">
      <c r="B18" s="85" t="s">
        <v>303</v>
      </c>
      <c r="C18" s="391">
        <v>1003162.618</v>
      </c>
      <c r="D18" s="391">
        <v>973940.10100000002</v>
      </c>
      <c r="E18" s="391">
        <v>928339.82200000004</v>
      </c>
      <c r="F18" s="391">
        <v>824470.90399999998</v>
      </c>
      <c r="G18" s="391">
        <v>747507.96799999999</v>
      </c>
      <c r="H18" s="19"/>
      <c r="I18" s="260"/>
      <c r="J18" s="319"/>
      <c r="K18" s="41"/>
      <c r="L18" s="41"/>
    </row>
    <row r="19" spans="2:12" x14ac:dyDescent="0.35">
      <c r="B19" s="85" t="s">
        <v>304</v>
      </c>
      <c r="C19" s="391">
        <v>0</v>
      </c>
      <c r="D19" s="391">
        <v>0</v>
      </c>
      <c r="E19" s="391">
        <v>0</v>
      </c>
      <c r="F19" s="391">
        <v>0</v>
      </c>
      <c r="G19" s="391">
        <v>0</v>
      </c>
      <c r="H19" s="19"/>
      <c r="I19" s="260"/>
      <c r="J19" s="319"/>
      <c r="K19" s="41"/>
      <c r="L19" s="41"/>
    </row>
    <row r="20" spans="2:12" x14ac:dyDescent="0.35">
      <c r="B20" s="85" t="s">
        <v>305</v>
      </c>
      <c r="C20" s="391">
        <v>-381297.86</v>
      </c>
      <c r="D20" s="391">
        <v>-274390.359</v>
      </c>
      <c r="E20" s="391">
        <v>-261147.46400000001</v>
      </c>
      <c r="F20" s="391">
        <v>-233821.24400000001</v>
      </c>
      <c r="G20" s="391">
        <v>-182466.47899999999</v>
      </c>
      <c r="H20" s="19"/>
      <c r="I20" s="260"/>
      <c r="J20" s="319"/>
      <c r="K20" s="41"/>
      <c r="L20" s="41"/>
    </row>
    <row r="21" spans="2:12" x14ac:dyDescent="0.35">
      <c r="B21" s="117" t="s">
        <v>306</v>
      </c>
      <c r="C21" s="392">
        <v>621864.75800000003</v>
      </c>
      <c r="D21" s="392">
        <v>699549.74200000009</v>
      </c>
      <c r="E21" s="392">
        <v>667192.35800000001</v>
      </c>
      <c r="F21" s="392">
        <v>590649.65999999992</v>
      </c>
      <c r="G21" s="392">
        <v>565041.48900000006</v>
      </c>
      <c r="H21" s="118"/>
      <c r="I21" s="260"/>
      <c r="J21" s="319"/>
      <c r="K21" s="41"/>
      <c r="L21" s="41"/>
    </row>
    <row r="22" spans="2:12" x14ac:dyDescent="0.35">
      <c r="B22" s="117" t="s">
        <v>307</v>
      </c>
      <c r="C22" s="392">
        <v>234939.78300000005</v>
      </c>
      <c r="D22" s="392">
        <v>289749.77500000008</v>
      </c>
      <c r="E22" s="392">
        <v>312165.40700000001</v>
      </c>
      <c r="F22" s="392">
        <v>291599.02099999989</v>
      </c>
      <c r="G22" s="392">
        <v>325253.1100000001</v>
      </c>
      <c r="H22" s="19"/>
      <c r="I22" s="260"/>
      <c r="J22" s="319"/>
      <c r="K22" s="41"/>
      <c r="L22" s="41"/>
    </row>
    <row r="23" spans="2:12" x14ac:dyDescent="0.35">
      <c r="B23" s="85"/>
      <c r="C23" s="385"/>
      <c r="D23" s="385"/>
      <c r="E23" s="385"/>
      <c r="F23" s="385"/>
      <c r="G23" s="385"/>
      <c r="H23" s="19"/>
      <c r="I23" s="19"/>
      <c r="J23" s="319"/>
    </row>
    <row r="24" spans="2:12" x14ac:dyDescent="0.35">
      <c r="B24" s="88" t="s">
        <v>308</v>
      </c>
      <c r="H24" s="19"/>
      <c r="I24" s="19"/>
    </row>
    <row r="25" spans="2:12" ht="9.5" thickBot="1" x14ac:dyDescent="0.4">
      <c r="B25" s="35"/>
      <c r="C25" s="306" t="s">
        <v>715</v>
      </c>
      <c r="D25" s="715" t="s">
        <v>694</v>
      </c>
      <c r="E25" s="715" t="s">
        <v>679</v>
      </c>
      <c r="F25" s="716" t="s">
        <v>644</v>
      </c>
      <c r="G25" s="716" t="s">
        <v>631</v>
      </c>
    </row>
    <row r="26" spans="2:12" ht="9.5" thickTop="1" x14ac:dyDescent="0.35">
      <c r="B26" s="115" t="s">
        <v>309</v>
      </c>
      <c r="C26" s="87"/>
      <c r="D26" s="87"/>
      <c r="E26" s="87"/>
      <c r="F26" s="87"/>
      <c r="G26" s="87"/>
      <c r="H26" s="19"/>
      <c r="I26" s="19"/>
    </row>
    <row r="27" spans="2:12" x14ac:dyDescent="0.35">
      <c r="B27" s="85" t="s">
        <v>310</v>
      </c>
      <c r="C27" s="393">
        <v>441.98599999999999</v>
      </c>
      <c r="D27" s="393">
        <v>437.73099999999999</v>
      </c>
      <c r="E27" s="393">
        <v>437.73099999999999</v>
      </c>
      <c r="F27" s="393">
        <v>437.73099999999999</v>
      </c>
      <c r="G27" s="393">
        <v>437.73099999999999</v>
      </c>
      <c r="H27" s="19"/>
      <c r="I27" s="19"/>
    </row>
    <row r="28" spans="2:12" x14ac:dyDescent="0.35">
      <c r="B28" s="85" t="s">
        <v>311</v>
      </c>
      <c r="C28" s="393">
        <v>0</v>
      </c>
      <c r="D28" s="393">
        <v>0</v>
      </c>
      <c r="E28" s="393">
        <v>0</v>
      </c>
      <c r="F28" s="393">
        <v>0</v>
      </c>
      <c r="G28" s="393">
        <v>0</v>
      </c>
      <c r="H28" s="19"/>
      <c r="I28" s="19"/>
    </row>
    <row r="29" spans="2:12" x14ac:dyDescent="0.35">
      <c r="B29" s="85" t="s">
        <v>312</v>
      </c>
      <c r="C29" s="393">
        <v>676049.52</v>
      </c>
      <c r="D29" s="393">
        <v>637973.54500000004</v>
      </c>
      <c r="E29" s="393">
        <v>601790.24399999995</v>
      </c>
      <c r="F29" s="393">
        <v>554292.304</v>
      </c>
      <c r="G29" s="393">
        <v>513101.13500000001</v>
      </c>
      <c r="H29" s="19"/>
      <c r="I29" s="19"/>
    </row>
    <row r="30" spans="2:12" x14ac:dyDescent="0.35">
      <c r="B30" s="85" t="s">
        <v>628</v>
      </c>
      <c r="C30" s="393">
        <v>-13502.075000000001</v>
      </c>
      <c r="D30" s="393">
        <v>-14338.782999999999</v>
      </c>
      <c r="E30" s="393">
        <v>-13525.544</v>
      </c>
      <c r="F30" s="393">
        <v>-12458.004000000001</v>
      </c>
      <c r="G30" s="393">
        <v>-11532.210999999999</v>
      </c>
      <c r="H30" s="19"/>
      <c r="I30" s="19"/>
    </row>
    <row r="31" spans="2:12" x14ac:dyDescent="0.35">
      <c r="B31" s="85" t="s">
        <v>313</v>
      </c>
      <c r="C31" s="393">
        <v>231661.04199999999</v>
      </c>
      <c r="D31" s="393">
        <v>222522.12700000001</v>
      </c>
      <c r="E31" s="393">
        <v>237039.003</v>
      </c>
      <c r="F31" s="393">
        <v>93162.629000000001</v>
      </c>
      <c r="G31" s="393">
        <v>86239.428</v>
      </c>
      <c r="H31" s="19"/>
      <c r="I31" s="19"/>
    </row>
    <row r="32" spans="2:12" x14ac:dyDescent="0.35">
      <c r="B32" s="85" t="s">
        <v>314</v>
      </c>
      <c r="C32" s="393">
        <v>830.17700000000002</v>
      </c>
      <c r="D32" s="393">
        <v>783.42100000000005</v>
      </c>
      <c r="E32" s="393">
        <v>738.98800000000006</v>
      </c>
      <c r="F32" s="393">
        <v>597.93499999999995</v>
      </c>
      <c r="G32" s="393">
        <v>553.5</v>
      </c>
      <c r="H32" s="19"/>
      <c r="I32" s="19"/>
    </row>
    <row r="33" spans="2:9" x14ac:dyDescent="0.35">
      <c r="B33" s="150" t="s">
        <v>420</v>
      </c>
      <c r="C33" s="393">
        <v>74613.990000000005</v>
      </c>
      <c r="D33" s="393">
        <v>68144.933000000005</v>
      </c>
      <c r="E33" s="393">
        <v>64255.199999999997</v>
      </c>
      <c r="F33" s="393">
        <v>59149.133000000002</v>
      </c>
      <c r="G33" s="393">
        <v>54721.05</v>
      </c>
      <c r="H33" s="19"/>
      <c r="I33" s="19"/>
    </row>
    <row r="34" spans="2:9" x14ac:dyDescent="0.35">
      <c r="B34" s="85" t="s">
        <v>315</v>
      </c>
      <c r="C34" s="393">
        <v>-1985.4069999999999</v>
      </c>
      <c r="D34" s="393">
        <v>-4701.2529999999997</v>
      </c>
      <c r="E34" s="393">
        <v>1344.8910000000001</v>
      </c>
      <c r="F34" s="393">
        <v>4881.5720000000001</v>
      </c>
      <c r="G34" s="393">
        <v>3908.8240000000001</v>
      </c>
      <c r="H34" s="19"/>
      <c r="I34" s="19"/>
    </row>
    <row r="35" spans="2:9" x14ac:dyDescent="0.35">
      <c r="B35" s="150" t="s">
        <v>421</v>
      </c>
      <c r="C35" s="393">
        <v>65586.645000000004</v>
      </c>
      <c r="D35" s="393">
        <v>47711.24</v>
      </c>
      <c r="E35" s="393">
        <v>32291.681</v>
      </c>
      <c r="F35" s="393">
        <v>17784.728999999999</v>
      </c>
      <c r="G35" s="393">
        <v>18729.387999999999</v>
      </c>
      <c r="H35" s="19"/>
      <c r="I35" s="19"/>
    </row>
    <row r="36" spans="2:9" x14ac:dyDescent="0.35">
      <c r="B36" s="85" t="s">
        <v>316</v>
      </c>
      <c r="C36" s="393">
        <v>-30533.26</v>
      </c>
      <c r="D36" s="393">
        <v>7937.7879999999996</v>
      </c>
      <c r="E36" s="393">
        <v>0</v>
      </c>
      <c r="F36" s="393">
        <v>89909.529999995109</v>
      </c>
      <c r="G36" s="393">
        <v>72173.218999999997</v>
      </c>
      <c r="H36" s="19"/>
      <c r="I36" s="19"/>
    </row>
    <row r="37" spans="2:9" x14ac:dyDescent="0.35">
      <c r="B37" s="85" t="s">
        <v>552</v>
      </c>
      <c r="C37" s="393">
        <v>0</v>
      </c>
      <c r="D37" s="393">
        <v>7469.3519999999999</v>
      </c>
      <c r="E37" s="393">
        <v>3967.6280000000002</v>
      </c>
      <c r="F37" s="393">
        <v>16713.345000000001</v>
      </c>
      <c r="G37" s="393">
        <v>9175.9040000000005</v>
      </c>
      <c r="H37" s="19"/>
      <c r="I37" s="19"/>
    </row>
    <row r="38" spans="2:9" x14ac:dyDescent="0.35">
      <c r="B38" s="115" t="s">
        <v>317</v>
      </c>
      <c r="C38" s="394">
        <v>1003162.6180000001</v>
      </c>
      <c r="D38" s="394">
        <v>973940.10099999979</v>
      </c>
      <c r="E38" s="394">
        <v>928339.82199999993</v>
      </c>
      <c r="F38" s="394">
        <v>824470.90399999532</v>
      </c>
      <c r="G38" s="394">
        <v>747507.96800000011</v>
      </c>
      <c r="H38" s="19"/>
      <c r="I38" s="19"/>
    </row>
    <row r="39" spans="2:9" x14ac:dyDescent="0.35">
      <c r="B39" s="85" t="s">
        <v>318</v>
      </c>
      <c r="C39" s="393"/>
      <c r="D39" s="393"/>
      <c r="E39" s="393"/>
      <c r="F39" s="393"/>
      <c r="G39" s="393"/>
      <c r="H39" s="19"/>
      <c r="I39" s="19"/>
    </row>
    <row r="40" spans="2:9" x14ac:dyDescent="0.35">
      <c r="B40" s="85" t="s">
        <v>319</v>
      </c>
      <c r="C40" s="393">
        <v>205390.76</v>
      </c>
      <c r="D40" s="393">
        <v>188617.08</v>
      </c>
      <c r="E40" s="393">
        <v>175516.36900000001</v>
      </c>
      <c r="F40" s="393">
        <v>164405.78700000001</v>
      </c>
      <c r="G40" s="393">
        <v>141525.79199999999</v>
      </c>
      <c r="H40" s="19"/>
      <c r="I40" s="19"/>
    </row>
    <row r="41" spans="2:9" x14ac:dyDescent="0.35">
      <c r="B41" s="85" t="s">
        <v>320</v>
      </c>
      <c r="C41" s="393">
        <v>148.97499999999999</v>
      </c>
      <c r="D41" s="393">
        <v>219.364</v>
      </c>
      <c r="E41" s="393">
        <v>151.50399999999999</v>
      </c>
      <c r="F41" s="393">
        <v>208.39400000000001</v>
      </c>
      <c r="G41" s="393">
        <v>331.702</v>
      </c>
      <c r="H41" s="19"/>
      <c r="I41" s="19"/>
    </row>
    <row r="42" spans="2:9" x14ac:dyDescent="0.35">
      <c r="B42" s="85" t="s">
        <v>321</v>
      </c>
      <c r="C42" s="393">
        <v>175758.125</v>
      </c>
      <c r="D42" s="393">
        <v>85553.914999999994</v>
      </c>
      <c r="E42" s="393">
        <v>85479.591</v>
      </c>
      <c r="F42" s="393">
        <v>69207.062999999995</v>
      </c>
      <c r="G42" s="393">
        <v>40608.985000000001</v>
      </c>
      <c r="H42" s="19"/>
      <c r="I42" s="19"/>
    </row>
    <row r="43" spans="2:9" x14ac:dyDescent="0.35">
      <c r="B43" s="115" t="s">
        <v>322</v>
      </c>
      <c r="C43" s="394">
        <v>381297.86</v>
      </c>
      <c r="D43" s="394">
        <v>274390.359</v>
      </c>
      <c r="E43" s="394">
        <v>261147.46399999998</v>
      </c>
      <c r="F43" s="394">
        <v>233821.24400000001</v>
      </c>
      <c r="G43" s="394">
        <v>182466.47899999999</v>
      </c>
      <c r="H43" s="19"/>
      <c r="I43" s="19"/>
    </row>
    <row r="44" spans="2:9" x14ac:dyDescent="0.35">
      <c r="B44" s="115" t="s">
        <v>323</v>
      </c>
      <c r="C44" s="394">
        <v>621864.75800000015</v>
      </c>
      <c r="D44" s="394">
        <v>699549.74199999985</v>
      </c>
      <c r="E44" s="394">
        <v>667192.35800000001</v>
      </c>
      <c r="F44" s="394">
        <v>590649.65999999526</v>
      </c>
      <c r="G44" s="394">
        <v>565041.48900000006</v>
      </c>
      <c r="H44" s="19"/>
      <c r="I44" s="19"/>
    </row>
    <row r="45" spans="2:9" hidden="1" x14ac:dyDescent="0.35">
      <c r="B45" s="85" t="s">
        <v>324</v>
      </c>
      <c r="C45" s="393"/>
      <c r="D45" s="393"/>
      <c r="E45" s="393"/>
      <c r="F45" s="393"/>
      <c r="G45" s="393"/>
      <c r="H45" s="19"/>
      <c r="I45" s="19"/>
    </row>
    <row r="46" spans="2:9" hidden="1" x14ac:dyDescent="0.35">
      <c r="B46" s="85" t="s">
        <v>325</v>
      </c>
      <c r="C46" s="393" t="e">
        <v>#REF!</v>
      </c>
      <c r="D46" s="393">
        <v>0</v>
      </c>
      <c r="E46" s="393">
        <v>0</v>
      </c>
      <c r="F46" s="393">
        <v>0</v>
      </c>
      <c r="G46" s="393">
        <v>0</v>
      </c>
      <c r="H46" s="19"/>
      <c r="I46" s="19"/>
    </row>
    <row r="47" spans="2:9" hidden="1" x14ac:dyDescent="0.35">
      <c r="B47" s="85" t="s">
        <v>326</v>
      </c>
      <c r="C47" s="393" t="e">
        <v>#REF!</v>
      </c>
      <c r="D47" s="393">
        <v>0</v>
      </c>
      <c r="E47" s="393">
        <v>0</v>
      </c>
      <c r="F47" s="393">
        <v>0</v>
      </c>
      <c r="G47" s="393">
        <v>0</v>
      </c>
      <c r="H47" s="119"/>
      <c r="I47" s="19"/>
    </row>
    <row r="48" spans="2:9" hidden="1" x14ac:dyDescent="0.35">
      <c r="B48" s="85" t="s">
        <v>553</v>
      </c>
      <c r="C48" s="393" t="e">
        <v>#REF!</v>
      </c>
      <c r="D48" s="393">
        <v>0</v>
      </c>
      <c r="E48" s="393">
        <v>0</v>
      </c>
      <c r="F48" s="393">
        <v>0</v>
      </c>
      <c r="G48" s="393">
        <v>0</v>
      </c>
      <c r="H48" s="119"/>
      <c r="I48" s="19"/>
    </row>
    <row r="49" spans="2:11" x14ac:dyDescent="0.35">
      <c r="B49" s="115" t="s">
        <v>327</v>
      </c>
      <c r="C49" s="394">
        <v>0</v>
      </c>
      <c r="D49" s="394">
        <v>0</v>
      </c>
      <c r="E49" s="394">
        <v>0</v>
      </c>
      <c r="F49" s="394">
        <v>0</v>
      </c>
      <c r="G49" s="394">
        <v>0</v>
      </c>
      <c r="H49" s="119"/>
      <c r="I49" s="19"/>
    </row>
    <row r="50" spans="2:11" x14ac:dyDescent="0.35">
      <c r="B50" s="85" t="s">
        <v>308</v>
      </c>
      <c r="C50" s="393">
        <v>621864.75800000003</v>
      </c>
      <c r="D50" s="393">
        <v>699549.74199999997</v>
      </c>
      <c r="E50" s="393">
        <v>667192.35800000001</v>
      </c>
      <c r="F50" s="393">
        <v>590649.65999999514</v>
      </c>
      <c r="G50" s="393">
        <v>565041.48899999994</v>
      </c>
      <c r="H50" s="19"/>
      <c r="I50" s="19"/>
    </row>
    <row r="51" spans="2:11" x14ac:dyDescent="0.35">
      <c r="B51" s="85" t="s">
        <v>328</v>
      </c>
      <c r="C51" s="393">
        <v>3966861.7983362</v>
      </c>
      <c r="D51" s="393">
        <v>3273425.0702709756</v>
      </c>
      <c r="E51" s="393">
        <v>2736269.158333316</v>
      </c>
      <c r="F51" s="393">
        <v>2557622.0213680323</v>
      </c>
      <c r="G51" s="393">
        <v>2044141.3449839368</v>
      </c>
      <c r="H51" s="19"/>
      <c r="I51" s="19"/>
      <c r="J51" s="544"/>
      <c r="K51" s="544"/>
    </row>
    <row r="52" spans="2:11" x14ac:dyDescent="0.35">
      <c r="B52" s="85" t="s">
        <v>329</v>
      </c>
      <c r="C52" s="393">
        <v>4716881.8377427179</v>
      </c>
      <c r="D52" s="393">
        <v>5023268.7316747569</v>
      </c>
      <c r="E52" s="393">
        <v>4355529.8787621362</v>
      </c>
      <c r="F52" s="393">
        <v>3662675.5008495143</v>
      </c>
      <c r="G52" s="393">
        <v>2936928.7811893206</v>
      </c>
      <c r="H52" s="19"/>
      <c r="I52" s="19"/>
      <c r="J52" s="544"/>
      <c r="K52" s="544"/>
    </row>
    <row r="53" spans="2:11" x14ac:dyDescent="0.35">
      <c r="B53" s="117" t="s">
        <v>445</v>
      </c>
      <c r="C53" s="395">
        <v>0.13183810394063122</v>
      </c>
      <c r="D53" s="395">
        <v>0.13926185903392235</v>
      </c>
      <c r="E53" s="395">
        <v>0.1531828219692111</v>
      </c>
      <c r="F53" s="395">
        <v>0.16126180434575788</v>
      </c>
      <c r="G53" s="395">
        <v>0.19239196150040258</v>
      </c>
      <c r="H53" s="19"/>
      <c r="I53" s="19"/>
    </row>
    <row r="54" spans="2:11" x14ac:dyDescent="0.35">
      <c r="B54" s="117" t="s">
        <v>444</v>
      </c>
      <c r="C54" s="395">
        <v>0.13183810394063122</v>
      </c>
      <c r="D54" s="395">
        <v>0.13926185903392235</v>
      </c>
      <c r="E54" s="395">
        <v>0.1531828219692111</v>
      </c>
      <c r="F54" s="395">
        <v>0.16126180434575788</v>
      </c>
      <c r="G54" s="395">
        <v>0.19239196150040258</v>
      </c>
      <c r="H54" s="804"/>
      <c r="I54" s="19"/>
    </row>
    <row r="55" spans="2:11" s="45" customFormat="1" x14ac:dyDescent="0.35">
      <c r="B55" s="404"/>
      <c r="C55" s="405"/>
      <c r="D55" s="405"/>
      <c r="E55" s="405"/>
      <c r="F55" s="405"/>
      <c r="G55" s="405"/>
      <c r="H55" s="406"/>
      <c r="I55" s="406"/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A2:G19"/>
  <sheetViews>
    <sheetView showGridLines="0" zoomScaleNormal="100" zoomScalePageLayoutView="197" workbookViewId="0">
      <selection activeCell="B5" sqref="B5"/>
    </sheetView>
  </sheetViews>
  <sheetFormatPr baseColWidth="10" defaultColWidth="10.81640625" defaultRowHeight="9" x14ac:dyDescent="0.35"/>
  <cols>
    <col min="1" max="1" width="2.7265625" style="45" customWidth="1"/>
    <col min="2" max="2" width="30.1796875" style="111" customWidth="1"/>
    <col min="3" max="3" width="10.81640625" style="111" bestFit="1" customWidth="1"/>
    <col min="4" max="7" width="10.6328125" style="111" bestFit="1" customWidth="1"/>
    <col min="8" max="16384" width="10.81640625" style="111"/>
  </cols>
  <sheetData>
    <row r="2" spans="2:7" x14ac:dyDescent="0.35">
      <c r="B2" s="805" t="s">
        <v>330</v>
      </c>
      <c r="C2" s="846" t="s">
        <v>715</v>
      </c>
      <c r="D2" s="848" t="s">
        <v>694</v>
      </c>
      <c r="E2" s="844" t="s">
        <v>679</v>
      </c>
      <c r="F2" s="844" t="s">
        <v>644</v>
      </c>
      <c r="G2" s="844" t="s">
        <v>631</v>
      </c>
    </row>
    <row r="3" spans="2:7" ht="15" customHeight="1" thickBot="1" x14ac:dyDescent="0.4">
      <c r="B3" s="793" t="s">
        <v>436</v>
      </c>
      <c r="C3" s="847"/>
      <c r="D3" s="849"/>
      <c r="E3" s="845"/>
      <c r="F3" s="845"/>
      <c r="G3" s="845"/>
    </row>
    <row r="4" spans="2:7" ht="9.5" thickTop="1" x14ac:dyDescent="0.35">
      <c r="B4" s="85" t="s">
        <v>331</v>
      </c>
      <c r="C4" s="652">
        <v>766.10953829159189</v>
      </c>
      <c r="D4" s="718">
        <v>550.18369372236361</v>
      </c>
      <c r="E4" s="652">
        <v>529.55287160982425</v>
      </c>
      <c r="F4" s="652">
        <v>433.91015883777237</v>
      </c>
      <c r="G4" s="652">
        <v>638.56249459917626</v>
      </c>
    </row>
    <row r="5" spans="2:7" x14ac:dyDescent="0.35">
      <c r="B5" s="85" t="s">
        <v>640</v>
      </c>
      <c r="C5" s="26">
        <v>29.118239862317608</v>
      </c>
      <c r="D5" s="26">
        <v>41.333249499226163</v>
      </c>
      <c r="E5" s="26">
        <v>6.9829049004772434</v>
      </c>
      <c r="F5" s="26">
        <v>44.070197841646497</v>
      </c>
      <c r="G5" s="26">
        <v>1.7262521019980559</v>
      </c>
    </row>
    <row r="6" spans="2:7" x14ac:dyDescent="0.35">
      <c r="B6" s="115" t="s">
        <v>332</v>
      </c>
      <c r="C6" s="24">
        <v>795.22777815390953</v>
      </c>
      <c r="D6" s="24">
        <v>591.51694322158983</v>
      </c>
      <c r="E6" s="24">
        <v>536.5357765103015</v>
      </c>
      <c r="F6" s="24">
        <v>477.98035667941889</v>
      </c>
      <c r="G6" s="24">
        <v>640.28874670117432</v>
      </c>
    </row>
    <row r="7" spans="2:7" x14ac:dyDescent="0.35">
      <c r="B7" s="115" t="s">
        <v>289</v>
      </c>
      <c r="C7" s="24">
        <v>1247.8455379178718</v>
      </c>
      <c r="D7" s="24">
        <v>953.1756611954961</v>
      </c>
      <c r="E7" s="24">
        <v>825.40197602141779</v>
      </c>
      <c r="F7" s="24">
        <v>824.39697046004846</v>
      </c>
      <c r="G7" s="24">
        <v>801.05131573079336</v>
      </c>
    </row>
    <row r="8" spans="2:7" x14ac:dyDescent="0.35">
      <c r="B8" s="112" t="s">
        <v>333</v>
      </c>
      <c r="C8" s="29">
        <v>0.63728062006841768</v>
      </c>
      <c r="D8" s="29">
        <v>0.62057495517635741</v>
      </c>
      <c r="E8" s="29">
        <v>0.65002967293160352</v>
      </c>
      <c r="F8" s="29">
        <v>0.57979392672038277</v>
      </c>
      <c r="G8" s="29">
        <v>0.79931052371725209</v>
      </c>
    </row>
    <row r="9" spans="2:7" x14ac:dyDescent="0.35">
      <c r="B9" s="85"/>
      <c r="C9" s="19"/>
      <c r="D9" s="19"/>
      <c r="E9" s="19"/>
      <c r="F9" s="19"/>
    </row>
    <row r="10" spans="2:7" x14ac:dyDescent="0.35">
      <c r="B10" s="805" t="s">
        <v>334</v>
      </c>
      <c r="C10" s="846" t="s">
        <v>715</v>
      </c>
      <c r="D10" s="844" t="s">
        <v>694</v>
      </c>
      <c r="E10" s="844" t="s">
        <v>679</v>
      </c>
      <c r="F10" s="844" t="s">
        <v>644</v>
      </c>
      <c r="G10" s="844" t="s">
        <v>631</v>
      </c>
    </row>
    <row r="11" spans="2:7" ht="31" customHeight="1" thickBot="1" x14ac:dyDescent="0.4">
      <c r="B11" s="192" t="s">
        <v>391</v>
      </c>
      <c r="C11" s="847"/>
      <c r="D11" s="845"/>
      <c r="E11" s="845"/>
      <c r="F11" s="845"/>
      <c r="G11" s="845"/>
    </row>
    <row r="12" spans="2:7" ht="9.5" thickTop="1" x14ac:dyDescent="0.35">
      <c r="B12" s="85" t="s">
        <v>331</v>
      </c>
      <c r="C12" s="664">
        <v>712430.61600000004</v>
      </c>
      <c r="D12" s="664">
        <v>463472.79946045473</v>
      </c>
      <c r="E12" s="664">
        <v>324867.5166921058</v>
      </c>
      <c r="F12" s="664">
        <v>250070.85239067633</v>
      </c>
      <c r="G12" s="664">
        <v>201028.45576388878</v>
      </c>
    </row>
    <row r="13" spans="2:7" x14ac:dyDescent="0.35">
      <c r="B13" s="85" t="s">
        <v>160</v>
      </c>
      <c r="C13" s="664">
        <v>924039.50099751737</v>
      </c>
      <c r="D13" s="664">
        <v>1128459.3844291598</v>
      </c>
      <c r="E13" s="664">
        <v>1367921.9084287989</v>
      </c>
      <c r="F13" s="664">
        <v>1280744.4348595475</v>
      </c>
      <c r="G13" s="664">
        <v>1266093.9226030598</v>
      </c>
    </row>
    <row r="14" spans="2:7" x14ac:dyDescent="0.35">
      <c r="B14" s="85" t="s">
        <v>284</v>
      </c>
      <c r="C14" s="664">
        <v>0</v>
      </c>
      <c r="D14" s="664">
        <v>80912.881827287914</v>
      </c>
      <c r="E14" s="664">
        <v>189405.6382070657</v>
      </c>
      <c r="F14" s="664">
        <v>0</v>
      </c>
      <c r="G14" s="664">
        <v>26670.629827175017</v>
      </c>
    </row>
    <row r="15" spans="2:7" x14ac:dyDescent="0.35">
      <c r="B15" s="85" t="s">
        <v>639</v>
      </c>
      <c r="C15" s="571">
        <v>-60926.293851730006</v>
      </c>
      <c r="D15" s="664">
        <v>-22885.110736991312</v>
      </c>
      <c r="E15" s="664">
        <v>0</v>
      </c>
      <c r="F15" s="664">
        <v>18589.203752485442</v>
      </c>
      <c r="G15" s="664">
        <v>8914.2163534482224</v>
      </c>
    </row>
    <row r="16" spans="2:7" x14ac:dyDescent="0.35">
      <c r="B16" s="115" t="s">
        <v>335</v>
      </c>
      <c r="C16" s="665">
        <v>1575543.8231457875</v>
      </c>
      <c r="D16" s="665">
        <v>1649959.954979911</v>
      </c>
      <c r="E16" s="665">
        <v>1882195.0633279702</v>
      </c>
      <c r="F16" s="665">
        <v>1549404.4910027091</v>
      </c>
      <c r="G16" s="665">
        <v>1502707.2245475717</v>
      </c>
    </row>
    <row r="17" spans="2:7" x14ac:dyDescent="0.35">
      <c r="B17" s="115" t="s">
        <v>288</v>
      </c>
      <c r="C17" s="665">
        <v>3354523.7678045197</v>
      </c>
      <c r="D17" s="665">
        <v>3199384.7549496363</v>
      </c>
      <c r="E17" s="665">
        <v>3171670.7147703441</v>
      </c>
      <c r="F17" s="665">
        <v>2832387.2376651978</v>
      </c>
      <c r="G17" s="665">
        <v>2600595.8709835848</v>
      </c>
    </row>
    <row r="18" spans="2:7" x14ac:dyDescent="0.35">
      <c r="B18" s="112" t="s">
        <v>336</v>
      </c>
      <c r="C18" s="29">
        <v>0.46967734683154588</v>
      </c>
      <c r="D18" s="29">
        <v>0.51571163875408421</v>
      </c>
      <c r="E18" s="29">
        <v>0.59343961987058202</v>
      </c>
      <c r="F18" s="29">
        <v>0.54703130645367515</v>
      </c>
      <c r="G18" s="29">
        <v>0.57783188895828907</v>
      </c>
    </row>
    <row r="19" spans="2:7" x14ac:dyDescent="0.35">
      <c r="C19" s="198"/>
      <c r="D19" s="321"/>
      <c r="E19" s="321"/>
      <c r="F19" s="321"/>
      <c r="G19" s="321"/>
    </row>
  </sheetData>
  <mergeCells count="10">
    <mergeCell ref="E2:E3"/>
    <mergeCell ref="G10:G11"/>
    <mergeCell ref="C10:C11"/>
    <mergeCell ref="F10:F11"/>
    <mergeCell ref="F2:F3"/>
    <mergeCell ref="G2:G3"/>
    <mergeCell ref="C2:C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11"/>
  <sheetViews>
    <sheetView showGridLines="0" zoomScaleNormal="100" zoomScalePageLayoutView="168" workbookViewId="0">
      <selection activeCell="H10" sqref="H10"/>
    </sheetView>
  </sheetViews>
  <sheetFormatPr baseColWidth="10" defaultColWidth="10.81640625" defaultRowHeight="9" x14ac:dyDescent="0.35"/>
  <cols>
    <col min="1" max="1" width="3.36328125" style="111" customWidth="1"/>
    <col min="2" max="2" width="35.453125" style="111" bestFit="1" customWidth="1"/>
    <col min="3" max="3" width="9.453125" style="111" bestFit="1" customWidth="1"/>
    <col min="4" max="4" width="9.81640625" style="111" bestFit="1" customWidth="1"/>
    <col min="5" max="6" width="9.90625" style="111" bestFit="1" customWidth="1"/>
    <col min="7" max="7" width="9.81640625" style="111" bestFit="1" customWidth="1"/>
    <col min="8" max="16384" width="10.81640625" style="111"/>
  </cols>
  <sheetData>
    <row r="2" spans="2:7" ht="18.5" thickBot="1" x14ac:dyDescent="0.4">
      <c r="B2" s="799" t="s">
        <v>567</v>
      </c>
      <c r="C2" s="274" t="s">
        <v>715</v>
      </c>
      <c r="D2" s="712" t="s">
        <v>694</v>
      </c>
      <c r="E2" s="712" t="s">
        <v>679</v>
      </c>
      <c r="F2" s="800" t="s">
        <v>644</v>
      </c>
      <c r="G2" s="800" t="s">
        <v>631</v>
      </c>
    </row>
    <row r="3" spans="2:7" ht="9.5" thickTop="1" x14ac:dyDescent="0.35">
      <c r="B3" s="195" t="s">
        <v>200</v>
      </c>
      <c r="C3" s="631">
        <v>696156.679</v>
      </c>
      <c r="D3" s="631">
        <v>356839.38500000001</v>
      </c>
      <c r="E3" s="631">
        <v>272628.63199999998</v>
      </c>
      <c r="F3" s="631">
        <v>252328.495</v>
      </c>
      <c r="G3" s="631">
        <v>189414.587</v>
      </c>
    </row>
    <row r="4" spans="2:7" x14ac:dyDescent="0.35">
      <c r="B4" s="195" t="s">
        <v>160</v>
      </c>
      <c r="C4" s="631">
        <v>580732.08600000001</v>
      </c>
      <c r="D4" s="631">
        <v>281418.80299999996</v>
      </c>
      <c r="E4" s="631">
        <v>277455.185</v>
      </c>
      <c r="F4" s="631">
        <v>218565.06599999999</v>
      </c>
      <c r="G4" s="631">
        <v>220362.39500000002</v>
      </c>
    </row>
    <row r="5" spans="2:7" hidden="1" x14ac:dyDescent="0.35">
      <c r="B5" s="195" t="s">
        <v>259</v>
      </c>
      <c r="C5" s="631">
        <v>0</v>
      </c>
      <c r="D5" s="631">
        <v>0</v>
      </c>
      <c r="E5" s="631">
        <v>0</v>
      </c>
      <c r="F5" s="631">
        <v>0</v>
      </c>
      <c r="G5" s="631">
        <v>0</v>
      </c>
    </row>
    <row r="6" spans="2:7" ht="10.5" x14ac:dyDescent="0.35">
      <c r="B6" s="195" t="s">
        <v>400</v>
      </c>
      <c r="C6" s="631">
        <v>106621.75900000001</v>
      </c>
      <c r="D6" s="631">
        <v>100514.42700000001</v>
      </c>
      <c r="E6" s="631">
        <v>160129.75</v>
      </c>
      <c r="F6" s="631">
        <v>135311.527</v>
      </c>
      <c r="G6" s="631">
        <v>125596.47500000001</v>
      </c>
    </row>
    <row r="7" spans="2:7" x14ac:dyDescent="0.35">
      <c r="B7" s="49" t="s">
        <v>260</v>
      </c>
      <c r="C7" s="636">
        <v>1383510.5240000002</v>
      </c>
      <c r="D7" s="636">
        <v>738772.61499999999</v>
      </c>
      <c r="E7" s="636">
        <v>710213.56700000004</v>
      </c>
      <c r="F7" s="636">
        <v>606205.08799999999</v>
      </c>
      <c r="G7" s="636">
        <v>535373.45700000005</v>
      </c>
    </row>
    <row r="8" spans="2:7" x14ac:dyDescent="0.35">
      <c r="B8" s="45"/>
      <c r="C8" s="45"/>
      <c r="D8" s="45"/>
      <c r="E8" s="45"/>
      <c r="F8" s="45"/>
      <c r="G8" s="45"/>
    </row>
    <row r="9" spans="2:7" ht="18.5" thickBot="1" x14ac:dyDescent="0.4">
      <c r="B9" s="799" t="s">
        <v>554</v>
      </c>
      <c r="C9" s="274" t="s">
        <v>715</v>
      </c>
      <c r="D9" s="712" t="s">
        <v>694</v>
      </c>
      <c r="E9" s="712" t="s">
        <v>679</v>
      </c>
      <c r="F9" s="800" t="s">
        <v>644</v>
      </c>
      <c r="G9" s="800" t="s">
        <v>631</v>
      </c>
    </row>
    <row r="10" spans="2:7" ht="9.5" thickTop="1" x14ac:dyDescent="0.35">
      <c r="B10" s="195" t="s">
        <v>200</v>
      </c>
      <c r="C10" s="444">
        <v>529.98400000000004</v>
      </c>
      <c r="D10" s="444">
        <v>458.83699999999999</v>
      </c>
      <c r="E10" s="444">
        <v>441.197</v>
      </c>
      <c r="F10" s="444">
        <v>291.92099999999999</v>
      </c>
      <c r="G10" s="444">
        <v>338.65199999999999</v>
      </c>
    </row>
    <row r="11" spans="2:7" x14ac:dyDescent="0.35">
      <c r="B11" s="49" t="s">
        <v>260</v>
      </c>
      <c r="C11" s="637">
        <v>529.98400000000004</v>
      </c>
      <c r="D11" s="637">
        <v>458.83699999999999</v>
      </c>
      <c r="E11" s="637">
        <v>441.197</v>
      </c>
      <c r="F11" s="637">
        <v>291.92099999999999</v>
      </c>
      <c r="G11" s="637">
        <v>338.65199999999999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22"/>
  <sheetViews>
    <sheetView showGridLines="0" zoomScaleNormal="100" zoomScalePageLayoutView="168" workbookViewId="0">
      <selection activeCell="A6" sqref="A6"/>
    </sheetView>
  </sheetViews>
  <sheetFormatPr baseColWidth="10" defaultColWidth="10.81640625" defaultRowHeight="9" x14ac:dyDescent="0.35"/>
  <cols>
    <col min="1" max="1" width="2.90625" style="111" customWidth="1"/>
    <col min="2" max="2" width="33.1796875" style="111" bestFit="1" customWidth="1"/>
    <col min="3" max="3" width="9.81640625" style="111" bestFit="1" customWidth="1"/>
    <col min="4" max="4" width="12.7265625" style="111" bestFit="1" customWidth="1"/>
    <col min="5" max="5" width="7.54296875" style="111" bestFit="1" customWidth="1"/>
    <col min="6" max="6" width="9.54296875" style="111" bestFit="1" customWidth="1"/>
    <col min="7" max="7" width="7.26953125" style="111" bestFit="1" customWidth="1"/>
    <col min="8" max="16384" width="10.81640625" style="111"/>
  </cols>
  <sheetData>
    <row r="2" spans="1:13" ht="18.5" thickBot="1" x14ac:dyDescent="0.4">
      <c r="B2" s="754" t="s">
        <v>562</v>
      </c>
      <c r="C2" s="306" t="s">
        <v>507</v>
      </c>
      <c r="D2" s="306" t="s">
        <v>505</v>
      </c>
      <c r="E2" s="306" t="s">
        <v>504</v>
      </c>
      <c r="F2" s="306" t="s">
        <v>506</v>
      </c>
    </row>
    <row r="3" spans="1:13" ht="9.5" thickTop="1" x14ac:dyDescent="0.35">
      <c r="A3" s="315"/>
      <c r="B3" s="850" t="s">
        <v>509</v>
      </c>
      <c r="C3" s="743" t="s">
        <v>617</v>
      </c>
      <c r="D3" s="744"/>
      <c r="E3" s="744">
        <v>19463</v>
      </c>
      <c r="F3" s="745"/>
    </row>
    <row r="4" spans="1:13" x14ac:dyDescent="0.35">
      <c r="A4" s="315"/>
      <c r="B4" s="851"/>
      <c r="C4" s="589" t="s">
        <v>682</v>
      </c>
      <c r="D4" s="590"/>
      <c r="E4" s="747">
        <v>27137</v>
      </c>
      <c r="F4" s="591"/>
    </row>
    <row r="5" spans="1:13" s="45" customFormat="1" x14ac:dyDescent="0.35">
      <c r="B5" s="111" t="s">
        <v>653</v>
      </c>
      <c r="C5" s="315" t="s">
        <v>625</v>
      </c>
      <c r="D5" s="322">
        <v>4800</v>
      </c>
      <c r="E5" s="322"/>
      <c r="F5" s="13"/>
      <c r="I5" s="444"/>
      <c r="J5" s="444"/>
      <c r="K5" s="444"/>
      <c r="L5" s="444"/>
      <c r="M5" s="444"/>
    </row>
    <row r="6" spans="1:13" s="45" customFormat="1" x14ac:dyDescent="0.35">
      <c r="B6" s="14"/>
      <c r="C6" s="315" t="s">
        <v>641</v>
      </c>
      <c r="D6" s="322">
        <v>1900</v>
      </c>
      <c r="E6" s="322"/>
      <c r="F6" s="13"/>
      <c r="I6" s="444"/>
      <c r="J6" s="444"/>
      <c r="K6" s="444"/>
      <c r="L6" s="444"/>
      <c r="M6" s="444"/>
    </row>
    <row r="7" spans="1:13" s="45" customFormat="1" x14ac:dyDescent="0.35">
      <c r="B7" s="14"/>
      <c r="C7" s="315" t="s">
        <v>683</v>
      </c>
      <c r="D7" s="322">
        <v>5700</v>
      </c>
      <c r="E7" s="322"/>
      <c r="F7" s="13"/>
      <c r="I7" s="444"/>
      <c r="J7" s="444"/>
      <c r="K7" s="444"/>
      <c r="L7" s="444"/>
      <c r="M7" s="444"/>
    </row>
    <row r="8" spans="1:13" s="45" customFormat="1" x14ac:dyDescent="0.35">
      <c r="B8" s="14"/>
      <c r="C8" s="315" t="s">
        <v>682</v>
      </c>
      <c r="D8" s="746">
        <v>2850</v>
      </c>
      <c r="E8" s="322"/>
      <c r="F8" s="13"/>
      <c r="I8" s="444"/>
      <c r="J8" s="444"/>
      <c r="K8" s="444"/>
      <c r="L8" s="444"/>
      <c r="M8" s="444"/>
    </row>
    <row r="9" spans="1:13" s="45" customFormat="1" x14ac:dyDescent="0.35">
      <c r="B9" s="14"/>
      <c r="C9" s="315" t="s">
        <v>728</v>
      </c>
      <c r="D9" s="746">
        <v>4750</v>
      </c>
      <c r="E9" s="322"/>
      <c r="F9" s="13"/>
      <c r="I9" s="444"/>
      <c r="J9" s="444"/>
      <c r="K9" s="444"/>
      <c r="L9" s="444"/>
      <c r="M9" s="444"/>
    </row>
    <row r="10" spans="1:13" s="45" customFormat="1" x14ac:dyDescent="0.35">
      <c r="B10" s="549" t="s">
        <v>675</v>
      </c>
      <c r="C10" s="366" t="s">
        <v>677</v>
      </c>
      <c r="D10" s="559">
        <v>609</v>
      </c>
      <c r="E10" s="559"/>
      <c r="F10" s="368"/>
      <c r="I10" s="444"/>
      <c r="J10" s="444"/>
      <c r="K10" s="444"/>
      <c r="L10" s="444"/>
      <c r="M10" s="444"/>
    </row>
    <row r="11" spans="1:13" x14ac:dyDescent="0.35">
      <c r="B11" s="549" t="s">
        <v>508</v>
      </c>
      <c r="C11" s="366" t="s">
        <v>618</v>
      </c>
      <c r="D11" s="559">
        <v>6876</v>
      </c>
      <c r="E11" s="559"/>
      <c r="F11" s="368"/>
      <c r="G11" s="45"/>
      <c r="H11" s="45"/>
      <c r="I11" s="168"/>
      <c r="J11" s="168"/>
      <c r="K11" s="168"/>
      <c r="L11" s="168"/>
      <c r="M11" s="168"/>
    </row>
    <row r="12" spans="1:13" x14ac:dyDescent="0.35">
      <c r="B12" s="85"/>
      <c r="C12" s="316" t="s">
        <v>684</v>
      </c>
      <c r="D12" s="593">
        <v>14557</v>
      </c>
      <c r="E12" s="365"/>
      <c r="F12" s="367"/>
      <c r="G12" s="45"/>
      <c r="H12" s="45"/>
      <c r="I12" s="168"/>
      <c r="J12" s="168"/>
      <c r="K12" s="168"/>
      <c r="L12" s="168"/>
      <c r="M12" s="168"/>
    </row>
    <row r="13" spans="1:13" x14ac:dyDescent="0.35">
      <c r="B13" s="549" t="s">
        <v>539</v>
      </c>
      <c r="C13" s="316" t="s">
        <v>617</v>
      </c>
      <c r="D13" s="592" t="s">
        <v>620</v>
      </c>
      <c r="E13" s="367"/>
      <c r="F13" s="367"/>
      <c r="G13" s="45"/>
      <c r="H13" s="45"/>
      <c r="I13" s="168"/>
      <c r="J13" s="168"/>
      <c r="K13" s="168"/>
      <c r="L13" s="168"/>
      <c r="M13" s="168"/>
    </row>
    <row r="14" spans="1:13" x14ac:dyDescent="0.35">
      <c r="B14" s="549" t="s">
        <v>621</v>
      </c>
      <c r="C14" s="316" t="s">
        <v>617</v>
      </c>
      <c r="D14" s="592"/>
      <c r="E14" s="367"/>
      <c r="F14" s="367" t="s">
        <v>622</v>
      </c>
      <c r="G14" s="45"/>
      <c r="H14" s="45"/>
      <c r="I14" s="168"/>
      <c r="J14" s="168"/>
      <c r="K14" s="168"/>
      <c r="L14" s="168"/>
      <c r="M14" s="168"/>
    </row>
    <row r="15" spans="1:13" x14ac:dyDescent="0.35">
      <c r="B15" s="475" t="s">
        <v>676</v>
      </c>
      <c r="C15" s="317" t="s">
        <v>619</v>
      </c>
      <c r="D15" s="369">
        <v>450</v>
      </c>
      <c r="E15" s="369"/>
      <c r="F15" s="369"/>
      <c r="G15" s="45"/>
      <c r="H15" s="45"/>
      <c r="I15" s="168"/>
      <c r="J15" s="168"/>
      <c r="K15" s="168"/>
      <c r="L15" s="168"/>
      <c r="M15" s="168"/>
    </row>
    <row r="16" spans="1:13" x14ac:dyDescent="0.35">
      <c r="B16" s="620" t="s">
        <v>521</v>
      </c>
      <c r="C16" s="366" t="s">
        <v>617</v>
      </c>
      <c r="D16" s="368">
        <v>400</v>
      </c>
      <c r="E16" s="368"/>
      <c r="F16" s="368"/>
      <c r="G16" s="45"/>
      <c r="H16" s="45"/>
      <c r="I16" s="168"/>
      <c r="K16" s="168"/>
      <c r="L16" s="168"/>
      <c r="M16" s="168"/>
    </row>
    <row r="17" spans="2:14" x14ac:dyDescent="0.35">
      <c r="B17" s="73"/>
      <c r="C17" s="315" t="s">
        <v>625</v>
      </c>
      <c r="D17" s="13">
        <v>245</v>
      </c>
      <c r="E17" s="13"/>
      <c r="F17" s="13"/>
      <c r="G17" s="45"/>
      <c r="H17" s="45"/>
      <c r="I17" s="168"/>
      <c r="J17" s="168"/>
      <c r="K17" s="168"/>
      <c r="L17" s="168"/>
      <c r="M17" s="168"/>
    </row>
    <row r="18" spans="2:14" x14ac:dyDescent="0.35">
      <c r="B18" s="568"/>
      <c r="C18" s="316" t="s">
        <v>682</v>
      </c>
      <c r="D18" s="367">
        <v>1410</v>
      </c>
      <c r="E18" s="367"/>
      <c r="F18" s="367"/>
      <c r="G18" s="45"/>
      <c r="H18" s="45"/>
      <c r="I18" s="168"/>
      <c r="J18" s="168"/>
      <c r="K18" s="168"/>
      <c r="L18" s="168"/>
      <c r="M18" s="168"/>
    </row>
    <row r="19" spans="2:14" x14ac:dyDescent="0.35">
      <c r="B19" s="73" t="s">
        <v>555</v>
      </c>
      <c r="C19" s="315" t="s">
        <v>617</v>
      </c>
      <c r="D19" s="619">
        <v>1071</v>
      </c>
      <c r="E19" s="13"/>
      <c r="F19" s="13"/>
      <c r="I19" s="168"/>
      <c r="J19" s="168"/>
      <c r="K19" s="168"/>
      <c r="L19" s="168"/>
      <c r="M19" s="168"/>
    </row>
    <row r="20" spans="2:14" x14ac:dyDescent="0.35">
      <c r="C20" s="315" t="s">
        <v>682</v>
      </c>
      <c r="D20" s="367">
        <v>3279</v>
      </c>
      <c r="E20" s="13"/>
      <c r="F20" s="13"/>
      <c r="I20" s="168"/>
      <c r="J20" s="168"/>
      <c r="K20" s="168"/>
      <c r="L20" s="168"/>
      <c r="M20" s="168"/>
    </row>
    <row r="21" spans="2:14" x14ac:dyDescent="0.35">
      <c r="B21" s="112"/>
      <c r="C21" s="314"/>
      <c r="D21" s="289"/>
      <c r="E21" s="289"/>
      <c r="F21" s="289"/>
      <c r="H21" s="173"/>
      <c r="I21" s="173"/>
      <c r="J21" s="173"/>
      <c r="K21" s="173"/>
      <c r="L21" s="173"/>
      <c r="M21" s="173"/>
      <c r="N21" s="173"/>
    </row>
    <row r="22" spans="2:14" x14ac:dyDescent="0.35">
      <c r="B22" s="45"/>
      <c r="C22" s="45"/>
      <c r="D22" s="45"/>
      <c r="E22" s="45"/>
      <c r="F22" s="45"/>
      <c r="G22" s="45"/>
      <c r="H22" s="173"/>
      <c r="I22" s="173"/>
      <c r="J22" s="173"/>
      <c r="K22" s="173"/>
      <c r="L22" s="173"/>
      <c r="M22" s="173"/>
      <c r="N22" s="173"/>
    </row>
  </sheetData>
  <mergeCells count="1">
    <mergeCell ref="B3:B4"/>
  </mergeCells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02"/>
  <sheetViews>
    <sheetView showGridLines="0" topLeftCell="A82" zoomScale="110" zoomScaleNormal="110" zoomScalePageLayoutView="125" workbookViewId="0"/>
  </sheetViews>
  <sheetFormatPr baseColWidth="10" defaultColWidth="10.81640625" defaultRowHeight="9" x14ac:dyDescent="0.35"/>
  <cols>
    <col min="1" max="1" width="2.81640625" style="111" customWidth="1"/>
    <col min="2" max="2" width="35.26953125" style="111" bestFit="1" customWidth="1"/>
    <col min="3" max="4" width="11.453125" style="545" bestFit="1" customWidth="1"/>
    <col min="5" max="5" width="11.453125" style="560" bestFit="1" customWidth="1"/>
    <col min="6" max="6" width="9.36328125" style="111" bestFit="1" customWidth="1"/>
    <col min="7" max="7" width="8" style="111" customWidth="1"/>
    <col min="8" max="16384" width="10.81640625" style="111"/>
  </cols>
  <sheetData>
    <row r="2" spans="2:7" ht="15.75" customHeight="1" thickBot="1" x14ac:dyDescent="0.4">
      <c r="B2" s="33" t="s">
        <v>524</v>
      </c>
      <c r="C2" s="666"/>
      <c r="D2" s="666"/>
      <c r="E2" s="666"/>
      <c r="F2" s="829" t="s">
        <v>18</v>
      </c>
      <c r="G2" s="829"/>
    </row>
    <row r="3" spans="2:7" ht="24.75" customHeight="1" thickTop="1" thickBot="1" x14ac:dyDescent="0.4">
      <c r="B3" s="140" t="s">
        <v>391</v>
      </c>
      <c r="C3" s="667" t="s">
        <v>712</v>
      </c>
      <c r="D3" s="668" t="s">
        <v>692</v>
      </c>
      <c r="E3" s="668" t="s">
        <v>629</v>
      </c>
      <c r="F3" s="44" t="s">
        <v>19</v>
      </c>
      <c r="G3" s="44" t="s">
        <v>20</v>
      </c>
    </row>
    <row r="4" spans="2:7" ht="9.5" thickTop="1" x14ac:dyDescent="0.35">
      <c r="B4" s="4" t="s">
        <v>21</v>
      </c>
      <c r="C4" s="669"/>
      <c r="D4" s="670"/>
      <c r="E4" s="670"/>
      <c r="F4" s="19"/>
      <c r="G4" s="19"/>
    </row>
    <row r="5" spans="2:7" x14ac:dyDescent="0.35">
      <c r="B5" s="135" t="s">
        <v>93</v>
      </c>
      <c r="C5" s="671">
        <v>105202.773</v>
      </c>
      <c r="D5" s="512">
        <v>97412.688999999998</v>
      </c>
      <c r="E5" s="672">
        <v>83449.362999999998</v>
      </c>
      <c r="F5" s="397">
        <v>7.9969910285507151E-2</v>
      </c>
      <c r="G5" s="398">
        <v>0.26067796347348993</v>
      </c>
    </row>
    <row r="6" spans="2:7" x14ac:dyDescent="0.35">
      <c r="B6" s="73" t="s">
        <v>373</v>
      </c>
      <c r="C6" s="671">
        <v>1467.8999999999999</v>
      </c>
      <c r="D6" s="512">
        <v>1711.462</v>
      </c>
      <c r="E6" s="672">
        <v>1270.2170000000001</v>
      </c>
      <c r="F6" s="397">
        <v>-0.14231224532008313</v>
      </c>
      <c r="G6" s="398">
        <v>0.15562931373143307</v>
      </c>
    </row>
    <row r="7" spans="2:7" x14ac:dyDescent="0.35">
      <c r="B7" s="135" t="s">
        <v>6</v>
      </c>
      <c r="C7" s="673">
        <v>106670.673</v>
      </c>
      <c r="D7" s="512">
        <v>99124.150999999998</v>
      </c>
      <c r="E7" s="674">
        <v>84719.58</v>
      </c>
      <c r="F7" s="397">
        <v>7.6132021549420337E-2</v>
      </c>
      <c r="G7" s="398">
        <v>0.25910294881065266</v>
      </c>
    </row>
    <row r="8" spans="2:7" x14ac:dyDescent="0.35">
      <c r="B8" s="135" t="s">
        <v>374</v>
      </c>
      <c r="C8" s="673">
        <v>22799.492999999999</v>
      </c>
      <c r="D8" s="512">
        <v>24704.069</v>
      </c>
      <c r="E8" s="674">
        <v>26867.62</v>
      </c>
      <c r="F8" s="397">
        <v>-7.7095639588765752E-2</v>
      </c>
      <c r="G8" s="398">
        <v>-0.15141374636086113</v>
      </c>
    </row>
    <row r="9" spans="2:7" x14ac:dyDescent="0.35">
      <c r="B9" s="135" t="s">
        <v>595</v>
      </c>
      <c r="C9" s="673">
        <v>-15839.781999999999</v>
      </c>
      <c r="D9" s="512">
        <v>-26950.853999999996</v>
      </c>
      <c r="E9" s="674">
        <v>-13831.995000000001</v>
      </c>
      <c r="F9" s="397">
        <v>-0.41227161113336142</v>
      </c>
      <c r="G9" s="398">
        <v>0.14515527225103808</v>
      </c>
    </row>
    <row r="10" spans="2:7" x14ac:dyDescent="0.35">
      <c r="B10" s="135" t="s">
        <v>375</v>
      </c>
      <c r="C10" s="673">
        <v>113630.38399999999</v>
      </c>
      <c r="D10" s="512">
        <v>96877.366000000009</v>
      </c>
      <c r="E10" s="674">
        <v>97755.205000000002</v>
      </c>
      <c r="F10" s="397">
        <v>0.17293015584259352</v>
      </c>
      <c r="G10" s="398">
        <v>0.16239727593021769</v>
      </c>
    </row>
    <row r="11" spans="2:7" x14ac:dyDescent="0.35">
      <c r="B11" s="135" t="s">
        <v>711</v>
      </c>
      <c r="C11" s="673">
        <v>-105292.639</v>
      </c>
      <c r="D11" s="512">
        <v>-108161.895</v>
      </c>
      <c r="E11" s="674">
        <v>-119683.33199999999</v>
      </c>
      <c r="F11" s="397">
        <v>-2.6527419845963407E-2</v>
      </c>
      <c r="G11" s="398">
        <v>-0.12023974232268198</v>
      </c>
    </row>
    <row r="12" spans="2:7" x14ac:dyDescent="0.35">
      <c r="B12" s="135" t="s">
        <v>389</v>
      </c>
      <c r="C12" s="673">
        <v>-27.736999999999998</v>
      </c>
      <c r="D12" s="512">
        <v>-35.116999999999997</v>
      </c>
      <c r="E12" s="674">
        <v>-283.55599999999998</v>
      </c>
      <c r="F12" s="397">
        <v>-0.21015462596463252</v>
      </c>
      <c r="G12" s="398">
        <v>-0.90218157965269641</v>
      </c>
    </row>
    <row r="13" spans="2:7" x14ac:dyDescent="0.35">
      <c r="B13" s="135" t="s">
        <v>376</v>
      </c>
      <c r="C13" s="673">
        <v>-58155.192000000003</v>
      </c>
      <c r="D13" s="512">
        <v>-45832.220999999998</v>
      </c>
      <c r="E13" s="674">
        <v>-13946.439</v>
      </c>
      <c r="F13" s="397">
        <v>0.26887134708134708</v>
      </c>
      <c r="G13" s="398">
        <v>3.1698954120116252</v>
      </c>
    </row>
    <row r="14" spans="2:7" x14ac:dyDescent="0.35">
      <c r="B14" s="135" t="s">
        <v>531</v>
      </c>
      <c r="C14" s="673">
        <v>-49845.184000000001</v>
      </c>
      <c r="D14" s="512">
        <v>-57151.866999999998</v>
      </c>
      <c r="E14" s="674">
        <v>-36158.122000000003</v>
      </c>
      <c r="F14" s="397">
        <v>-0.12784679457628212</v>
      </c>
      <c r="G14" s="398">
        <v>0.37853354220111313</v>
      </c>
    </row>
    <row r="15" spans="2:7" x14ac:dyDescent="0.35">
      <c r="B15" s="135" t="s">
        <v>532</v>
      </c>
      <c r="C15" s="673">
        <v>-32147.396000000001</v>
      </c>
      <c r="D15" s="512">
        <v>-35939.582999999999</v>
      </c>
      <c r="E15" s="674">
        <v>-23568.102999999999</v>
      </c>
      <c r="F15" s="397">
        <v>-0.10551560934916793</v>
      </c>
      <c r="G15" s="398">
        <v>0.36402136395958573</v>
      </c>
    </row>
    <row r="16" spans="2:7" x14ac:dyDescent="0.35">
      <c r="B16" s="4" t="s">
        <v>379</v>
      </c>
      <c r="C16" s="675"/>
      <c r="D16" s="676"/>
      <c r="E16" s="674"/>
      <c r="F16" s="383"/>
      <c r="G16" s="398"/>
    </row>
    <row r="17" spans="2:7" x14ac:dyDescent="0.35">
      <c r="B17" s="135" t="s">
        <v>380</v>
      </c>
      <c r="C17" s="675">
        <v>1802002.798</v>
      </c>
      <c r="D17" s="674">
        <v>1792265.2279999999</v>
      </c>
      <c r="E17" s="674">
        <v>1098282.8810000001</v>
      </c>
      <c r="F17" s="397">
        <v>5.4331076940361545E-3</v>
      </c>
      <c r="G17" s="398">
        <v>0.6407455940306146</v>
      </c>
    </row>
    <row r="18" spans="2:7" x14ac:dyDescent="0.35">
      <c r="B18" s="135" t="s">
        <v>381</v>
      </c>
      <c r="C18" s="675">
        <v>54992.775999999998</v>
      </c>
      <c r="D18" s="674">
        <v>39115.572</v>
      </c>
      <c r="E18" s="674">
        <v>29025.491999999998</v>
      </c>
      <c r="F18" s="397">
        <v>0.40590494241014796</v>
      </c>
      <c r="G18" s="398">
        <v>0.89463716928553705</v>
      </c>
    </row>
    <row r="19" spans="2:7" x14ac:dyDescent="0.35">
      <c r="B19" s="73" t="s">
        <v>382</v>
      </c>
      <c r="C19" s="675">
        <v>1856995.574</v>
      </c>
      <c r="D19" s="674">
        <v>1831380.7999999998</v>
      </c>
      <c r="E19" s="674">
        <v>1127308.3730000001</v>
      </c>
      <c r="F19" s="397">
        <v>1.3986590882682837E-2</v>
      </c>
      <c r="G19" s="398">
        <v>0.64728269431562158</v>
      </c>
    </row>
    <row r="20" spans="2:7" ht="9.5" thickBot="1" x14ac:dyDescent="0.4">
      <c r="B20" s="14" t="s">
        <v>89</v>
      </c>
      <c r="C20" s="677">
        <v>1669290.3770000001</v>
      </c>
      <c r="D20" s="674">
        <v>1768918.929</v>
      </c>
      <c r="E20" s="674">
        <v>1611165.09</v>
      </c>
      <c r="F20" s="397">
        <v>-5.6321717387196268E-2</v>
      </c>
      <c r="G20" s="398">
        <v>3.6076555630931706E-2</v>
      </c>
    </row>
    <row r="21" spans="2:7" ht="9.5" thickTop="1" x14ac:dyDescent="0.35">
      <c r="D21" s="676"/>
      <c r="E21" s="674"/>
      <c r="F21" s="383"/>
      <c r="G21" s="544"/>
    </row>
    <row r="22" spans="2:7" ht="9.5" thickBot="1" x14ac:dyDescent="0.4">
      <c r="B22" s="136" t="s">
        <v>525</v>
      </c>
      <c r="C22" s="666"/>
      <c r="D22" s="666"/>
      <c r="E22" s="666"/>
      <c r="F22" s="829" t="s">
        <v>18</v>
      </c>
      <c r="G22" s="829"/>
    </row>
    <row r="23" spans="2:7" ht="25.5" customHeight="1" thickTop="1" thickBot="1" x14ac:dyDescent="0.4">
      <c r="B23" s="140" t="s">
        <v>391</v>
      </c>
      <c r="C23" s="667" t="s">
        <v>712</v>
      </c>
      <c r="D23" s="668" t="s">
        <v>692</v>
      </c>
      <c r="E23" s="668" t="s">
        <v>629</v>
      </c>
      <c r="F23" s="44" t="s">
        <v>19</v>
      </c>
      <c r="G23" s="44" t="s">
        <v>20</v>
      </c>
    </row>
    <row r="24" spans="2:7" ht="9.5" thickTop="1" x14ac:dyDescent="0.35">
      <c r="B24" s="137" t="s">
        <v>21</v>
      </c>
      <c r="C24" s="669"/>
      <c r="D24" s="666"/>
      <c r="E24" s="678"/>
      <c r="F24" s="19"/>
      <c r="G24" s="19"/>
    </row>
    <row r="25" spans="2:7" x14ac:dyDescent="0.35">
      <c r="B25" s="135" t="s">
        <v>93</v>
      </c>
      <c r="C25" s="671">
        <v>25174.287</v>
      </c>
      <c r="D25" s="512">
        <v>18591.394</v>
      </c>
      <c r="E25" s="672">
        <v>12709.066999999999</v>
      </c>
      <c r="F25" s="397">
        <v>0.35408280842200424</v>
      </c>
      <c r="G25" s="397">
        <v>0.98081314702330258</v>
      </c>
    </row>
    <row r="26" spans="2:7" x14ac:dyDescent="0.35">
      <c r="B26" s="73" t="s">
        <v>373</v>
      </c>
      <c r="C26" s="671">
        <v>1168.6110000000001</v>
      </c>
      <c r="D26" s="512">
        <v>322.012</v>
      </c>
      <c r="E26" s="672">
        <v>599.86299999999994</v>
      </c>
      <c r="F26" s="397" t="s">
        <v>447</v>
      </c>
      <c r="G26" s="397" t="s">
        <v>447</v>
      </c>
    </row>
    <row r="27" spans="2:7" x14ac:dyDescent="0.35">
      <c r="B27" s="135" t="s">
        <v>6</v>
      </c>
      <c r="C27" s="673">
        <v>26342.898000000001</v>
      </c>
      <c r="D27" s="512">
        <v>18913.405999999999</v>
      </c>
      <c r="E27" s="674">
        <v>13308.929999999998</v>
      </c>
      <c r="F27" s="397">
        <v>0.392816185514127</v>
      </c>
      <c r="G27" s="397">
        <v>0.97934003710290796</v>
      </c>
    </row>
    <row r="28" spans="2:7" x14ac:dyDescent="0.35">
      <c r="B28" s="135" t="s">
        <v>374</v>
      </c>
      <c r="C28" s="673">
        <v>5054.6090000000004</v>
      </c>
      <c r="D28" s="512">
        <v>3430.1509999999998</v>
      </c>
      <c r="E28" s="674">
        <v>4674.7960000000003</v>
      </c>
      <c r="F28" s="397">
        <v>0.47358206679531034</v>
      </c>
      <c r="G28" s="397">
        <v>8.124696778212348E-2</v>
      </c>
    </row>
    <row r="29" spans="2:7" x14ac:dyDescent="0.35">
      <c r="B29" s="135" t="s">
        <v>595</v>
      </c>
      <c r="C29" s="673">
        <v>-5581.9699999999993</v>
      </c>
      <c r="D29" s="512">
        <v>-4975.8050000000003</v>
      </c>
      <c r="E29" s="674">
        <v>-3323.9720000000002</v>
      </c>
      <c r="F29" s="397">
        <v>0.12182249907301412</v>
      </c>
      <c r="G29" s="397">
        <v>0.67930716624568399</v>
      </c>
    </row>
    <row r="30" spans="2:7" x14ac:dyDescent="0.35">
      <c r="B30" s="135" t="s">
        <v>375</v>
      </c>
      <c r="C30" s="673">
        <v>25815.537000000004</v>
      </c>
      <c r="D30" s="512">
        <v>17367.752</v>
      </c>
      <c r="E30" s="674">
        <v>14659.753999999999</v>
      </c>
      <c r="F30" s="397">
        <v>0.48640635817462186</v>
      </c>
      <c r="G30" s="397">
        <v>0.76098023200116494</v>
      </c>
    </row>
    <row r="31" spans="2:7" x14ac:dyDescent="0.35">
      <c r="B31" s="135" t="s">
        <v>711</v>
      </c>
      <c r="C31" s="673">
        <v>-16134.373</v>
      </c>
      <c r="D31" s="512">
        <v>-17133.935000000001</v>
      </c>
      <c r="E31" s="674">
        <v>-17019.690999999999</v>
      </c>
      <c r="F31" s="397">
        <v>-5.8338145907522176E-2</v>
      </c>
      <c r="G31" s="397">
        <v>-5.201727810452017E-2</v>
      </c>
    </row>
    <row r="32" spans="2:7" x14ac:dyDescent="0.35">
      <c r="B32" s="135" t="s">
        <v>389</v>
      </c>
      <c r="C32" s="675">
        <v>0</v>
      </c>
      <c r="D32" s="674">
        <v>0</v>
      </c>
      <c r="E32" s="674">
        <v>0</v>
      </c>
      <c r="F32" s="397"/>
      <c r="G32" s="397"/>
    </row>
    <row r="33" spans="2:7" x14ac:dyDescent="0.35">
      <c r="B33" s="135" t="s">
        <v>376</v>
      </c>
      <c r="C33" s="673">
        <v>314.77800000000002</v>
      </c>
      <c r="D33" s="512">
        <v>-1045.1469999999999</v>
      </c>
      <c r="E33" s="674">
        <v>564.61599999999999</v>
      </c>
      <c r="F33" s="397" t="s">
        <v>447</v>
      </c>
      <c r="G33" s="397" t="s">
        <v>447</v>
      </c>
    </row>
    <row r="34" spans="2:7" x14ac:dyDescent="0.35">
      <c r="B34" s="135" t="s">
        <v>531</v>
      </c>
      <c r="C34" s="673">
        <v>9995.9419999999991</v>
      </c>
      <c r="D34" s="512">
        <v>-811.33</v>
      </c>
      <c r="E34" s="674">
        <v>-1795.3209999999999</v>
      </c>
      <c r="F34" s="397" t="s">
        <v>447</v>
      </c>
      <c r="G34" s="397" t="s">
        <v>447</v>
      </c>
    </row>
    <row r="35" spans="2:7" x14ac:dyDescent="0.35">
      <c r="B35" s="135" t="s">
        <v>532</v>
      </c>
      <c r="C35" s="673">
        <v>6560.4070000000002</v>
      </c>
      <c r="D35" s="512">
        <v>-227.267</v>
      </c>
      <c r="E35" s="674">
        <v>1599.951</v>
      </c>
      <c r="F35" s="397" t="s">
        <v>447</v>
      </c>
      <c r="G35" s="397">
        <v>3.1003799491359425</v>
      </c>
    </row>
    <row r="36" spans="2:7" x14ac:dyDescent="0.35">
      <c r="B36" s="137" t="s">
        <v>379</v>
      </c>
      <c r="C36" s="675"/>
      <c r="D36" s="679"/>
      <c r="E36" s="674"/>
      <c r="F36" s="397"/>
      <c r="G36" s="397"/>
    </row>
    <row r="37" spans="2:7" x14ac:dyDescent="0.35">
      <c r="B37" s="135" t="s">
        <v>380</v>
      </c>
      <c r="C37" s="675">
        <v>1307618.622</v>
      </c>
      <c r="D37" s="674">
        <v>1034813.8590000001</v>
      </c>
      <c r="E37" s="674">
        <v>842892.11499999999</v>
      </c>
      <c r="F37" s="397">
        <v>0.2636268935010464</v>
      </c>
      <c r="G37" s="397">
        <v>0.55134755531554602</v>
      </c>
    </row>
    <row r="38" spans="2:7" x14ac:dyDescent="0.35">
      <c r="B38" s="135" t="s">
        <v>381</v>
      </c>
      <c r="C38" s="675">
        <v>53543.644999999997</v>
      </c>
      <c r="D38" s="674">
        <v>49623.724999999999</v>
      </c>
      <c r="E38" s="674">
        <v>33842.016000000003</v>
      </c>
      <c r="F38" s="397">
        <v>7.8992860773752893E-2</v>
      </c>
      <c r="G38" s="397">
        <v>0.58216475637857967</v>
      </c>
    </row>
    <row r="39" spans="2:7" x14ac:dyDescent="0.35">
      <c r="B39" s="73" t="s">
        <v>382</v>
      </c>
      <c r="C39" s="675">
        <v>1361162.267</v>
      </c>
      <c r="D39" s="674">
        <v>1084437.584</v>
      </c>
      <c r="E39" s="674">
        <v>876734.13100000005</v>
      </c>
      <c r="F39" s="397">
        <v>0.25517806380270192</v>
      </c>
      <c r="G39" s="397">
        <v>0.55253710203737905</v>
      </c>
    </row>
    <row r="40" spans="2:7" x14ac:dyDescent="0.35">
      <c r="B40" s="73" t="s">
        <v>614</v>
      </c>
      <c r="C40" s="675">
        <v>1489149.014</v>
      </c>
      <c r="D40" s="674">
        <v>1227293.1474256159</v>
      </c>
      <c r="E40" s="674">
        <v>1064654.2216498561</v>
      </c>
      <c r="F40" s="397">
        <v>0.21336048940194607</v>
      </c>
      <c r="G40" s="397">
        <v>0.39871611244101368</v>
      </c>
    </row>
    <row r="41" spans="2:7" ht="9.5" thickBot="1" x14ac:dyDescent="0.4">
      <c r="B41" s="111" t="s">
        <v>89</v>
      </c>
      <c r="C41" s="677">
        <v>809108.54599999997</v>
      </c>
      <c r="D41" s="674">
        <v>857398.31799999997</v>
      </c>
      <c r="E41" s="674">
        <v>670275.09299999999</v>
      </c>
      <c r="F41" s="397">
        <v>-5.6321281470020357E-2</v>
      </c>
      <c r="G41" s="397">
        <v>0.20712906454365299</v>
      </c>
    </row>
    <row r="42" spans="2:7" ht="9.5" thickTop="1" x14ac:dyDescent="0.35">
      <c r="E42" s="674"/>
    </row>
    <row r="43" spans="2:7" ht="9.5" thickBot="1" x14ac:dyDescent="0.4">
      <c r="B43" s="136" t="s">
        <v>383</v>
      </c>
      <c r="C43" s="666"/>
      <c r="D43" s="666"/>
      <c r="E43" s="666"/>
      <c r="F43" s="829" t="s">
        <v>18</v>
      </c>
      <c r="G43" s="829"/>
    </row>
    <row r="44" spans="2:7" ht="19" thickTop="1" thickBot="1" x14ac:dyDescent="0.4">
      <c r="B44" s="140" t="s">
        <v>391</v>
      </c>
      <c r="C44" s="667" t="s">
        <v>712</v>
      </c>
      <c r="D44" s="668" t="s">
        <v>692</v>
      </c>
      <c r="E44" s="668" t="s">
        <v>629</v>
      </c>
      <c r="F44" s="44" t="s">
        <v>19</v>
      </c>
      <c r="G44" s="44" t="s">
        <v>20</v>
      </c>
    </row>
    <row r="45" spans="2:7" ht="9.5" thickTop="1" x14ac:dyDescent="0.35">
      <c r="B45" s="137" t="s">
        <v>21</v>
      </c>
      <c r="C45" s="680"/>
      <c r="D45" s="666"/>
      <c r="E45" s="678"/>
      <c r="F45" s="19"/>
      <c r="G45" s="19"/>
    </row>
    <row r="46" spans="2:7" x14ac:dyDescent="0.35">
      <c r="B46" s="135" t="s">
        <v>93</v>
      </c>
      <c r="C46" s="671">
        <v>27591.413</v>
      </c>
      <c r="D46" s="674">
        <v>89357.305999999997</v>
      </c>
      <c r="E46" s="674">
        <v>83375.475999999995</v>
      </c>
      <c r="F46" s="397">
        <v>-0.69122375958827587</v>
      </c>
      <c r="G46" s="398">
        <v>-0.66907039907034527</v>
      </c>
    </row>
    <row r="47" spans="2:7" x14ac:dyDescent="0.35">
      <c r="B47" s="73" t="s">
        <v>373</v>
      </c>
      <c r="C47" s="671">
        <v>-34669.428</v>
      </c>
      <c r="D47" s="674">
        <v>4156.9039999999986</v>
      </c>
      <c r="E47" s="674">
        <v>26593.748</v>
      </c>
      <c r="F47" s="397" t="s">
        <v>447</v>
      </c>
      <c r="G47" s="398" t="s">
        <v>447</v>
      </c>
    </row>
    <row r="48" spans="2:7" ht="18" x14ac:dyDescent="0.35">
      <c r="B48" s="135" t="s">
        <v>458</v>
      </c>
      <c r="C48" s="673">
        <v>-5874.3940000000002</v>
      </c>
      <c r="D48" s="681">
        <v>-619.15</v>
      </c>
      <c r="E48" s="672">
        <v>-3061.1</v>
      </c>
      <c r="F48" s="397" t="s">
        <v>447</v>
      </c>
      <c r="G48" s="398" t="s">
        <v>447</v>
      </c>
    </row>
    <row r="49" spans="2:7" x14ac:dyDescent="0.35">
      <c r="B49" s="135" t="s">
        <v>6</v>
      </c>
      <c r="C49" s="673">
        <v>-12952.409</v>
      </c>
      <c r="D49" s="672">
        <v>92895.06</v>
      </c>
      <c r="E49" s="672">
        <v>106908.12399999998</v>
      </c>
      <c r="F49" s="397" t="s">
        <v>447</v>
      </c>
      <c r="G49" s="398" t="s">
        <v>447</v>
      </c>
    </row>
    <row r="50" spans="2:7" x14ac:dyDescent="0.35">
      <c r="B50" s="135" t="s">
        <v>595</v>
      </c>
      <c r="C50" s="673">
        <v>-11777.957999999999</v>
      </c>
      <c r="D50" s="672">
        <v>-5116.4180000000006</v>
      </c>
      <c r="E50" s="672">
        <v>-12545.923000000001</v>
      </c>
      <c r="F50" s="397">
        <v>1.3019929177014071</v>
      </c>
      <c r="G50" s="398">
        <v>-6.1212315745920121E-2</v>
      </c>
    </row>
    <row r="51" spans="2:7" x14ac:dyDescent="0.35">
      <c r="B51" s="135" t="s">
        <v>375</v>
      </c>
      <c r="C51" s="673">
        <v>-24730.366999999998</v>
      </c>
      <c r="D51" s="672">
        <v>87778.641999999993</v>
      </c>
      <c r="E51" s="672">
        <v>94362.200999999986</v>
      </c>
      <c r="F51" s="397" t="s">
        <v>447</v>
      </c>
      <c r="G51" s="398" t="s">
        <v>447</v>
      </c>
    </row>
    <row r="52" spans="2:7" x14ac:dyDescent="0.35">
      <c r="B52" s="135" t="s">
        <v>711</v>
      </c>
      <c r="C52" s="673">
        <v>-10289.849</v>
      </c>
      <c r="D52" s="672">
        <v>-8977.2540000000008</v>
      </c>
      <c r="E52" s="672">
        <v>-8346.7309999999998</v>
      </c>
      <c r="F52" s="397">
        <v>0.14621341893634732</v>
      </c>
      <c r="G52" s="398">
        <v>0.23279988297214804</v>
      </c>
    </row>
    <row r="53" spans="2:7" x14ac:dyDescent="0.35">
      <c r="B53" s="135" t="s">
        <v>389</v>
      </c>
      <c r="C53" s="673">
        <v>-22900.537</v>
      </c>
      <c r="D53" s="672">
        <v>-25950.766</v>
      </c>
      <c r="E53" s="672">
        <v>-52377.970999999998</v>
      </c>
      <c r="F53" s="397">
        <v>-0.11753907379843809</v>
      </c>
      <c r="G53" s="398">
        <v>-0.56278304480331998</v>
      </c>
    </row>
    <row r="54" spans="2:7" x14ac:dyDescent="0.35">
      <c r="B54" s="135" t="s">
        <v>531</v>
      </c>
      <c r="C54" s="673">
        <v>-56929.356</v>
      </c>
      <c r="D54" s="674">
        <v>52524.428999999996</v>
      </c>
      <c r="E54" s="674">
        <v>33365.235000000001</v>
      </c>
      <c r="F54" s="397" t="s">
        <v>447</v>
      </c>
      <c r="G54" s="398" t="s">
        <v>447</v>
      </c>
    </row>
    <row r="55" spans="2:7" ht="9.5" thickBot="1" x14ac:dyDescent="0.4">
      <c r="B55" s="135" t="s">
        <v>532</v>
      </c>
      <c r="C55" s="682">
        <v>-36223.760000000002</v>
      </c>
      <c r="D55" s="674">
        <v>36903.805</v>
      </c>
      <c r="E55" s="674">
        <v>21309.906999999999</v>
      </c>
      <c r="F55" s="397" t="s">
        <v>723</v>
      </c>
      <c r="G55" s="398" t="s">
        <v>447</v>
      </c>
    </row>
    <row r="56" spans="2:7" ht="9.5" thickTop="1" x14ac:dyDescent="0.35">
      <c r="E56" s="545"/>
    </row>
    <row r="57" spans="2:7" ht="10" hidden="1" thickTop="1" thickBot="1" x14ac:dyDescent="0.4">
      <c r="B57" s="6" t="s">
        <v>438</v>
      </c>
      <c r="C57" s="667" t="s">
        <v>522</v>
      </c>
      <c r="D57" s="668" t="s">
        <v>499</v>
      </c>
      <c r="E57" s="668" t="s">
        <v>41</v>
      </c>
      <c r="F57" s="81"/>
    </row>
    <row r="58" spans="2:7" hidden="1" x14ac:dyDescent="0.35">
      <c r="B58" s="85" t="s">
        <v>439</v>
      </c>
      <c r="C58" s="683">
        <v>10488.217000000001</v>
      </c>
      <c r="D58" s="684">
        <v>9732.1472545978922</v>
      </c>
      <c r="E58" s="684">
        <v>12239.28</v>
      </c>
      <c r="F58" s="200"/>
    </row>
    <row r="59" spans="2:7" hidden="1" x14ac:dyDescent="0.35">
      <c r="B59" s="85" t="s">
        <v>6</v>
      </c>
      <c r="C59" s="683">
        <v>795.4229159622821</v>
      </c>
      <c r="D59" s="684">
        <v>850.04215210014763</v>
      </c>
      <c r="E59" s="684">
        <v>673.79959204332852</v>
      </c>
      <c r="F59" s="200"/>
    </row>
    <row r="60" spans="2:7" hidden="1" x14ac:dyDescent="0.35">
      <c r="B60" s="85" t="s">
        <v>347</v>
      </c>
      <c r="C60" s="683">
        <v>208.64024043898718</v>
      </c>
      <c r="D60" s="684">
        <v>307.26555117550572</v>
      </c>
      <c r="E60" s="684">
        <v>234.46300097894843</v>
      </c>
      <c r="F60" s="200"/>
    </row>
    <row r="61" spans="2:7" hidden="1" x14ac:dyDescent="0.35">
      <c r="B61" s="85" t="s">
        <v>348</v>
      </c>
      <c r="C61" s="683">
        <v>641.77059563180524</v>
      </c>
      <c r="D61" s="684">
        <v>601.56428201616325</v>
      </c>
      <c r="E61" s="684">
        <v>748.13268624549221</v>
      </c>
      <c r="F61" s="200"/>
    </row>
    <row r="62" spans="2:7" hidden="1" x14ac:dyDescent="0.35">
      <c r="B62" s="85" t="s">
        <v>378</v>
      </c>
      <c r="C62" s="685">
        <v>-235.96118405835173</v>
      </c>
      <c r="D62" s="686">
        <v>-203.02018515551703</v>
      </c>
      <c r="E62" s="684">
        <v>-313.0026461485154</v>
      </c>
      <c r="F62" s="26"/>
    </row>
    <row r="63" spans="2:7" hidden="1" x14ac:dyDescent="0.35">
      <c r="B63" s="85" t="s">
        <v>440</v>
      </c>
      <c r="C63" s="683">
        <v>0.30335867992139448</v>
      </c>
      <c r="D63" s="684">
        <v>0.34937496520042916</v>
      </c>
      <c r="E63" s="684">
        <v>0.22020889857682102</v>
      </c>
      <c r="F63" s="139"/>
    </row>
    <row r="64" spans="2:7" hidden="1" x14ac:dyDescent="0.35">
      <c r="B64" s="85" t="s">
        <v>441</v>
      </c>
      <c r="C64" s="683">
        <v>7.9571290502089026E-2</v>
      </c>
      <c r="D64" s="684">
        <v>0.1262889034196806</v>
      </c>
      <c r="E64" s="684">
        <v>7.6626403180235586E-2</v>
      </c>
      <c r="F64" s="139"/>
    </row>
    <row r="65" spans="2:7" hidden="1" x14ac:dyDescent="0.35">
      <c r="B65" s="111" t="s">
        <v>442</v>
      </c>
      <c r="C65" s="683">
        <v>0.24475870231586749</v>
      </c>
      <c r="D65" s="684">
        <v>0.24724832712820202</v>
      </c>
      <c r="E65" s="684">
        <v>0.24450218844425234</v>
      </c>
      <c r="F65" s="139"/>
    </row>
    <row r="66" spans="2:7" hidden="1" x14ac:dyDescent="0.35">
      <c r="B66" s="85" t="s">
        <v>417</v>
      </c>
      <c r="C66" s="683">
        <v>-8.999096187973675E-2</v>
      </c>
      <c r="D66" s="684">
        <v>-8.3443120965766893E-2</v>
      </c>
      <c r="E66" s="684">
        <v>-0.10229446377516173</v>
      </c>
      <c r="F66" s="139"/>
    </row>
    <row r="67" spans="2:7" hidden="1" x14ac:dyDescent="0.35">
      <c r="B67" s="85" t="s">
        <v>395</v>
      </c>
      <c r="C67" s="683">
        <v>-0.30160999190996451</v>
      </c>
      <c r="D67" s="684">
        <v>-0.2416355669825091</v>
      </c>
      <c r="E67" s="684">
        <v>-0.31888390166795288</v>
      </c>
      <c r="F67" s="139"/>
    </row>
    <row r="68" spans="2:7" ht="9.5" hidden="1" thickBot="1" x14ac:dyDescent="0.4">
      <c r="B68" s="85" t="s">
        <v>443</v>
      </c>
      <c r="C68" s="687">
        <v>3.351558707784831</v>
      </c>
      <c r="D68" s="686">
        <v>2.8958117120480398</v>
      </c>
      <c r="E68" s="688">
        <v>3.1173133901835022</v>
      </c>
      <c r="F68" s="199"/>
    </row>
    <row r="69" spans="2:7" hidden="1" x14ac:dyDescent="0.35">
      <c r="D69" s="560"/>
    </row>
    <row r="70" spans="2:7" x14ac:dyDescent="0.35">
      <c r="D70" s="560"/>
    </row>
    <row r="71" spans="2:7" ht="9.5" thickBot="1" x14ac:dyDescent="0.4">
      <c r="B71" s="88" t="s">
        <v>384</v>
      </c>
      <c r="C71" s="666"/>
      <c r="D71" s="666"/>
      <c r="E71" s="666"/>
      <c r="F71" s="829" t="s">
        <v>18</v>
      </c>
      <c r="G71" s="829"/>
    </row>
    <row r="72" spans="2:7" ht="19" thickTop="1" thickBot="1" x14ac:dyDescent="0.4">
      <c r="B72" s="140" t="s">
        <v>391</v>
      </c>
      <c r="C72" s="667" t="s">
        <v>712</v>
      </c>
      <c r="D72" s="668" t="s">
        <v>692</v>
      </c>
      <c r="E72" s="668" t="s">
        <v>629</v>
      </c>
      <c r="F72" s="44" t="s">
        <v>19</v>
      </c>
      <c r="G72" s="44" t="s">
        <v>20</v>
      </c>
    </row>
    <row r="73" spans="2:7" ht="9.5" thickTop="1" x14ac:dyDescent="0.35">
      <c r="B73" s="135" t="s">
        <v>6</v>
      </c>
      <c r="C73" s="671">
        <v>686.52500000000009</v>
      </c>
      <c r="D73" s="672">
        <v>1600.7180000000001</v>
      </c>
      <c r="E73" s="672">
        <v>1553.23</v>
      </c>
      <c r="F73" s="397" t="s">
        <v>447</v>
      </c>
      <c r="G73" s="398" t="s">
        <v>447</v>
      </c>
    </row>
    <row r="74" spans="2:7" x14ac:dyDescent="0.35">
      <c r="B74" s="135" t="s">
        <v>374</v>
      </c>
      <c r="C74" s="671">
        <v>6708.835</v>
      </c>
      <c r="D74" s="674">
        <v>6951.4129999999996</v>
      </c>
      <c r="E74" s="674">
        <v>6415.0330000000004</v>
      </c>
      <c r="F74" s="397" t="s">
        <v>447</v>
      </c>
      <c r="G74" s="398" t="s">
        <v>447</v>
      </c>
    </row>
    <row r="75" spans="2:7" x14ac:dyDescent="0.35">
      <c r="B75" s="135" t="s">
        <v>595</v>
      </c>
      <c r="C75" s="671">
        <v>-12.11</v>
      </c>
      <c r="D75" s="674">
        <v>-4.5739999999999981</v>
      </c>
      <c r="E75" s="674">
        <v>-15.890999999999998</v>
      </c>
      <c r="F75" s="397">
        <v>1.6475732400524716</v>
      </c>
      <c r="G75" s="398">
        <v>-0.23793342143351581</v>
      </c>
    </row>
    <row r="76" spans="2:7" x14ac:dyDescent="0.35">
      <c r="B76" s="135" t="s">
        <v>375</v>
      </c>
      <c r="C76" s="671">
        <v>7383.2500000000009</v>
      </c>
      <c r="D76" s="674">
        <v>8547.5569999999989</v>
      </c>
      <c r="E76" s="674">
        <v>7952.3720000000012</v>
      </c>
      <c r="F76" s="397" t="s">
        <v>447</v>
      </c>
      <c r="G76" s="398" t="s">
        <v>447</v>
      </c>
    </row>
    <row r="77" spans="2:7" x14ac:dyDescent="0.35">
      <c r="B77" s="135" t="s">
        <v>711</v>
      </c>
      <c r="C77" s="671">
        <v>-1053.4010000000001</v>
      </c>
      <c r="D77" s="674">
        <v>-1132.9970000000001</v>
      </c>
      <c r="E77" s="674">
        <v>-1205.499</v>
      </c>
      <c r="F77" s="397" t="s">
        <v>447</v>
      </c>
      <c r="G77" s="398" t="s">
        <v>447</v>
      </c>
    </row>
    <row r="78" spans="2:7" x14ac:dyDescent="0.35">
      <c r="B78" s="135" t="s">
        <v>389</v>
      </c>
      <c r="C78" s="673">
        <v>-1626.9010000000001</v>
      </c>
      <c r="D78" s="674">
        <v>-1722.693</v>
      </c>
      <c r="E78" s="674">
        <v>-3502.9760000000001</v>
      </c>
      <c r="F78" s="397" t="s">
        <v>447</v>
      </c>
      <c r="G78" s="398" t="s">
        <v>447</v>
      </c>
    </row>
    <row r="79" spans="2:7" x14ac:dyDescent="0.35">
      <c r="B79" s="135" t="s">
        <v>377</v>
      </c>
      <c r="C79" s="671">
        <v>4702.9480000000003</v>
      </c>
      <c r="D79" s="674">
        <v>5691.8670000000002</v>
      </c>
      <c r="E79" s="674">
        <v>3243.8969999999999</v>
      </c>
      <c r="F79" s="397" t="s">
        <v>447</v>
      </c>
      <c r="G79" s="398" t="s">
        <v>447</v>
      </c>
    </row>
    <row r="80" spans="2:7" x14ac:dyDescent="0.35">
      <c r="B80" s="135" t="s">
        <v>378</v>
      </c>
      <c r="C80" s="671">
        <v>3117.8620000000001</v>
      </c>
      <c r="D80" s="674">
        <v>4233.8090000000002</v>
      </c>
      <c r="E80" s="674">
        <v>2074.6460000000002</v>
      </c>
      <c r="F80" s="397" t="s">
        <v>447</v>
      </c>
      <c r="G80" s="398" t="s">
        <v>447</v>
      </c>
    </row>
    <row r="81" spans="2:7" x14ac:dyDescent="0.35">
      <c r="B81" s="135" t="s">
        <v>385</v>
      </c>
      <c r="C81" s="669">
        <v>11751.16169034513</v>
      </c>
      <c r="D81" s="674">
        <v>12133.717300751439</v>
      </c>
      <c r="E81" s="674">
        <v>12848.975307767083</v>
      </c>
      <c r="F81" s="397">
        <v>-3.1528310815566618E-2</v>
      </c>
      <c r="G81" s="398">
        <v>-8.5439779525324111E-2</v>
      </c>
    </row>
    <row r="82" spans="2:7" x14ac:dyDescent="0.35">
      <c r="B82" s="135" t="s">
        <v>386</v>
      </c>
      <c r="C82" s="669">
        <v>3098.1479168436144</v>
      </c>
      <c r="D82" s="672">
        <v>2257.143785759069</v>
      </c>
      <c r="E82" s="672">
        <v>2572.6639518700617</v>
      </c>
      <c r="F82" s="397">
        <v>0.37259661364538132</v>
      </c>
      <c r="G82" s="398">
        <v>0.20425674507219638</v>
      </c>
    </row>
    <row r="83" spans="2:7" ht="9.5" thickBot="1" x14ac:dyDescent="0.4">
      <c r="B83" s="135" t="s">
        <v>387</v>
      </c>
      <c r="C83" s="463">
        <v>0.67652231485473857</v>
      </c>
      <c r="D83" s="532">
        <v>0.63305279949735116</v>
      </c>
      <c r="E83" s="398">
        <v>0.64781775240856809</v>
      </c>
      <c r="F83" s="9"/>
      <c r="G83" s="9"/>
    </row>
    <row r="84" spans="2:7" ht="9.5" thickTop="1" x14ac:dyDescent="0.35">
      <c r="C84" s="676"/>
    </row>
    <row r="85" spans="2:7" ht="18.649999999999999" customHeight="1" thickBot="1" x14ac:dyDescent="0.4">
      <c r="B85" s="21" t="s">
        <v>388</v>
      </c>
      <c r="C85" s="666"/>
      <c r="D85" s="666"/>
      <c r="E85" s="666"/>
      <c r="F85" s="829" t="s">
        <v>18</v>
      </c>
      <c r="G85" s="829"/>
    </row>
    <row r="86" spans="2:7" ht="19" thickTop="1" thickBot="1" x14ac:dyDescent="0.4">
      <c r="B86" s="140" t="s">
        <v>391</v>
      </c>
      <c r="C86" s="667" t="s">
        <v>712</v>
      </c>
      <c r="D86" s="668" t="s">
        <v>692</v>
      </c>
      <c r="E86" s="668" t="s">
        <v>629</v>
      </c>
      <c r="F86" s="44" t="s">
        <v>19</v>
      </c>
      <c r="G86" s="44" t="s">
        <v>20</v>
      </c>
    </row>
    <row r="87" spans="2:7" ht="9.5" thickTop="1" x14ac:dyDescent="0.35">
      <c r="B87" s="135" t="s">
        <v>93</v>
      </c>
      <c r="C87" s="671">
        <v>-5331.7079999999996</v>
      </c>
      <c r="D87" s="689">
        <v>-3437.1010000000001</v>
      </c>
      <c r="E87" s="689">
        <v>1209.644</v>
      </c>
      <c r="F87" s="397">
        <v>0.55122238188519912</v>
      </c>
      <c r="G87" s="398" t="s">
        <v>447</v>
      </c>
    </row>
    <row r="88" spans="2:7" x14ac:dyDescent="0.35">
      <c r="B88" s="73" t="s">
        <v>373</v>
      </c>
      <c r="C88" s="671">
        <v>8573.5429999999997</v>
      </c>
      <c r="D88" s="689">
        <v>9491.0079999999998</v>
      </c>
      <c r="E88" s="689">
        <v>4115.0609999999997</v>
      </c>
      <c r="F88" s="397">
        <v>-9.6666760790845463E-2</v>
      </c>
      <c r="G88" s="398">
        <v>1.0834546559577123</v>
      </c>
    </row>
    <row r="89" spans="2:7" x14ac:dyDescent="0.35">
      <c r="B89" s="135" t="s">
        <v>6</v>
      </c>
      <c r="C89" s="673">
        <v>3241.835</v>
      </c>
      <c r="D89" s="512">
        <v>6053.9069999999992</v>
      </c>
      <c r="E89" s="512">
        <v>5324.7049999999999</v>
      </c>
      <c r="F89" s="397">
        <v>-0.46450531863142253</v>
      </c>
      <c r="G89" s="398">
        <v>-0.39117096627888304</v>
      </c>
    </row>
    <row r="90" spans="2:7" x14ac:dyDescent="0.35">
      <c r="B90" s="135" t="s">
        <v>374</v>
      </c>
      <c r="C90" s="673">
        <v>20515.902999999998</v>
      </c>
      <c r="D90" s="512">
        <v>17842.626</v>
      </c>
      <c r="E90" s="512">
        <v>23750.787</v>
      </c>
      <c r="F90" s="397">
        <v>0.14982531158810364</v>
      </c>
      <c r="G90" s="398">
        <v>-0.1362011288299626</v>
      </c>
    </row>
    <row r="91" spans="2:7" x14ac:dyDescent="0.35">
      <c r="B91" s="135" t="s">
        <v>595</v>
      </c>
      <c r="C91" s="673">
        <v>2001.1950000000002</v>
      </c>
      <c r="D91" s="512">
        <v>1539.1679999999999</v>
      </c>
      <c r="E91" s="512">
        <v>430.06099999999992</v>
      </c>
      <c r="F91" s="397">
        <v>0.30017970747832612</v>
      </c>
      <c r="G91" s="398">
        <v>3.6532817437526317</v>
      </c>
    </row>
    <row r="92" spans="2:7" x14ac:dyDescent="0.35">
      <c r="B92" s="135" t="s">
        <v>375</v>
      </c>
      <c r="C92" s="673">
        <v>25758.932999999997</v>
      </c>
      <c r="D92" s="512">
        <v>25435.701000000001</v>
      </c>
      <c r="E92" s="512">
        <v>29505.553</v>
      </c>
      <c r="F92" s="397">
        <v>1.2707807817051942E-2</v>
      </c>
      <c r="G92" s="398">
        <v>-0.12698016539462942</v>
      </c>
    </row>
    <row r="93" spans="2:7" x14ac:dyDescent="0.35">
      <c r="B93" s="135" t="s">
        <v>711</v>
      </c>
      <c r="C93" s="673">
        <v>-10477.516</v>
      </c>
      <c r="D93" s="512">
        <v>-8965.42</v>
      </c>
      <c r="E93" s="512">
        <v>-9430.9879999999994</v>
      </c>
      <c r="F93" s="397">
        <v>0.1686586908365697</v>
      </c>
      <c r="G93" s="398">
        <v>0.11096695277313473</v>
      </c>
    </row>
    <row r="94" spans="2:7" x14ac:dyDescent="0.35">
      <c r="B94" s="135" t="s">
        <v>389</v>
      </c>
      <c r="C94" s="673">
        <v>-4093.9580000000001</v>
      </c>
      <c r="D94" s="512">
        <v>-3259.2620000000002</v>
      </c>
      <c r="E94" s="512">
        <v>-6794.1080000000002</v>
      </c>
      <c r="F94" s="397">
        <v>0.25609969373434849</v>
      </c>
      <c r="G94" s="398">
        <v>-0.39742523963410648</v>
      </c>
    </row>
    <row r="95" spans="2:7" x14ac:dyDescent="0.35">
      <c r="B95" s="135" t="s">
        <v>377</v>
      </c>
      <c r="C95" s="671">
        <v>16147.371999999999</v>
      </c>
      <c r="D95" s="512">
        <v>17852.152999999998</v>
      </c>
      <c r="E95" s="512">
        <v>22246.743999999999</v>
      </c>
      <c r="F95" s="397">
        <v>-9.5494420196824414E-2</v>
      </c>
      <c r="G95" s="398">
        <v>-0.27416919977143617</v>
      </c>
    </row>
    <row r="96" spans="2:7" x14ac:dyDescent="0.35">
      <c r="B96" s="135" t="s">
        <v>378</v>
      </c>
      <c r="C96" s="671">
        <v>12472.255999999999</v>
      </c>
      <c r="D96" s="512">
        <v>14275.761</v>
      </c>
      <c r="E96" s="512">
        <v>17066.284</v>
      </c>
      <c r="F96" s="397">
        <v>-0.12633337024905367</v>
      </c>
      <c r="G96" s="398">
        <v>-0.26918736381042296</v>
      </c>
    </row>
    <row r="97" spans="2:7" x14ac:dyDescent="0.35">
      <c r="B97" s="135" t="s">
        <v>612</v>
      </c>
      <c r="C97" s="671">
        <v>1151449.2933260538</v>
      </c>
      <c r="D97" s="512">
        <v>1286680.5549306499</v>
      </c>
      <c r="E97" s="512">
        <v>1180705.55999025</v>
      </c>
      <c r="F97" s="397">
        <v>-0.10510088233352133</v>
      </c>
      <c r="G97" s="398">
        <v>-2.4778630384731826E-2</v>
      </c>
    </row>
    <row r="98" spans="2:7" x14ac:dyDescent="0.35">
      <c r="B98" s="111" t="s">
        <v>533</v>
      </c>
      <c r="C98" s="490">
        <v>1.61E-2</v>
      </c>
      <c r="D98" s="494">
        <v>1.9315990000000002E-2</v>
      </c>
      <c r="E98" s="494">
        <v>2.4410000000000001E-2</v>
      </c>
      <c r="F98" s="586"/>
      <c r="G98" s="196"/>
    </row>
    <row r="99" spans="2:7" x14ac:dyDescent="0.35">
      <c r="B99" s="135" t="s">
        <v>611</v>
      </c>
      <c r="C99" s="671">
        <v>3164912.0344199999</v>
      </c>
      <c r="D99" s="512">
        <v>2378895.908938</v>
      </c>
      <c r="E99" s="512">
        <v>1516598</v>
      </c>
      <c r="F99" s="397">
        <v>0.33041215571004012</v>
      </c>
      <c r="G99" s="398">
        <v>1.0868496690751273</v>
      </c>
    </row>
    <row r="100" spans="2:7" x14ac:dyDescent="0.35">
      <c r="B100" s="135" t="s">
        <v>729</v>
      </c>
      <c r="C100" s="671">
        <v>565.61400000000003</v>
      </c>
      <c r="D100" s="689">
        <v>544.12300000000005</v>
      </c>
      <c r="E100" s="689">
        <v>579.26300000000003</v>
      </c>
      <c r="F100" s="397">
        <v>3.949658441198034E-2</v>
      </c>
      <c r="G100" s="203">
        <v>-2.3562699499191209E-2</v>
      </c>
    </row>
    <row r="101" spans="2:7" ht="9.5" thickBot="1" x14ac:dyDescent="0.4">
      <c r="B101" s="111" t="s">
        <v>613</v>
      </c>
      <c r="C101" s="669">
        <v>96204</v>
      </c>
      <c r="D101" s="672">
        <v>75744</v>
      </c>
      <c r="E101" s="672">
        <v>102724</v>
      </c>
      <c r="F101" s="397">
        <v>0.27012040557667927</v>
      </c>
      <c r="G101" s="398">
        <v>-6.3471048635177718E-2</v>
      </c>
    </row>
    <row r="102" spans="2:7" ht="9.5" thickTop="1" x14ac:dyDescent="0.35">
      <c r="C102" s="690"/>
      <c r="D102" s="560"/>
      <c r="F102" s="397"/>
      <c r="G102" s="203"/>
    </row>
  </sheetData>
  <mergeCells count="5">
    <mergeCell ref="F71:G71"/>
    <mergeCell ref="F85:G85"/>
    <mergeCell ref="F2:G2"/>
    <mergeCell ref="F22:G22"/>
    <mergeCell ref="F43:G4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sheetPr codeName="Hoja28"/>
  <dimension ref="B1:I14"/>
  <sheetViews>
    <sheetView showGridLines="0" workbookViewId="0">
      <selection activeCell="F13" sqref="F13"/>
    </sheetView>
  </sheetViews>
  <sheetFormatPr baseColWidth="10" defaultColWidth="10.81640625" defaultRowHeight="14.5" x14ac:dyDescent="0.35"/>
  <cols>
    <col min="1" max="1" width="2.26953125" style="189" customWidth="1"/>
    <col min="2" max="2" width="26.1796875" style="189" bestFit="1" customWidth="1"/>
    <col min="3" max="7" width="11.08984375" style="189" bestFit="1" customWidth="1"/>
    <col min="8" max="8" width="8.6328125" style="189" bestFit="1" customWidth="1"/>
    <col min="9" max="9" width="9.54296875" style="189" bestFit="1" customWidth="1"/>
    <col min="10" max="16384" width="10.81640625" style="189"/>
  </cols>
  <sheetData>
    <row r="1" spans="2:9" ht="7.5" customHeight="1" x14ac:dyDescent="0.35"/>
    <row r="2" spans="2:9" ht="15" thickBot="1" x14ac:dyDescent="0.4">
      <c r="B2" s="130" t="s">
        <v>408</v>
      </c>
      <c r="C2" s="78"/>
      <c r="D2" s="78"/>
      <c r="E2" s="78"/>
      <c r="F2" s="78"/>
      <c r="G2" s="78"/>
      <c r="H2" s="852" t="s">
        <v>18</v>
      </c>
      <c r="I2" s="852"/>
    </row>
    <row r="3" spans="2:9" ht="15" thickBot="1" x14ac:dyDescent="0.4">
      <c r="B3" s="476" t="s">
        <v>407</v>
      </c>
      <c r="C3" s="794" t="s">
        <v>712</v>
      </c>
      <c r="D3" s="477" t="s">
        <v>692</v>
      </c>
      <c r="E3" s="477" t="s">
        <v>678</v>
      </c>
      <c r="F3" s="477" t="s">
        <v>643</v>
      </c>
      <c r="G3" s="477" t="s">
        <v>629</v>
      </c>
      <c r="H3" s="477" t="s">
        <v>19</v>
      </c>
      <c r="I3" s="477" t="s">
        <v>20</v>
      </c>
    </row>
    <row r="4" spans="2:9" ht="18.5" hidden="1" thickTop="1" x14ac:dyDescent="0.35">
      <c r="B4" s="202" t="s">
        <v>409</v>
      </c>
      <c r="C4" s="795" t="s">
        <v>435</v>
      </c>
      <c r="D4" s="324" t="s">
        <v>435</v>
      </c>
      <c r="E4" s="324" t="s">
        <v>435</v>
      </c>
      <c r="F4" s="324" t="s">
        <v>435</v>
      </c>
      <c r="G4" s="324" t="s">
        <v>435</v>
      </c>
      <c r="H4" s="325" t="s">
        <v>447</v>
      </c>
      <c r="I4" s="325" t="s">
        <v>447</v>
      </c>
    </row>
    <row r="5" spans="2:9" ht="15" thickTop="1" x14ac:dyDescent="0.35">
      <c r="B5" s="202" t="s">
        <v>415</v>
      </c>
      <c r="C5" s="795">
        <v>841.65659322034674</v>
      </c>
      <c r="D5" s="324">
        <v>805.88616732736136</v>
      </c>
      <c r="E5" s="324">
        <v>764.47508559371215</v>
      </c>
      <c r="F5" s="324">
        <v>1397.341845833635</v>
      </c>
      <c r="G5" s="324">
        <v>840.72730776400294</v>
      </c>
      <c r="H5" s="325">
        <v>4.4386449778154535E-2</v>
      </c>
      <c r="I5" s="325">
        <v>1.105335163687382E-3</v>
      </c>
    </row>
    <row r="6" spans="2:9" x14ac:dyDescent="0.35">
      <c r="B6" s="202" t="s">
        <v>512</v>
      </c>
      <c r="C6" s="795">
        <v>362.46548063820677</v>
      </c>
      <c r="D6" s="324">
        <v>385.15650656742855</v>
      </c>
      <c r="E6" s="324">
        <v>454.95037682059422</v>
      </c>
      <c r="F6" s="324">
        <v>455.08065251584543</v>
      </c>
      <c r="G6" s="324">
        <v>419.22041014374747</v>
      </c>
      <c r="H6" s="325">
        <v>-5.8913780612062205E-2</v>
      </c>
      <c r="I6" s="325">
        <v>-0.13538207618775022</v>
      </c>
    </row>
    <row r="7" spans="2:9" ht="18" customHeight="1" x14ac:dyDescent="0.35">
      <c r="B7" s="202" t="s">
        <v>513</v>
      </c>
      <c r="C7" s="795">
        <v>851.5884718822075</v>
      </c>
      <c r="D7" s="324">
        <v>1021.9112464142534</v>
      </c>
      <c r="E7" s="324">
        <v>1185.3888063247205</v>
      </c>
      <c r="F7" s="324">
        <v>1295.1804756144636</v>
      </c>
      <c r="G7" s="324">
        <v>1373.5967338024298</v>
      </c>
      <c r="H7" s="325">
        <v>-0.16667080935813672</v>
      </c>
      <c r="I7" s="325">
        <v>-0.38003021489078825</v>
      </c>
    </row>
    <row r="8" spans="2:9" x14ac:dyDescent="0.35">
      <c r="B8" s="202" t="s">
        <v>410</v>
      </c>
      <c r="C8" s="795">
        <v>169.48097726055107</v>
      </c>
      <c r="D8" s="324">
        <v>180.42459861426599</v>
      </c>
      <c r="E8" s="324">
        <v>207.18033267505973</v>
      </c>
      <c r="F8" s="324">
        <v>219.13191617231791</v>
      </c>
      <c r="G8" s="324">
        <v>213.56115008245482</v>
      </c>
      <c r="H8" s="325">
        <v>-6.0654818898123408E-2</v>
      </c>
      <c r="I8" s="325">
        <v>-0.20640539164021465</v>
      </c>
    </row>
    <row r="9" spans="2:9" x14ac:dyDescent="0.35">
      <c r="B9" s="202" t="s">
        <v>411</v>
      </c>
      <c r="C9" s="795">
        <v>700.01237033283542</v>
      </c>
      <c r="D9" s="324">
        <v>726.96088358618624</v>
      </c>
      <c r="E9" s="324">
        <v>728.21411507665505</v>
      </c>
      <c r="F9" s="324">
        <v>1362.6544327656304</v>
      </c>
      <c r="G9" s="324">
        <v>316.46913473443703</v>
      </c>
      <c r="H9" s="325">
        <v>-3.7070100829099006E-2</v>
      </c>
      <c r="I9" s="325">
        <v>1.2119451583177177</v>
      </c>
    </row>
    <row r="10" spans="2:9" ht="18" customHeight="1" x14ac:dyDescent="0.35">
      <c r="B10" s="202" t="s">
        <v>412</v>
      </c>
      <c r="C10" s="795">
        <v>1740.8769995360519</v>
      </c>
      <c r="D10" s="324">
        <v>1851.5712416094393</v>
      </c>
      <c r="E10" s="324">
        <v>2115.1394165654483</v>
      </c>
      <c r="F10" s="324">
        <v>2115.7916419668654</v>
      </c>
      <c r="G10" s="324">
        <v>2030.2056112570467</v>
      </c>
      <c r="H10" s="325">
        <v>-5.9783949753490884E-2</v>
      </c>
      <c r="I10" s="325">
        <v>-0.14251197519932501</v>
      </c>
    </row>
    <row r="11" spans="2:9" ht="18" customHeight="1" x14ac:dyDescent="0.35">
      <c r="B11" s="202" t="s">
        <v>413</v>
      </c>
      <c r="C11" s="795">
        <v>517.30195579914903</v>
      </c>
      <c r="D11" s="324">
        <v>611.43987818046742</v>
      </c>
      <c r="E11" s="324">
        <v>716.89283996203335</v>
      </c>
      <c r="F11" s="324">
        <v>788.30205006793778</v>
      </c>
      <c r="G11" s="324">
        <v>849.35102853452906</v>
      </c>
      <c r="H11" s="325">
        <v>-0.1539610446434333</v>
      </c>
      <c r="I11" s="325">
        <v>-0.39094445238772213</v>
      </c>
    </row>
    <row r="12" spans="2:9" x14ac:dyDescent="0.35">
      <c r="B12" s="202" t="s">
        <v>414</v>
      </c>
      <c r="C12" s="795">
        <v>440.62651168982683</v>
      </c>
      <c r="D12" s="324">
        <v>494.3457079743348</v>
      </c>
      <c r="E12" s="324">
        <v>544.05599614552932</v>
      </c>
      <c r="F12" s="324">
        <v>628.39315157105284</v>
      </c>
      <c r="G12" s="324">
        <v>725.81703335133284</v>
      </c>
      <c r="H12" s="325">
        <v>-0.10866726547425987</v>
      </c>
      <c r="I12" s="325">
        <v>-0.39292343463570811</v>
      </c>
    </row>
    <row r="13" spans="2:9" x14ac:dyDescent="0.35">
      <c r="B13" s="202" t="s">
        <v>416</v>
      </c>
      <c r="C13" s="795">
        <v>6127.1523299859555</v>
      </c>
      <c r="D13" s="324">
        <v>6056.021070477701</v>
      </c>
      <c r="E13" s="324">
        <v>6786.123559641559</v>
      </c>
      <c r="F13" s="324">
        <v>6496.0634498983836</v>
      </c>
      <c r="G13" s="324">
        <v>6080.0268980971032</v>
      </c>
      <c r="H13" s="325">
        <v>1.1745543597100339E-2</v>
      </c>
      <c r="I13" s="325">
        <v>7.7508591127453119E-3</v>
      </c>
    </row>
    <row r="14" spans="2:9" ht="15" thickBot="1" x14ac:dyDescent="0.4">
      <c r="B14" s="201" t="s">
        <v>107</v>
      </c>
      <c r="C14" s="796">
        <v>11751.16169034513</v>
      </c>
      <c r="D14" s="326">
        <v>12133.717300751439</v>
      </c>
      <c r="E14" s="326">
        <v>13502.420528805313</v>
      </c>
      <c r="F14" s="326">
        <v>14757.939616406131</v>
      </c>
      <c r="G14" s="326">
        <v>12848.975307767083</v>
      </c>
      <c r="H14" s="327">
        <v>-3.1528310815566618E-2</v>
      </c>
      <c r="I14" s="327">
        <v>-8.5439779525324111E-2</v>
      </c>
    </row>
  </sheetData>
  <mergeCells count="1">
    <mergeCell ref="H2:I2"/>
  </mergeCells>
  <phoneticPr fontId="5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c85ffb-8c09-4807-a22d-203d891eb70f" xsi:nil="true"/>
    <lcf76f155ced4ddcb4097134ff3c332f xmlns="fab2a245-784d-4ef1-857a-4857b0b31d9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DD390953B9CC45B9BD5812D3627FF7" ma:contentTypeVersion="19" ma:contentTypeDescription="Crear nuevo documento." ma:contentTypeScope="" ma:versionID="d513f5f5e94fbadc96c15fcc96239112">
  <xsd:schema xmlns:xsd="http://www.w3.org/2001/XMLSchema" xmlns:xs="http://www.w3.org/2001/XMLSchema" xmlns:p="http://schemas.microsoft.com/office/2006/metadata/properties" xmlns:ns2="fab2a245-784d-4ef1-857a-4857b0b31d91" xmlns:ns3="54c85ffb-8c09-4807-a22d-203d891eb70f" targetNamespace="http://schemas.microsoft.com/office/2006/metadata/properties" ma:root="true" ma:fieldsID="7f71255c5a857811b43c2d7c831170c8" ns2:_="" ns3:_="">
    <xsd:import namespace="fab2a245-784d-4ef1-857a-4857b0b31d91"/>
    <xsd:import namespace="54c85ffb-8c09-4807-a22d-203d891eb7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2a245-784d-4ef1-857a-4857b0b31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02cfc5f9-dcc8-4709-9185-99ce8a8f02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85ffb-8c09-4807-a22d-203d891eb7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d778a30-0e8e-4cef-bd84-241b661a4196}" ma:internalName="TaxCatchAll" ma:showField="CatchAllData" ma:web="54c85ffb-8c09-4807-a22d-203d891eb7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6C0DBE-F8BC-49DC-9FE2-5902900110D0}">
  <ds:schemaRefs>
    <ds:schemaRef ds:uri="http://schemas.microsoft.com/office/2006/metadata/properties"/>
    <ds:schemaRef ds:uri="http://schemas.microsoft.com/office/infopath/2007/PartnerControls"/>
    <ds:schemaRef ds:uri="54c85ffb-8c09-4807-a22d-203d891eb70f"/>
    <ds:schemaRef ds:uri="fab2a245-784d-4ef1-857a-4857b0b31d91"/>
  </ds:schemaRefs>
</ds:datastoreItem>
</file>

<file path=customXml/itemProps2.xml><?xml version="1.0" encoding="utf-8"?>
<ds:datastoreItem xmlns:ds="http://schemas.openxmlformats.org/officeDocument/2006/customXml" ds:itemID="{D9DE3615-2099-4B8D-82C1-826A2CBEA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b2a245-784d-4ef1-857a-4857b0b31d91"/>
    <ds:schemaRef ds:uri="54c85ffb-8c09-4807-a22d-203d891eb7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54A161-9DF6-40DB-B758-DF2AD251706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9d72534-ad36-4657-bc30-46bd7f6add1a}" enabled="0" method="" siteId="{e9d72534-ad36-4657-bc30-46bd7f6add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SUPV Contact+</vt:lpstr>
      <vt:lpstr>Highlights</vt:lpstr>
      <vt:lpstr>Highlights subsidiarias</vt:lpstr>
      <vt:lpstr>Highlights BS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Capital</vt:lpstr>
      <vt:lpstr>Liquidity</vt:lpstr>
      <vt:lpstr>Reserve Requirements</vt:lpstr>
      <vt:lpstr>Dividends &amp; Capital Injections</vt:lpstr>
      <vt:lpstr>Segments</vt:lpstr>
      <vt:lpstr>GWP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2025-12-02T18:51:57Z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0x01010039DD390953B9CC45B9BD5812D3627FF7</vt:lpwstr>
  </property>
  <property fmtid="{D5CDD505-2E9C-101B-9397-08002B2CF9AE}" pid="3" name="MediaServiceImageTags">
    <vt:lpwstr/>
  </property>
</Properties>
</file>