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1Q18\Final\"/>
    </mc:Choice>
  </mc:AlternateContent>
  <bookViews>
    <workbookView xWindow="120" yWindow="2040" windowWidth="9870" windowHeight="4875" tabRatio="834" activeTab="1"/>
  </bookViews>
  <sheets>
    <sheet name="SUPV Contact" sheetId="49" r:id="rId1"/>
    <sheet name="Key performance indicators" sheetId="2" r:id="rId2"/>
    <sheet name="Income Statement" sheetId="18" r:id="rId3"/>
    <sheet name="Earning assets" sheetId="26" r:id="rId4"/>
    <sheet name="Interest Income" sheetId="24" r:id="rId5"/>
    <sheet name="Interest Expenses" sheetId="27" r:id="rId6"/>
    <sheet name="Bearing liabilities" sheetId="48" r:id="rId7"/>
    <sheet name="IBL Currency breakdown" sheetId="28" r:id="rId8"/>
    <sheet name="Net Service fee Income" sheetId="29" r:id="rId9"/>
    <sheet name="Personnel &amp; Adm  Expenses" sheetId="30" r:id="rId10"/>
    <sheet name="Loan Portfolio" sheetId="4" r:id="rId11"/>
    <sheet name="Asset Quality" sheetId="7" r:id="rId12"/>
    <sheet name="Allowances" sheetId="22" r:id="rId13"/>
    <sheet name="Funding" sheetId="6" r:id="rId14"/>
    <sheet name="Capitalization &amp; Liquidity" sheetId="5" r:id="rId15"/>
    <sheet name="RESULTS BY SEGMENT" sheetId="8" r:id="rId16"/>
    <sheet name="Retail" sheetId="9" r:id="rId17"/>
    <sheet name="Corporate" sheetId="11" r:id="rId18"/>
    <sheet name="Treasury" sheetId="12" r:id="rId19"/>
    <sheet name="Consumer Finance" sheetId="13" r:id="rId20"/>
    <sheet name="Insurance" sheetId="14" r:id="rId21"/>
    <sheet name="Asset Management and others" sheetId="15" r:id="rId22"/>
    <sheet name="Cons. Balance sheet" sheetId="17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 localSheetId="0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0">#REF!</definedName>
    <definedName name="Conver_Sofi">#REF!</definedName>
    <definedName name="cuenta">[6]BALANCE!$A$1:$A$305</definedName>
    <definedName name="dfg" localSheetId="0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>#REF!</definedName>
    <definedName name="Importe">'[4]Base Resultados'!$B$2:$B$1184</definedName>
    <definedName name="ImporteCM" localSheetId="0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>#REF!</definedName>
    <definedName name="PartidaCM" localSheetId="0">#REF!</definedName>
    <definedName name="PartidaCM">#REF!</definedName>
    <definedName name="Período_2">#REF!</definedName>
    <definedName name="PonderadCM" localSheetId="0">#REF!</definedName>
    <definedName name="PonderadCM">#REF!</definedName>
    <definedName name="PROMEDIOBT">[5]BALANCE!$C$3:$C$604</definedName>
    <definedName name="RiesgoCM" localSheetId="0">#REF!</definedName>
    <definedName name="RiesgoCM">#REF!</definedName>
    <definedName name="RUBROBT">[7]BALANCE!$A$3:$A$603</definedName>
    <definedName name="Saldo_1">#REF!</definedName>
    <definedName name="Saldo_2">#REF!</definedName>
    <definedName name="SALDOBT">[7]BALANCE!$B$3:$B$603</definedName>
    <definedName name="Tabla_Adval" localSheetId="0">#REF!</definedName>
    <definedName name="Tabla_Adval">#REF!</definedName>
    <definedName name="TablaSofi" localSheetId="0">#REF!</definedName>
    <definedName name="TablaSofi">#REF!</definedName>
    <definedName name="TICAT">#REF!</definedName>
    <definedName name="TICCBS">#REF!</definedName>
    <definedName name="TICENT">#REF!</definedName>
    <definedName name="TICOCV">#REF!</definedName>
    <definedName name="TIESSC">#REF!</definedName>
    <definedName name="TIFDIA">#REF!</definedName>
    <definedName name="TIFINC">#REF!</definedName>
    <definedName name="TIFINF">#REF!</definedName>
    <definedName name="TIIMTI">#REF!</definedName>
    <definedName name="TIIREG">#REF!</definedName>
    <definedName name="TIIRSL">#REF!</definedName>
    <definedName name="TINCON">#REF!</definedName>
    <definedName name="TIORCO">#REF!</definedName>
    <definedName name="TIPCOM">#REF!</definedName>
    <definedName name="TIRES">#REF!</definedName>
    <definedName name="TITCUP">#REF!</definedName>
    <definedName name="TITRA">#REF!</definedName>
    <definedName name="TIVC31">#REF!</definedName>
    <definedName name="TIVCON">#REF!</definedName>
    <definedName name="TIVRES">#REF!</definedName>
    <definedName name="TIVTEO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71027" iterate="1" iterateCount="1000" iterateDelta="1.0000000000000001E-5"/>
</workbook>
</file>

<file path=xl/calcChain.xml><?xml version="1.0" encoding="utf-8"?>
<calcChain xmlns="http://schemas.openxmlformats.org/spreadsheetml/2006/main">
  <c r="G28" i="11" l="1"/>
  <c r="F28" i="11"/>
  <c r="E28" i="11"/>
  <c r="D28" i="11"/>
  <c r="C28" i="11"/>
  <c r="G26" i="11"/>
  <c r="F26" i="11"/>
  <c r="E26" i="11"/>
  <c r="D26" i="11"/>
  <c r="C26" i="11"/>
  <c r="G25" i="11"/>
  <c r="F25" i="11"/>
  <c r="F27" i="11" s="1"/>
  <c r="E25" i="11"/>
  <c r="D25" i="11"/>
  <c r="D27" i="11" s="1"/>
  <c r="C25" i="11"/>
  <c r="E27" i="11" l="1"/>
  <c r="C27" i="11"/>
  <c r="G27" i="11"/>
  <c r="G21" i="11" l="1"/>
  <c r="F21" i="11"/>
  <c r="E21" i="11"/>
  <c r="D21" i="11"/>
  <c r="C21" i="11"/>
  <c r="H21" i="11" s="1"/>
  <c r="I21" i="11" l="1"/>
  <c r="F34" i="15" l="1"/>
  <c r="F35" i="15" s="1"/>
  <c r="I14" i="12" l="1"/>
  <c r="H14" i="12"/>
  <c r="I13" i="12"/>
  <c r="H13" i="12"/>
  <c r="I1" i="12" l="1"/>
  <c r="H1" i="12"/>
  <c r="L16" i="28"/>
  <c r="J16" i="28"/>
  <c r="H16" i="28"/>
  <c r="F16" i="28"/>
  <c r="D16" i="28"/>
  <c r="L15" i="28"/>
  <c r="J15" i="28"/>
  <c r="H15" i="28"/>
  <c r="F15" i="28"/>
  <c r="D15" i="28"/>
  <c r="L14" i="28"/>
  <c r="L22" i="28" s="1"/>
  <c r="J14" i="28"/>
  <c r="J22" i="28" s="1"/>
  <c r="H14" i="28"/>
  <c r="H22" i="28" s="1"/>
  <c r="F14" i="28"/>
  <c r="F22" i="28" s="1"/>
  <c r="D14" i="28"/>
  <c r="M13" i="28"/>
  <c r="K13" i="28"/>
  <c r="I13" i="28"/>
  <c r="G13" i="28"/>
  <c r="E13" i="28"/>
  <c r="C13" i="28"/>
  <c r="M12" i="28"/>
  <c r="K12" i="28"/>
  <c r="I12" i="28"/>
  <c r="G12" i="28"/>
  <c r="E12" i="28"/>
  <c r="C12" i="28"/>
  <c r="M11" i="28"/>
  <c r="K11" i="28"/>
  <c r="I11" i="28"/>
  <c r="G11" i="28"/>
  <c r="E11" i="28"/>
  <c r="C11" i="28"/>
  <c r="L10" i="28"/>
  <c r="K10" i="28"/>
  <c r="J10" i="28"/>
  <c r="I10" i="28"/>
  <c r="H10" i="28"/>
  <c r="G10" i="28"/>
  <c r="F10" i="28"/>
  <c r="E10" i="28"/>
  <c r="D10" i="28"/>
  <c r="M10" i="28" s="1"/>
  <c r="C10" i="28"/>
  <c r="L9" i="28"/>
  <c r="K9" i="28"/>
  <c r="J9" i="28"/>
  <c r="I9" i="28"/>
  <c r="H9" i="28"/>
  <c r="G9" i="28"/>
  <c r="F9" i="28"/>
  <c r="E9" i="28"/>
  <c r="D9" i="28"/>
  <c r="M9" i="28" s="1"/>
  <c r="C9" i="28"/>
  <c r="L8" i="28"/>
  <c r="K8" i="28"/>
  <c r="J8" i="28"/>
  <c r="I8" i="28"/>
  <c r="H8" i="28"/>
  <c r="G8" i="28"/>
  <c r="F8" i="28"/>
  <c r="E8" i="28"/>
  <c r="D8" i="28"/>
  <c r="M8" i="28" s="1"/>
  <c r="C8" i="28"/>
  <c r="N8" i="28" s="1"/>
  <c r="M15" i="28" l="1"/>
  <c r="M14" i="28"/>
  <c r="I16" i="28"/>
  <c r="E16" i="28"/>
  <c r="C15" i="28"/>
  <c r="K15" i="28"/>
  <c r="E15" i="28"/>
  <c r="I15" i="28"/>
  <c r="D22" i="28"/>
  <c r="N9" i="28"/>
  <c r="E14" i="28"/>
  <c r="E22" i="28" s="1"/>
  <c r="I14" i="28"/>
  <c r="I22" i="28" s="1"/>
  <c r="C16" i="28"/>
  <c r="G16" i="28"/>
  <c r="K16" i="28"/>
  <c r="C24" i="28"/>
  <c r="G15" i="28"/>
  <c r="C14" i="28"/>
  <c r="G14" i="28"/>
  <c r="G22" i="28" s="1"/>
  <c r="K14" i="28"/>
  <c r="K22" i="28" l="1"/>
  <c r="C22" i="28"/>
</calcChain>
</file>

<file path=xl/sharedStrings.xml><?xml version="1.0" encoding="utf-8"?>
<sst xmlns="http://schemas.openxmlformats.org/spreadsheetml/2006/main" count="782" uniqueCount="392">
  <si>
    <t>% Change</t>
  </si>
  <si>
    <t>QoQ</t>
  </si>
  <si>
    <t>YoY</t>
  </si>
  <si>
    <t>(In millions of Argentine Ps.)</t>
  </si>
  <si>
    <t>INCOME STATEMENT</t>
  </si>
  <si>
    <t>Income from Insurance activities</t>
  </si>
  <si>
    <t>Loan Loss Provisions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</si>
  <si>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</si>
  <si>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</si>
  <si>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</si>
  <si>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</si>
  <si>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</si>
  <si>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</si>
  <si>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</si>
  <si>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</si>
  <si>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</si>
  <si>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</si>
  <si>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</si>
  <si>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</si>
  <si>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</si>
  <si>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</si>
  <si>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</si>
  <si>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</si>
  <si>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</si>
  <si>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</si>
  <si>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>Employees</t>
  </si>
  <si>
    <t xml:space="preserve">Retail Banking </t>
  </si>
  <si>
    <t xml:space="preserve">Corporate Banking </t>
  </si>
  <si>
    <t xml:space="preserve">Treasury  </t>
  </si>
  <si>
    <t xml:space="preserve">Consumer Financing </t>
  </si>
  <si>
    <t xml:space="preserve">Insurance </t>
  </si>
  <si>
    <t xml:space="preserve">Asset Management &amp; Other Services </t>
  </si>
  <si>
    <t xml:space="preserve">Total Allocated to Segments </t>
  </si>
  <si>
    <t>Total Consolidated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</si>
  <si>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</si>
  <si>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</si>
  <si>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</si>
  <si>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</si>
  <si>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</si>
  <si>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</si>
  <si>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</si>
  <si>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</si>
  <si>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</si>
  <si>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</si>
  <si>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</si>
  <si>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</si>
  <si>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</si>
  <si>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</si>
  <si>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</si>
  <si>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</si>
  <si>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</si>
  <si>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</si>
  <si>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</si>
  <si>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</si>
  <si>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</si>
  <si>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</si>
  <si>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Personal Loans </t>
  </si>
  <si>
    <t xml:space="preserve">Corporate Unsecured Loans </t>
  </si>
  <si>
    <t>Credit Card Loans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</si>
  <si>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</si>
  <si>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</si>
  <si>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</si>
  <si>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</si>
  <si>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</si>
  <si>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</si>
  <si>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</si>
  <si>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</si>
  <si>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</si>
  <si>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</si>
  <si>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</si>
  <si>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</si>
  <si>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</si>
  <si>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</si>
  <si>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</si>
  <si>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</si>
  <si>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</si>
  <si>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</si>
  <si>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</si>
  <si>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</si>
  <si>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Total Employees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</si>
  <si>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</si>
  <si>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</si>
  <si>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</si>
  <si>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</si>
  <si>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</si>
  <si>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</si>
  <si>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</si>
  <si>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</si>
  <si>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</si>
  <si>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Portfolio</t>
  </si>
  <si>
    <t>Total Non-Performing / Total Portfolio</t>
  </si>
  <si>
    <t>Total Allowances</t>
  </si>
  <si>
    <t xml:space="preserve">To the Non‑Financial Private Sector 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</si>
  <si>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</si>
  <si>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</si>
  <si>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</si>
  <si>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</si>
  <si>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</si>
  <si>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</si>
  <si>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</si>
  <si>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</si>
  <si>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Shareholders’ Equity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</si>
  <si>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</si>
  <si>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</si>
  <si>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</si>
  <si>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</si>
  <si>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</si>
  <si>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</si>
  <si>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</si>
  <si>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</si>
  <si>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</si>
  <si>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</si>
  <si>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</si>
  <si>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</si>
  <si>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</si>
  <si>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</si>
  <si>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</si>
  <si>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</si>
  <si>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</si>
  <si>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</si>
  <si>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</si>
  <si>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</si>
  <si>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</si>
  <si>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</si>
  <si>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</si>
  <si>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Consumer Finance </t>
  </si>
  <si>
    <t xml:space="preserve">Net Service Fee Income </t>
  </si>
  <si>
    <t xml:space="preserve">Loan Loss Provisions </t>
  </si>
  <si>
    <t xml:space="preserve">Loans  </t>
  </si>
  <si>
    <t xml:space="preserve">Receivables from Financial Leases  </t>
  </si>
  <si>
    <t>Total Liabilities</t>
  </si>
  <si>
    <t xml:space="preserve">Deposit Accounts </t>
  </si>
  <si>
    <t>Loan Related</t>
  </si>
  <si>
    <t>Other</t>
  </si>
  <si>
    <t>Assets</t>
  </si>
  <si>
    <t xml:space="preserve">Cash and due from banks </t>
  </si>
  <si>
    <t xml:space="preserve">Automobile and other secured loans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</si>
  <si>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</si>
  <si>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</si>
  <si>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</si>
  <si>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Non‑controlling interests </t>
  </si>
  <si>
    <t>Consolidated Balance Sheet Data</t>
  </si>
  <si>
    <t xml:space="preserve">Total liabilities </t>
  </si>
  <si>
    <t xml:space="preserve">Shareholders’ equity </t>
  </si>
  <si>
    <t xml:space="preserve">Total liabilities and shareholders’ equity </t>
  </si>
  <si>
    <t>Argentine Banking GAAP:</t>
  </si>
  <si>
    <t xml:space="preserve">To the non‑financial public sector </t>
  </si>
  <si>
    <t xml:space="preserve">To the financial sector  </t>
  </si>
  <si>
    <t xml:space="preserve">Promissory notes </t>
  </si>
  <si>
    <t xml:space="preserve">Less:  allowance for loan losses </t>
  </si>
  <si>
    <t>Net Fee Income Ratio</t>
  </si>
  <si>
    <t>Income Statement</t>
  </si>
  <si>
    <t xml:space="preserve">Less:  allowance </t>
  </si>
  <si>
    <t>Loan &amp; Financial Leases Portfolio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</si>
  <si>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</si>
  <si>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</si>
  <si>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</si>
  <si>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</si>
  <si>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</si>
  <si>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</si>
  <si>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</si>
  <si>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Other receivables from financial transactions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</si>
  <si>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</si>
  <si>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</si>
  <si>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</si>
  <si>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</si>
  <si>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</si>
  <si>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</si>
  <si>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</si>
  <si>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</si>
  <si>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</si>
  <si>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</si>
  <si>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</si>
  <si>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</si>
  <si>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</si>
  <si>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</si>
  <si>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</si>
  <si>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</si>
  <si>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</si>
  <si>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</si>
  <si>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</si>
  <si>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</si>
  <si>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</si>
  <si>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</si>
  <si>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 xml:space="preserve">Balance at the end of year 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</si>
  <si>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</si>
  <si>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</si>
  <si>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</si>
  <si>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</si>
  <si>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</si>
  <si>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</si>
  <si>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</si>
  <si>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</si>
  <si>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</si>
  <si>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</si>
  <si>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</si>
  <si>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</si>
  <si>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</si>
  <si>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</si>
  <si>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</si>
  <si>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</si>
  <si>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</si>
  <si>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</si>
  <si>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</si>
  <si>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</si>
  <si>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t>Cost of Risk</t>
  </si>
  <si>
    <t>Adjustments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</si>
  <si>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</si>
  <si>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</si>
  <si>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r>
      <t>Consumer Portfolio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</si>
  <si>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</si>
  <si>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</si>
  <si>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</si>
  <si>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</si>
  <si>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</si>
  <si>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</si>
  <si>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Corporate Portfolio</t>
  </si>
  <si>
    <t>Earnings per Share (AR$)</t>
  </si>
  <si>
    <t>Earnings per ADRs (AR$)</t>
  </si>
  <si>
    <t xml:space="preserve">Checking Accounts </t>
  </si>
  <si>
    <t>Asset Management &amp; Others Segment Highlights</t>
  </si>
  <si>
    <t>Government and corporate securities</t>
  </si>
  <si>
    <t>Low &amp; Non-Interest Bearing Deposits</t>
  </si>
  <si>
    <t>Total Low &amp; Non-Interest Bearing Deposits</t>
  </si>
  <si>
    <t>Total Interest‑Bearing Liabilities &amp; Low &amp; Non-Interest Bearing Deposits</t>
  </si>
  <si>
    <t>Corporate Segment</t>
  </si>
  <si>
    <t>Retail Segment</t>
  </si>
  <si>
    <t>Consumer Finance Segment</t>
  </si>
  <si>
    <t>NPL Ratio by Segment</t>
  </si>
  <si>
    <t>sep 16</t>
  </si>
  <si>
    <r>
      <t>Non-Performing</t>
    </r>
    <r>
      <rPr>
        <vertAlign val="superscript"/>
        <sz val="8"/>
        <color theme="1"/>
        <rFont val="Verdana"/>
        <family val="2"/>
      </rPr>
      <t>2</t>
    </r>
  </si>
  <si>
    <t>Net Financial Margin</t>
  </si>
  <si>
    <t>Foreing trade loans &amp; U$S loans</t>
  </si>
  <si>
    <t>To the non‑financial private sector and foreign residents (before allowances):</t>
  </si>
  <si>
    <t>dec 16</t>
  </si>
  <si>
    <t>NPL Ratio by Product &amp; Segment</t>
  </si>
  <si>
    <t>Personal Loans</t>
  </si>
  <si>
    <t>Credit card loans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</si>
  <si>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</si>
  <si>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r>
      <t>Retail Price Index (%)</t>
    </r>
    <r>
      <rPr>
        <vertAlign val="superscript"/>
        <sz val="8"/>
        <color theme="1"/>
        <rFont val="Verdana"/>
        <family val="2"/>
      </rPr>
      <t>7</t>
    </r>
  </si>
  <si>
    <t>Risk Weighted Assets / Total Assets</t>
  </si>
  <si>
    <t>Total Equity  / Total Assets</t>
  </si>
  <si>
    <t>-  Foreign trade loans &amp; US loans</t>
  </si>
  <si>
    <t>Foreign Trade Loans &amp; U$S loans</t>
  </si>
  <si>
    <t>Total Loans excl. Foreign trade and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</si>
  <si>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</si>
  <si>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</si>
  <si>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</si>
  <si>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</si>
  <si>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</si>
  <si>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mar 17</t>
  </si>
  <si>
    <t>1Q17</t>
  </si>
  <si>
    <t>Net income</t>
  </si>
  <si>
    <t>Loan Portfolio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</si>
  <si>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</si>
  <si>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</si>
  <si>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</si>
  <si>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</si>
  <si>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</si>
  <si>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Loan loss provisions</t>
  </si>
  <si>
    <t>Checking Accounts</t>
  </si>
  <si>
    <t xml:space="preserve">Special  Checking Accounts </t>
  </si>
  <si>
    <t>Savings Accounts</t>
  </si>
  <si>
    <r>
      <t xml:space="preserve">Access Points </t>
    </r>
    <r>
      <rPr>
        <vertAlign val="superscript"/>
        <sz val="8"/>
        <color theme="1"/>
        <rFont val="Verdana"/>
        <family val="2"/>
      </rPr>
      <t>8</t>
    </r>
  </si>
  <si>
    <t>2Q17</t>
  </si>
  <si>
    <t>jun 17</t>
  </si>
  <si>
    <t>-</t>
  </si>
  <si>
    <t>-  Cash and Due from banks</t>
  </si>
  <si>
    <t>Medium Term Notes</t>
  </si>
  <si>
    <r>
      <t xml:space="preserve">Proforma Consolidated Tier1 Capital / Risk weighted assets </t>
    </r>
    <r>
      <rPr>
        <vertAlign val="superscript"/>
        <sz val="8"/>
        <color theme="1"/>
        <rFont val="Verdana"/>
        <family val="2"/>
      </rPr>
      <t>6</t>
    </r>
  </si>
  <si>
    <t>Borrowings from Other Fin. Inst. &amp; Medium Term Notes</t>
  </si>
  <si>
    <r>
      <t xml:space="preserve">Proforma Consolidated  Capital / Risk weighted assets </t>
    </r>
    <r>
      <rPr>
        <vertAlign val="superscript"/>
        <sz val="8"/>
        <color theme="1"/>
        <rFont val="Verdana"/>
        <family val="2"/>
      </rPr>
      <t>5</t>
    </r>
  </si>
  <si>
    <t>3Q17</t>
  </si>
  <si>
    <t>sep 17</t>
  </si>
  <si>
    <t>Cost / Assets</t>
  </si>
  <si>
    <t>UVA (var)</t>
  </si>
  <si>
    <t>Badlar Interest Rate (avg)</t>
  </si>
  <si>
    <t>Average Outstanding Shares (in millions)</t>
  </si>
  <si>
    <t>TM20 (eop)</t>
  </si>
  <si>
    <t>TM20 (avg)</t>
  </si>
  <si>
    <t>4Q17</t>
  </si>
  <si>
    <t>dec 17</t>
  </si>
  <si>
    <t xml:space="preserve">Comissions for foreign trade transactions </t>
  </si>
  <si>
    <t>AR$</t>
  </si>
  <si>
    <t>U$S</t>
  </si>
  <si>
    <t>Low &amp; Interest Bearing Deposits</t>
  </si>
  <si>
    <t>Total Interest Bearing Deposits &amp; Low &amp; Non-Interest Bearing Deposits</t>
  </si>
  <si>
    <t>Currency breakdown</t>
  </si>
  <si>
    <t>Non Interest Bearing Deposits</t>
  </si>
  <si>
    <t>Total Interest Bearing Liabilities &amp; Non-Interest Bearing Deposits</t>
  </si>
  <si>
    <t>Interest Bearing Liabilities &amp; Low &amp; Non-Interest Bearing Deposits</t>
  </si>
  <si>
    <t xml:space="preserve">AR$ Special Checking Accounts </t>
  </si>
  <si>
    <t xml:space="preserve">Fx Special Checking Accounts 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</si>
  <si>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</si>
  <si>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</si>
  <si>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</si>
  <si>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</si>
  <si>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</si>
  <si>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</si>
  <si>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</si>
  <si>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</si>
  <si>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</si>
  <si>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</si>
  <si>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</si>
  <si>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</si>
  <si>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</si>
  <si>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</si>
  <si>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</si>
  <si>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Profit/(loss) from discontinued operations</t>
  </si>
  <si>
    <t>Other comprehensive income, net of tax</t>
  </si>
  <si>
    <t>1Q18</t>
  </si>
  <si>
    <t>mar 18</t>
  </si>
  <si>
    <t>Total Loan &amp; Financial Leases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</si>
  <si>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</si>
  <si>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</si>
  <si>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</si>
  <si>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</si>
  <si>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 xml:space="preserve">- Other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</si>
  <si>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</si>
  <si>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</si>
  <si>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</si>
  <si>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</si>
  <si>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</si>
  <si>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</si>
  <si>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</si>
  <si>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</si>
  <si>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</si>
  <si>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</si>
  <si>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</si>
  <si>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</si>
  <si>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</si>
  <si>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</si>
  <si>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</si>
  <si>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</si>
  <si>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</si>
  <si>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</si>
  <si>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</si>
  <si>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r>
      <t>Personnel &amp; Administrative Expenses</t>
    </r>
    <r>
      <rPr>
        <sz val="9"/>
        <color theme="1"/>
        <rFont val="Verdana"/>
        <family val="2"/>
      </rPr>
      <t xml:space="preserve"> 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</si>
  <si>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</si>
  <si>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</si>
  <si>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</si>
  <si>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</si>
  <si>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na</t>
  </si>
  <si>
    <t>Other expenses</t>
  </si>
  <si>
    <t>Personnel expenses</t>
  </si>
  <si>
    <t>Income tax expense from continuing operations</t>
  </si>
  <si>
    <t>Total Personnel &amp; Administrative Expenses</t>
  </si>
  <si>
    <t>Government and Corporate Securities</t>
  </si>
  <si>
    <t>Securities Issued by the Central Bank *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</si>
  <si>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</si>
  <si>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</si>
  <si>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</si>
  <si>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</si>
  <si>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</si>
  <si>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</si>
  <si>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</si>
  <si>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</si>
  <si>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</si>
  <si>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</si>
  <si>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</si>
  <si>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</si>
  <si>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</si>
  <si>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</si>
  <si>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</si>
  <si>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</si>
  <si>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</si>
  <si>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</si>
  <si>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</si>
  <si>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</si>
  <si>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Deprecition &amp; Amortization</t>
  </si>
  <si>
    <t>Attributable Comprehensive Income</t>
  </si>
  <si>
    <t>Attributable Comprehensive income</t>
  </si>
  <si>
    <t>Attributable Net income</t>
  </si>
  <si>
    <t>Attributable Shareholders’ Equity</t>
  </si>
  <si>
    <r>
      <t>Average AttributableShareholders’ Equity</t>
    </r>
    <r>
      <rPr>
        <vertAlign val="superscript"/>
        <sz val="8"/>
        <color theme="1"/>
        <rFont val="Verdana"/>
        <family val="2"/>
      </rPr>
      <t>1</t>
    </r>
  </si>
  <si>
    <t xml:space="preserve">Attributable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</si>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</sst>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1" formatCode="_-* #,##0.00\ _p_t_a_-;\-* #,##0.00\ _p_t_a_-;_-* &quot;-&quot;??\ _p_t_a_-;_-@_-"/>
    <numFmt numFmtId="172" formatCode="_(* #,##0_);_(* \(#,##0\);_(* &quot;-&quot;??_);_(@_)"/>
    <numFmt numFmtId="173" formatCode="_(* #,##0.000_);_(* \(#,##0.000\);_(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9"/>
      <color rgb="FFC00000"/>
      <name val="Whitney Book"/>
      <family val="3"/>
    </font>
    <font>
      <sz val="7"/>
      <color rgb="FF882346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Whitney Book"/>
      <family val="3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b/>
      <sz val="9"/>
      <color theme="1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b/>
      <u/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8"/>
      <color rgb="FFFF0000"/>
      <name val="Verdana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/>
      <top style="mediumDashed">
        <color rgb="FFC00000"/>
      </top>
      <bottom style="thin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/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thin">
        <color rgb="FFC00000"/>
      </bottom>
      <diagonal/>
    </border>
    <border>
      <left/>
      <right/>
      <top style="mediumDashed">
        <color rgb="FFC00000"/>
      </top>
      <bottom style="medium">
        <color rgb="FFC00000"/>
      </bottom>
      <diagonal/>
    </border>
    <border>
      <left style="mediumDashed">
        <color rgb="FFC00000"/>
      </left>
      <right/>
      <top/>
      <bottom style="dott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 style="mediumDashed">
        <color rgb="FFC00000"/>
      </left>
      <right/>
      <top style="dotted">
        <color rgb="FFC00000"/>
      </top>
      <bottom/>
      <diagonal/>
    </border>
    <border>
      <left style="mediumDashed">
        <color rgb="FFC00000"/>
      </left>
      <right/>
      <top style="dotted">
        <color rgb="FFC00000"/>
      </top>
      <bottom style="mediumDashed">
        <color rgb="FFC00000"/>
      </bottom>
      <diagonal/>
    </border>
    <border>
      <left/>
      <right/>
      <top style="dott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0" fontId="32" fillId="0" borderId="0"/>
    <xf numFmtId="171" fontId="32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466">
    <xf numFmtId="0" fontId="0" fillId="0" borderId="0" xfId="0"/>
    <xf numFmtId="0" fontId="0" fillId="0" borderId="0" xfId="0" applyBorder="1"/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justify" vertical="center" wrapText="1"/>
    </xf>
    <xf numFmtId="0" fontId="14" fillId="5" borderId="2" xfId="0" applyFont="1" applyFill="1" applyBorder="1" applyAlignment="1">
      <alignment horizontal="justify" vertical="center" wrapText="1"/>
    </xf>
    <xf numFmtId="0" fontId="16" fillId="0" borderId="1" xfId="0" applyFont="1" applyBorder="1" applyAlignment="1">
      <alignment horizontal="justify" vertical="center"/>
    </xf>
    <xf numFmtId="0" fontId="12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7" fillId="3" borderId="2" xfId="0" applyFont="1" applyFill="1" applyBorder="1" applyAlignment="1">
      <alignment horizontal="justify" vertical="center" wrapText="1"/>
    </xf>
    <xf numFmtId="0" fontId="17" fillId="3" borderId="8" xfId="0" applyFont="1" applyFill="1" applyBorder="1" applyAlignment="1">
      <alignment horizontal="justify" vertical="center" wrapText="1"/>
    </xf>
    <xf numFmtId="0" fontId="15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/>
    </xf>
    <xf numFmtId="0" fontId="15" fillId="4" borderId="8" xfId="0" applyFont="1" applyFill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17" fontId="11" fillId="0" borderId="3" xfId="0" applyNumberFormat="1" applyFont="1" applyFill="1" applyBorder="1" applyAlignment="1">
      <alignment horizontal="center" vertical="center" wrapText="1"/>
    </xf>
    <xf numFmtId="17" fontId="11" fillId="0" borderId="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7" fontId="15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67" fontId="19" fillId="0" borderId="0" xfId="1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166" fontId="15" fillId="0" borderId="0" xfId="2" applyNumberFormat="1" applyFont="1" applyFill="1" applyBorder="1" applyAlignment="1">
      <alignment horizontal="center" vertical="center"/>
    </xf>
    <xf numFmtId="167" fontId="14" fillId="0" borderId="0" xfId="1" applyNumberFormat="1" applyFont="1" applyBorder="1" applyAlignment="1">
      <alignment horizontal="center" vertical="center"/>
    </xf>
    <xf numFmtId="9" fontId="14" fillId="0" borderId="0" xfId="2" applyFont="1" applyBorder="1" applyAlignment="1">
      <alignment horizontal="center" vertical="center"/>
    </xf>
    <xf numFmtId="9" fontId="14" fillId="0" borderId="7" xfId="2" applyFont="1" applyBorder="1" applyAlignment="1">
      <alignment horizontal="center" vertical="center"/>
    </xf>
    <xf numFmtId="166" fontId="14" fillId="0" borderId="0" xfId="2" applyNumberFormat="1" applyFont="1" applyBorder="1" applyAlignment="1">
      <alignment horizontal="center" vertical="center"/>
    </xf>
    <xf numFmtId="166" fontId="14" fillId="0" borderId="7" xfId="2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 vertical="center"/>
    </xf>
    <xf numFmtId="165" fontId="14" fillId="0" borderId="7" xfId="1" applyNumberFormat="1" applyFont="1" applyBorder="1" applyAlignment="1">
      <alignment horizontal="center" vertical="center"/>
    </xf>
    <xf numFmtId="167" fontId="15" fillId="4" borderId="0" xfId="1" applyNumberFormat="1" applyFont="1" applyFill="1" applyBorder="1" applyAlignment="1">
      <alignment horizontal="center" vertical="center"/>
    </xf>
    <xf numFmtId="166" fontId="15" fillId="4" borderId="0" xfId="2" applyNumberFormat="1" applyFont="1" applyFill="1" applyBorder="1" applyAlignment="1">
      <alignment horizontal="center" vertical="center"/>
    </xf>
    <xf numFmtId="166" fontId="15" fillId="4" borderId="7" xfId="2" applyNumberFormat="1" applyFont="1" applyFill="1" applyBorder="1" applyAlignment="1">
      <alignment horizontal="center" vertical="center"/>
    </xf>
    <xf numFmtId="167" fontId="15" fillId="4" borderId="4" xfId="1" applyNumberFormat="1" applyFont="1" applyFill="1" applyBorder="1" applyAlignment="1">
      <alignment horizontal="center" vertical="center"/>
    </xf>
    <xf numFmtId="166" fontId="15" fillId="4" borderId="4" xfId="2" applyNumberFormat="1" applyFont="1" applyFill="1" applyBorder="1" applyAlignment="1">
      <alignment horizontal="center" vertical="center"/>
    </xf>
    <xf numFmtId="166" fontId="15" fillId="4" borderId="9" xfId="2" applyNumberFormat="1" applyFont="1" applyFill="1" applyBorder="1" applyAlignment="1">
      <alignment horizontal="center" vertical="center"/>
    </xf>
    <xf numFmtId="9" fontId="15" fillId="4" borderId="4" xfId="2" applyFont="1" applyFill="1" applyBorder="1" applyAlignment="1">
      <alignment horizontal="center" vertical="center"/>
    </xf>
    <xf numFmtId="9" fontId="15" fillId="4" borderId="9" xfId="2" applyFont="1" applyFill="1" applyBorder="1" applyAlignment="1">
      <alignment horizontal="center" vertical="center"/>
    </xf>
    <xf numFmtId="167" fontId="15" fillId="0" borderId="0" xfId="1" applyNumberFormat="1" applyFont="1" applyBorder="1" applyAlignment="1">
      <alignment horizontal="center" vertical="center"/>
    </xf>
    <xf numFmtId="166" fontId="15" fillId="0" borderId="0" xfId="2" applyNumberFormat="1" applyFont="1" applyBorder="1" applyAlignment="1">
      <alignment horizontal="center" vertical="center"/>
    </xf>
    <xf numFmtId="166" fontId="15" fillId="0" borderId="7" xfId="2" applyNumberFormat="1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65" fontId="14" fillId="0" borderId="0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4" borderId="8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166" fontId="14" fillId="0" borderId="0" xfId="2" applyNumberFormat="1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6" fillId="0" borderId="0" xfId="1" applyNumberFormat="1" applyFont="1" applyFill="1" applyBorder="1" applyAlignment="1">
      <alignment horizontal="center" vertical="center"/>
    </xf>
    <xf numFmtId="166" fontId="6" fillId="0" borderId="0" xfId="2" applyNumberFormat="1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166" fontId="15" fillId="4" borderId="0" xfId="2" applyNumberFormat="1" applyFont="1" applyFill="1" applyAlignment="1">
      <alignment horizontal="center" vertical="center" wrapText="1"/>
    </xf>
    <xf numFmtId="166" fontId="15" fillId="4" borderId="4" xfId="2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9" fontId="15" fillId="4" borderId="0" xfId="2" applyFont="1" applyFill="1" applyBorder="1" applyAlignment="1">
      <alignment horizontal="center" vertical="center"/>
    </xf>
    <xf numFmtId="9" fontId="15" fillId="4" borderId="7" xfId="2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4" fillId="0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67" fontId="15" fillId="0" borderId="0" xfId="1" applyNumberFormat="1" applyFont="1" applyFill="1" applyBorder="1" applyAlignment="1">
      <alignment vertical="center"/>
    </xf>
    <xf numFmtId="166" fontId="15" fillId="0" borderId="0" xfId="2" applyNumberFormat="1" applyFont="1" applyFill="1" applyBorder="1" applyAlignment="1">
      <alignment vertical="center"/>
    </xf>
    <xf numFmtId="0" fontId="14" fillId="0" borderId="8" xfId="0" applyFont="1" applyBorder="1" applyAlignment="1">
      <alignment vertical="center"/>
    </xf>
    <xf numFmtId="167" fontId="14" fillId="0" borderId="7" xfId="1" applyNumberFormat="1" applyFont="1" applyBorder="1" applyAlignment="1">
      <alignment horizontal="center" vertical="center"/>
    </xf>
    <xf numFmtId="167" fontId="15" fillId="4" borderId="7" xfId="1" applyNumberFormat="1" applyFont="1" applyFill="1" applyBorder="1" applyAlignment="1">
      <alignment horizontal="center" vertical="center"/>
    </xf>
    <xf numFmtId="167" fontId="14" fillId="0" borderId="4" xfId="1" applyNumberFormat="1" applyFont="1" applyBorder="1" applyAlignment="1">
      <alignment horizontal="center" vertical="center"/>
    </xf>
    <xf numFmtId="167" fontId="14" fillId="0" borderId="9" xfId="1" applyNumberFormat="1" applyFont="1" applyBorder="1" applyAlignment="1">
      <alignment horizontal="center" vertical="center"/>
    </xf>
    <xf numFmtId="167" fontId="15" fillId="4" borderId="9" xfId="1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67" fontId="14" fillId="0" borderId="0" xfId="0" applyNumberFormat="1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67" fontId="14" fillId="5" borderId="4" xfId="1" applyNumberFormat="1" applyFont="1" applyFill="1" applyBorder="1" applyAlignment="1">
      <alignment horizontal="center" vertical="center"/>
    </xf>
    <xf numFmtId="166" fontId="14" fillId="5" borderId="4" xfId="2" applyNumberFormat="1" applyFont="1" applyFill="1" applyBorder="1" applyAlignment="1">
      <alignment horizontal="center" vertical="center"/>
    </xf>
    <xf numFmtId="166" fontId="14" fillId="5" borderId="9" xfId="2" applyNumberFormat="1" applyFont="1" applyFill="1" applyBorder="1" applyAlignment="1">
      <alignment horizontal="center" vertical="center"/>
    </xf>
    <xf numFmtId="167" fontId="14" fillId="5" borderId="0" xfId="1" applyNumberFormat="1" applyFont="1" applyFill="1" applyBorder="1" applyAlignment="1">
      <alignment horizontal="center" vertical="center"/>
    </xf>
    <xf numFmtId="166" fontId="14" fillId="5" borderId="0" xfId="2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vertical="center"/>
    </xf>
    <xf numFmtId="166" fontId="14" fillId="5" borderId="7" xfId="2" applyNumberFormat="1" applyFont="1" applyFill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4" fillId="0" borderId="0" xfId="0" applyNumberFormat="1" applyFont="1" applyAlignment="1">
      <alignment horizontal="center" vertical="center"/>
    </xf>
    <xf numFmtId="166" fontId="14" fillId="0" borderId="0" xfId="2" applyNumberFormat="1" applyFont="1" applyAlignment="1">
      <alignment horizontal="center" vertical="center"/>
    </xf>
    <xf numFmtId="166" fontId="14" fillId="0" borderId="9" xfId="2" applyNumberFormat="1" applyFont="1" applyFill="1" applyBorder="1" applyAlignment="1">
      <alignment horizontal="center" vertical="center"/>
    </xf>
    <xf numFmtId="166" fontId="14" fillId="0" borderId="4" xfId="2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166" fontId="14" fillId="0" borderId="0" xfId="2" applyNumberFormat="1" applyFont="1" applyBorder="1" applyAlignment="1">
      <alignment horizontal="right" vertical="center"/>
    </xf>
    <xf numFmtId="166" fontId="14" fillId="0" borderId="7" xfId="2" applyNumberFormat="1" applyFont="1" applyBorder="1" applyAlignment="1">
      <alignment horizontal="right" vertical="center"/>
    </xf>
    <xf numFmtId="166" fontId="15" fillId="0" borderId="0" xfId="2" applyNumberFormat="1" applyFont="1" applyBorder="1" applyAlignment="1">
      <alignment horizontal="right" vertical="center"/>
    </xf>
    <xf numFmtId="166" fontId="15" fillId="4" borderId="4" xfId="2" applyNumberFormat="1" applyFont="1" applyFill="1" applyBorder="1" applyAlignment="1">
      <alignment horizontal="right" vertical="center"/>
    </xf>
    <xf numFmtId="166" fontId="15" fillId="4" borderId="9" xfId="2" applyNumberFormat="1" applyFont="1" applyFill="1" applyBorder="1" applyAlignment="1">
      <alignment horizontal="right" vertical="center"/>
    </xf>
    <xf numFmtId="166" fontId="15" fillId="4" borderId="0" xfId="2" applyNumberFormat="1" applyFont="1" applyFill="1" applyBorder="1" applyAlignment="1">
      <alignment horizontal="right" vertical="center"/>
    </xf>
    <xf numFmtId="166" fontId="15" fillId="4" borderId="7" xfId="2" applyNumberFormat="1" applyFont="1" applyFill="1" applyBorder="1" applyAlignment="1">
      <alignment horizontal="right" vertical="center"/>
    </xf>
    <xf numFmtId="14" fontId="11" fillId="2" borderId="0" xfId="0" applyNumberFormat="1" applyFont="1" applyFill="1" applyBorder="1" applyAlignment="1">
      <alignment horizontal="center"/>
    </xf>
    <xf numFmtId="0" fontId="14" fillId="0" borderId="2" xfId="0" applyFont="1" applyBorder="1"/>
    <xf numFmtId="0" fontId="15" fillId="4" borderId="2" xfId="0" applyFont="1" applyFill="1" applyBorder="1"/>
    <xf numFmtId="0" fontId="18" fillId="0" borderId="2" xfId="0" applyFont="1" applyBorder="1"/>
    <xf numFmtId="0" fontId="15" fillId="4" borderId="8" xfId="0" applyFont="1" applyFill="1" applyBorder="1"/>
    <xf numFmtId="0" fontId="16" fillId="0" borderId="2" xfId="0" applyFont="1" applyBorder="1" applyAlignment="1">
      <alignment horizontal="left" vertical="center"/>
    </xf>
    <xf numFmtId="17" fontId="11" fillId="0" borderId="0" xfId="0" applyNumberFormat="1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left" vertical="center" wrapText="1"/>
    </xf>
    <xf numFmtId="167" fontId="14" fillId="0" borderId="0" xfId="1" applyNumberFormat="1" applyFont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167" fontId="15" fillId="4" borderId="0" xfId="1" applyNumberFormat="1" applyFont="1" applyFill="1" applyBorder="1" applyAlignment="1">
      <alignment horizontal="right" vertical="center"/>
    </xf>
    <xf numFmtId="165" fontId="14" fillId="0" borderId="0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167" fontId="14" fillId="0" borderId="0" xfId="1" applyNumberFormat="1" applyFont="1" applyFill="1" applyBorder="1"/>
    <xf numFmtId="167" fontId="15" fillId="4" borderId="0" xfId="1" applyNumberFormat="1" applyFont="1" applyFill="1" applyBorder="1"/>
    <xf numFmtId="167" fontId="15" fillId="4" borderId="4" xfId="0" applyNumberFormat="1" applyFont="1" applyFill="1" applyBorder="1"/>
    <xf numFmtId="0" fontId="15" fillId="6" borderId="2" xfId="0" applyFont="1" applyFill="1" applyBorder="1" applyAlignment="1">
      <alignment vertical="center" wrapText="1"/>
    </xf>
    <xf numFmtId="0" fontId="15" fillId="6" borderId="8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166" fontId="15" fillId="0" borderId="4" xfId="2" applyNumberFormat="1" applyFont="1" applyBorder="1" applyAlignment="1">
      <alignment horizontal="right" vertical="center"/>
    </xf>
    <xf numFmtId="165" fontId="14" fillId="0" borderId="7" xfId="1" applyNumberFormat="1" applyFont="1" applyBorder="1" applyAlignment="1">
      <alignment horizontal="right" vertical="center"/>
    </xf>
    <xf numFmtId="167" fontId="14" fillId="0" borderId="7" xfId="1" applyNumberFormat="1" applyFont="1" applyBorder="1" applyAlignment="1">
      <alignment horizontal="right" vertical="center"/>
    </xf>
    <xf numFmtId="166" fontId="15" fillId="7" borderId="7" xfId="2" applyNumberFormat="1" applyFont="1" applyFill="1" applyBorder="1" applyAlignment="1">
      <alignment horizontal="right" wrapText="1"/>
    </xf>
    <xf numFmtId="166" fontId="15" fillId="7" borderId="4" xfId="2" applyNumberFormat="1" applyFont="1" applyFill="1" applyBorder="1" applyAlignment="1">
      <alignment horizontal="right" wrapText="1"/>
    </xf>
    <xf numFmtId="166" fontId="15" fillId="7" borderId="9" xfId="2" applyNumberFormat="1" applyFont="1" applyFill="1" applyBorder="1" applyAlignment="1">
      <alignment horizontal="right" wrapText="1"/>
    </xf>
    <xf numFmtId="167" fontId="14" fillId="5" borderId="0" xfId="1" applyNumberFormat="1" applyFont="1" applyFill="1" applyBorder="1" applyAlignment="1">
      <alignment horizontal="right" vertical="center"/>
    </xf>
    <xf numFmtId="166" fontId="14" fillId="5" borderId="0" xfId="2" applyNumberFormat="1" applyFont="1" applyFill="1" applyBorder="1" applyAlignment="1">
      <alignment horizontal="right" vertical="center"/>
    </xf>
    <xf numFmtId="166" fontId="14" fillId="5" borderId="7" xfId="2" applyNumberFormat="1" applyFont="1" applyFill="1" applyBorder="1" applyAlignment="1">
      <alignment horizontal="right" vertical="center"/>
    </xf>
    <xf numFmtId="166" fontId="14" fillId="5" borderId="4" xfId="2" applyNumberFormat="1" applyFont="1" applyFill="1" applyBorder="1" applyAlignment="1">
      <alignment horizontal="right" vertical="center"/>
    </xf>
    <xf numFmtId="166" fontId="14" fillId="5" borderId="9" xfId="2" applyNumberFormat="1" applyFont="1" applyFill="1" applyBorder="1" applyAlignment="1">
      <alignment horizontal="right" vertical="center"/>
    </xf>
    <xf numFmtId="167" fontId="14" fillId="0" borderId="0" xfId="1" applyNumberFormat="1" applyFont="1" applyBorder="1" applyAlignment="1">
      <alignment vertical="center"/>
    </xf>
    <xf numFmtId="170" fontId="14" fillId="0" borderId="0" xfId="1" applyNumberFormat="1" applyFont="1" applyBorder="1" applyAlignment="1">
      <alignment vertical="center"/>
    </xf>
    <xf numFmtId="167" fontId="15" fillId="0" borderId="0" xfId="1" applyNumberFormat="1" applyFont="1" applyBorder="1" applyAlignment="1">
      <alignment vertical="center"/>
    </xf>
    <xf numFmtId="170" fontId="15" fillId="0" borderId="0" xfId="1" applyNumberFormat="1" applyFont="1" applyBorder="1" applyAlignment="1">
      <alignment vertical="center"/>
    </xf>
    <xf numFmtId="166" fontId="18" fillId="4" borderId="4" xfId="2" applyNumberFormat="1" applyFont="1" applyFill="1" applyBorder="1" applyAlignment="1">
      <alignment vertical="center"/>
    </xf>
    <xf numFmtId="17" fontId="11" fillId="0" borderId="7" xfId="0" applyNumberFormat="1" applyFont="1" applyFill="1" applyBorder="1" applyAlignment="1">
      <alignment horizontal="center" vertical="center" wrapText="1"/>
    </xf>
    <xf numFmtId="14" fontId="11" fillId="2" borderId="7" xfId="0" applyNumberFormat="1" applyFont="1" applyFill="1" applyBorder="1" applyAlignment="1">
      <alignment horizontal="center"/>
    </xf>
    <xf numFmtId="167" fontId="14" fillId="0" borderId="7" xfId="1" applyNumberFormat="1" applyFont="1" applyFill="1" applyBorder="1"/>
    <xf numFmtId="167" fontId="15" fillId="4" borderId="7" xfId="1" applyNumberFormat="1" applyFont="1" applyFill="1" applyBorder="1"/>
    <xf numFmtId="167" fontId="15" fillId="4" borderId="9" xfId="0" applyNumberFormat="1" applyFont="1" applyFill="1" applyBorder="1"/>
    <xf numFmtId="166" fontId="15" fillId="5" borderId="0" xfId="2" applyNumberFormat="1" applyFont="1" applyFill="1" applyBorder="1" applyAlignment="1">
      <alignment horizontal="right" vertical="center"/>
    </xf>
    <xf numFmtId="166" fontId="15" fillId="5" borderId="4" xfId="2" applyNumberFormat="1" applyFont="1" applyFill="1" applyBorder="1" applyAlignment="1">
      <alignment horizontal="right" vertical="center"/>
    </xf>
    <xf numFmtId="10" fontId="0" fillId="0" borderId="0" xfId="0" applyNumberFormat="1"/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166" fontId="14" fillId="5" borderId="0" xfId="2" applyNumberFormat="1" applyFont="1" applyFill="1" applyBorder="1" applyAlignment="1">
      <alignment horizontal="left" vertical="center"/>
    </xf>
    <xf numFmtId="166" fontId="15" fillId="5" borderId="0" xfId="2" applyNumberFormat="1" applyFont="1" applyFill="1" applyBorder="1" applyAlignment="1">
      <alignment horizontal="left" vertical="center"/>
    </xf>
    <xf numFmtId="165" fontId="14" fillId="5" borderId="0" xfId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166" fontId="0" fillId="0" borderId="0" xfId="2" applyNumberFormat="1" applyFont="1"/>
    <xf numFmtId="164" fontId="14" fillId="0" borderId="0" xfId="1" applyFont="1" applyBorder="1" applyAlignment="1">
      <alignment horizontal="center" vertical="center"/>
    </xf>
    <xf numFmtId="166" fontId="17" fillId="5" borderId="13" xfId="2" applyNumberFormat="1" applyFont="1" applyFill="1" applyBorder="1" applyAlignment="1">
      <alignment horizontal="right" vertical="center" wrapText="1"/>
    </xf>
    <xf numFmtId="166" fontId="17" fillId="5" borderId="14" xfId="2" applyNumberFormat="1" applyFont="1" applyFill="1" applyBorder="1" applyAlignment="1">
      <alignment horizontal="right" vertical="center" wrapText="1"/>
    </xf>
    <xf numFmtId="165" fontId="17" fillId="5" borderId="17" xfId="1" applyNumberFormat="1" applyFont="1" applyFill="1" applyBorder="1" applyAlignment="1">
      <alignment horizontal="right" vertical="center" wrapText="1"/>
    </xf>
    <xf numFmtId="10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" fontId="11" fillId="0" borderId="0" xfId="0" applyNumberFormat="1" applyFont="1" applyAlignment="1">
      <alignment horizontal="center" vertical="center" wrapText="1"/>
    </xf>
    <xf numFmtId="17" fontId="11" fillId="0" borderId="0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17" fontId="11" fillId="0" borderId="3" xfId="0" applyNumberFormat="1" applyFont="1" applyBorder="1" applyAlignment="1">
      <alignment horizontal="center" vertical="center" wrapText="1"/>
    </xf>
    <xf numFmtId="17" fontId="11" fillId="0" borderId="6" xfId="0" applyNumberFormat="1" applyFont="1" applyBorder="1" applyAlignment="1">
      <alignment horizontal="center" vertical="center" wrapText="1"/>
    </xf>
    <xf numFmtId="166" fontId="15" fillId="5" borderId="0" xfId="2" applyNumberFormat="1" applyFont="1" applyFill="1" applyBorder="1" applyAlignment="1">
      <alignment horizontal="center" vertical="center"/>
    </xf>
    <xf numFmtId="166" fontId="15" fillId="5" borderId="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5" borderId="8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8" fillId="2" borderId="1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7" fillId="0" borderId="4" xfId="0" applyFont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166" fontId="18" fillId="4" borderId="0" xfId="2" applyNumberFormat="1" applyFont="1" applyFill="1" applyBorder="1" applyAlignment="1">
      <alignment vertical="center"/>
    </xf>
    <xf numFmtId="164" fontId="29" fillId="0" borderId="0" xfId="0" applyNumberFormat="1" applyFont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166" fontId="25" fillId="2" borderId="0" xfId="0" applyNumberFormat="1" applyFont="1" applyFill="1" applyBorder="1" applyAlignment="1">
      <alignment horizontal="center" vertical="center"/>
    </xf>
    <xf numFmtId="166" fontId="14" fillId="0" borderId="13" xfId="2" applyNumberFormat="1" applyFont="1" applyBorder="1" applyAlignment="1">
      <alignment horizontal="right" vertical="center" wrapText="1"/>
    </xf>
    <xf numFmtId="167" fontId="15" fillId="0" borderId="0" xfId="1" applyNumberFormat="1" applyFont="1" applyBorder="1" applyAlignment="1">
      <alignment horizontal="right" vertical="center"/>
    </xf>
    <xf numFmtId="167" fontId="15" fillId="0" borderId="7" xfId="1" applyNumberFormat="1" applyFont="1" applyBorder="1" applyAlignment="1">
      <alignment horizontal="right" vertical="center"/>
    </xf>
    <xf numFmtId="167" fontId="14" fillId="0" borderId="4" xfId="1" applyNumberFormat="1" applyFont="1" applyFill="1" applyBorder="1" applyAlignment="1">
      <alignment horizontal="right" vertical="center"/>
    </xf>
    <xf numFmtId="167" fontId="14" fillId="0" borderId="4" xfId="1" applyNumberFormat="1" applyFont="1" applyFill="1" applyBorder="1" applyAlignment="1">
      <alignment horizontal="center" vertical="center"/>
    </xf>
    <xf numFmtId="166" fontId="14" fillId="8" borderId="0" xfId="2" applyNumberFormat="1" applyFont="1" applyFill="1" applyBorder="1" applyAlignment="1">
      <alignment horizontal="center" vertical="center"/>
    </xf>
    <xf numFmtId="166" fontId="14" fillId="8" borderId="4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left" vertical="center"/>
    </xf>
    <xf numFmtId="166" fontId="0" fillId="0" borderId="0" xfId="2" applyNumberFormat="1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166" fontId="15" fillId="4" borderId="19" xfId="2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right" vertical="center"/>
    </xf>
    <xf numFmtId="0" fontId="14" fillId="5" borderId="8" xfId="0" applyFont="1" applyFill="1" applyBorder="1" applyAlignment="1">
      <alignment horizontal="right" vertical="center"/>
    </xf>
    <xf numFmtId="0" fontId="0" fillId="5" borderId="0" xfId="0" applyFill="1"/>
    <xf numFmtId="164" fontId="0" fillId="0" borderId="0" xfId="1" applyFont="1" applyFill="1" applyBorder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5" borderId="16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left" vertical="center"/>
    </xf>
    <xf numFmtId="168" fontId="14" fillId="5" borderId="0" xfId="0" applyNumberFormat="1" applyFont="1" applyFill="1" applyBorder="1" applyAlignment="1">
      <alignment horizontal="right" vertical="center"/>
    </xf>
    <xf numFmtId="49" fontId="14" fillId="5" borderId="2" xfId="0" applyNumberFormat="1" applyFont="1" applyFill="1" applyBorder="1" applyAlignment="1">
      <alignment horizontal="left" vertical="center"/>
    </xf>
    <xf numFmtId="167" fontId="15" fillId="5" borderId="0" xfId="1" applyNumberFormat="1" applyFont="1" applyFill="1" applyBorder="1" applyAlignment="1">
      <alignment horizontal="right" vertical="center"/>
    </xf>
    <xf numFmtId="168" fontId="14" fillId="5" borderId="0" xfId="0" applyNumberFormat="1" applyFont="1" applyFill="1" applyAlignment="1">
      <alignment horizontal="right" vertical="center"/>
    </xf>
    <xf numFmtId="0" fontId="15" fillId="5" borderId="8" xfId="0" applyFont="1" applyFill="1" applyBorder="1" applyAlignment="1">
      <alignment horizontal="left" vertical="center"/>
    </xf>
    <xf numFmtId="167" fontId="15" fillId="5" borderId="4" xfId="1" applyNumberFormat="1" applyFont="1" applyFill="1" applyBorder="1" applyAlignment="1">
      <alignment horizontal="right" vertical="center"/>
    </xf>
    <xf numFmtId="166" fontId="15" fillId="5" borderId="9" xfId="2" applyNumberFormat="1" applyFont="1" applyFill="1" applyBorder="1" applyAlignment="1">
      <alignment horizontal="right" vertical="center"/>
    </xf>
    <xf numFmtId="167" fontId="14" fillId="5" borderId="0" xfId="1" applyNumberFormat="1" applyFont="1" applyFill="1" applyBorder="1" applyAlignment="1">
      <alignment vertical="center"/>
    </xf>
    <xf numFmtId="170" fontId="14" fillId="5" borderId="0" xfId="1" applyNumberFormat="1" applyFont="1" applyFill="1" applyBorder="1" applyAlignment="1">
      <alignment vertical="center"/>
    </xf>
    <xf numFmtId="167" fontId="15" fillId="5" borderId="0" xfId="1" applyNumberFormat="1" applyFont="1" applyFill="1" applyBorder="1" applyAlignment="1">
      <alignment vertical="center"/>
    </xf>
    <xf numFmtId="0" fontId="26" fillId="0" borderId="1" xfId="0" applyFont="1" applyBorder="1" applyAlignment="1">
      <alignment horizontal="left" vertical="center"/>
    </xf>
    <xf numFmtId="0" fontId="25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15" fillId="7" borderId="0" xfId="2" applyNumberFormat="1" applyFont="1" applyFill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left" vertical="center"/>
    </xf>
    <xf numFmtId="49" fontId="25" fillId="2" borderId="0" xfId="0" applyNumberFormat="1" applyFont="1" applyFill="1" applyBorder="1" applyAlignment="1">
      <alignment horizontal="center" vertical="center"/>
    </xf>
    <xf numFmtId="9" fontId="14" fillId="5" borderId="7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/>
    </xf>
    <xf numFmtId="43" fontId="14" fillId="0" borderId="0" xfId="0" applyNumberFormat="1" applyFont="1" applyAlignment="1">
      <alignment vertical="center"/>
    </xf>
    <xf numFmtId="43" fontId="14" fillId="0" borderId="0" xfId="0" applyNumberFormat="1" applyFont="1" applyAlignment="1">
      <alignment horizontal="center" vertical="center"/>
    </xf>
    <xf numFmtId="10" fontId="15" fillId="0" borderId="0" xfId="2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170" fontId="14" fillId="5" borderId="0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166" fontId="15" fillId="0" borderId="0" xfId="1" applyNumberFormat="1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left" vertical="center"/>
    </xf>
    <xf numFmtId="166" fontId="14" fillId="0" borderId="4" xfId="2" applyNumberFormat="1" applyFont="1" applyBorder="1" applyAlignment="1">
      <alignment horizontal="right" vertical="center"/>
    </xf>
    <xf numFmtId="166" fontId="14" fillId="0" borderId="9" xfId="2" applyNumberFormat="1" applyFont="1" applyBorder="1" applyAlignment="1">
      <alignment horizontal="right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170" fontId="0" fillId="0" borderId="0" xfId="1" applyNumberFormat="1" applyFont="1" applyAlignment="1">
      <alignment horizontal="center" vertical="center"/>
    </xf>
    <xf numFmtId="172" fontId="0" fillId="0" borderId="0" xfId="1" applyNumberFormat="1" applyFont="1" applyAlignment="1">
      <alignment horizontal="center" vertical="center"/>
    </xf>
    <xf numFmtId="167" fontId="14" fillId="0" borderId="13" xfId="12" applyNumberFormat="1" applyFont="1" applyBorder="1" applyAlignment="1">
      <alignment horizontal="right" vertical="center" wrapText="1"/>
    </xf>
    <xf numFmtId="165" fontId="14" fillId="0" borderId="13" xfId="12" applyNumberFormat="1" applyFont="1" applyBorder="1" applyAlignment="1">
      <alignment horizontal="right" vertical="center" wrapText="1"/>
    </xf>
    <xf numFmtId="164" fontId="14" fillId="0" borderId="0" xfId="1" applyFont="1" applyAlignment="1">
      <alignment horizontal="left" vertical="center"/>
    </xf>
    <xf numFmtId="164" fontId="14" fillId="0" borderId="13" xfId="1" applyFont="1" applyBorder="1" applyAlignment="1">
      <alignment horizontal="right" vertical="center" wrapText="1"/>
    </xf>
    <xf numFmtId="43" fontId="14" fillId="0" borderId="0" xfId="0" applyNumberFormat="1" applyFont="1" applyAlignment="1">
      <alignment horizontal="left" vertical="center"/>
    </xf>
    <xf numFmtId="164" fontId="10" fillId="0" borderId="3" xfId="1" applyFont="1" applyFill="1" applyBorder="1" applyAlignment="1">
      <alignment horizontal="center" vertical="center"/>
    </xf>
    <xf numFmtId="164" fontId="11" fillId="0" borderId="0" xfId="1" applyFont="1" applyAlignment="1">
      <alignment horizontal="center" vertical="center" wrapText="1"/>
    </xf>
    <xf numFmtId="164" fontId="14" fillId="2" borderId="0" xfId="1" applyFont="1" applyFill="1" applyBorder="1" applyAlignment="1">
      <alignment horizontal="center" vertical="center"/>
    </xf>
    <xf numFmtId="164" fontId="14" fillId="0" borderId="0" xfId="1" applyFont="1" applyFill="1" applyBorder="1" applyAlignment="1">
      <alignment horizontal="center" vertical="center"/>
    </xf>
    <xf numFmtId="164" fontId="14" fillId="5" borderId="0" xfId="1" applyFont="1" applyFill="1" applyBorder="1" applyAlignment="1">
      <alignment horizontal="left" vertical="center"/>
    </xf>
    <xf numFmtId="10" fontId="14" fillId="5" borderId="0" xfId="2" applyNumberFormat="1" applyFont="1" applyFill="1" applyBorder="1" applyAlignment="1">
      <alignment horizontal="left" vertical="center"/>
    </xf>
    <xf numFmtId="43" fontId="0" fillId="0" borderId="0" xfId="0" applyNumberFormat="1" applyAlignment="1">
      <alignment horizontal="center" vertical="center"/>
    </xf>
    <xf numFmtId="9" fontId="15" fillId="0" borderId="0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3" xfId="0" applyFont="1" applyBorder="1" applyAlignment="1">
      <alignment horizontal="left" vertical="center" wrapText="1"/>
    </xf>
    <xf numFmtId="49" fontId="11" fillId="0" borderId="0" xfId="1" applyNumberFormat="1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70" fontId="15" fillId="0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horizontal="center" vertical="center"/>
    </xf>
    <xf numFmtId="170" fontId="15" fillId="4" borderId="4" xfId="1" applyNumberFormat="1" applyFont="1" applyFill="1" applyBorder="1" applyAlignment="1">
      <alignment horizontal="center" vertical="center"/>
    </xf>
    <xf numFmtId="166" fontId="15" fillId="4" borderId="22" xfId="2" applyNumberFormat="1" applyFont="1" applyFill="1" applyBorder="1" applyAlignment="1">
      <alignment horizontal="center" vertical="center"/>
    </xf>
    <xf numFmtId="170" fontId="14" fillId="5" borderId="13" xfId="1" applyNumberFormat="1" applyFont="1" applyFill="1" applyBorder="1" applyAlignment="1">
      <alignment horizontal="left" vertical="center" wrapText="1"/>
    </xf>
    <xf numFmtId="166" fontId="15" fillId="0" borderId="0" xfId="2" applyNumberFormat="1" applyFont="1" applyFill="1" applyBorder="1" applyAlignment="1">
      <alignment horizontal="right" vertical="center"/>
    </xf>
    <xf numFmtId="166" fontId="15" fillId="0" borderId="7" xfId="2" applyNumberFormat="1" applyFont="1" applyFill="1" applyBorder="1" applyAlignment="1">
      <alignment horizontal="right" vertical="center"/>
    </xf>
    <xf numFmtId="166" fontId="14" fillId="0" borderId="0" xfId="2" applyNumberFormat="1" applyFont="1" applyFill="1" applyBorder="1" applyAlignment="1">
      <alignment horizontal="right" vertical="center"/>
    </xf>
    <xf numFmtId="166" fontId="14" fillId="0" borderId="7" xfId="2" applyNumberFormat="1" applyFont="1" applyFill="1" applyBorder="1" applyAlignment="1">
      <alignment horizontal="right" vertical="center"/>
    </xf>
    <xf numFmtId="166" fontId="0" fillId="0" borderId="0" xfId="0" applyNumberFormat="1"/>
    <xf numFmtId="43" fontId="0" fillId="0" borderId="0" xfId="0" applyNumberFormat="1"/>
    <xf numFmtId="43" fontId="14" fillId="0" borderId="13" xfId="12" applyNumberFormat="1" applyFont="1" applyBorder="1" applyAlignment="1">
      <alignment horizontal="right" vertical="center" wrapText="1"/>
    </xf>
    <xf numFmtId="0" fontId="14" fillId="5" borderId="12" xfId="0" applyFont="1" applyFill="1" applyBorder="1" applyAlignment="1">
      <alignment horizontal="left" vertical="center" wrapText="1"/>
    </xf>
    <xf numFmtId="43" fontId="14" fillId="5" borderId="13" xfId="12" applyNumberFormat="1" applyFont="1" applyFill="1" applyBorder="1" applyAlignment="1">
      <alignment horizontal="right" vertical="center" wrapText="1"/>
    </xf>
    <xf numFmtId="167" fontId="14" fillId="5" borderId="13" xfId="12" applyNumberFormat="1" applyFont="1" applyFill="1" applyBorder="1" applyAlignment="1">
      <alignment horizontal="right" vertical="center" wrapText="1"/>
    </xf>
    <xf numFmtId="164" fontId="15" fillId="5" borderId="0" xfId="1" applyFont="1" applyFill="1" applyBorder="1" applyAlignment="1">
      <alignment horizontal="left" vertical="center"/>
    </xf>
    <xf numFmtId="166" fontId="17" fillId="5" borderId="17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5" fillId="5" borderId="0" xfId="0" applyFont="1" applyFill="1" applyBorder="1" applyAlignment="1">
      <alignment horizontal="left" vertical="center" wrapText="1"/>
    </xf>
    <xf numFmtId="166" fontId="14" fillId="5" borderId="13" xfId="2" applyNumberFormat="1" applyFont="1" applyFill="1" applyBorder="1" applyAlignment="1">
      <alignment horizontal="right" vertical="center" wrapText="1"/>
    </xf>
    <xf numFmtId="169" fontId="14" fillId="0" borderId="0" xfId="0" applyNumberFormat="1" applyFont="1" applyAlignment="1">
      <alignment horizontal="left" vertical="center"/>
    </xf>
    <xf numFmtId="0" fontId="16" fillId="5" borderId="1" xfId="0" applyFont="1" applyFill="1" applyBorder="1" applyAlignment="1">
      <alignment horizontal="left" vertical="center" wrapText="1"/>
    </xf>
    <xf numFmtId="0" fontId="21" fillId="5" borderId="0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167" fontId="15" fillId="5" borderId="0" xfId="12" applyNumberFormat="1" applyFont="1" applyFill="1" applyBorder="1" applyAlignment="1">
      <alignment horizontal="center" vertical="center"/>
    </xf>
    <xf numFmtId="169" fontId="0" fillId="0" borderId="0" xfId="0" applyNumberFormat="1"/>
    <xf numFmtId="0" fontId="14" fillId="5" borderId="2" xfId="0" applyFont="1" applyFill="1" applyBorder="1" applyAlignment="1">
      <alignment horizontal="right" vertical="center" wrapText="1"/>
    </xf>
    <xf numFmtId="167" fontId="14" fillId="5" borderId="0" xfId="12" applyNumberFormat="1" applyFont="1" applyFill="1" applyBorder="1" applyAlignment="1">
      <alignment horizontal="center" vertical="center"/>
    </xf>
    <xf numFmtId="167" fontId="15" fillId="4" borderId="0" xfId="12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center"/>
    </xf>
    <xf numFmtId="167" fontId="15" fillId="4" borderId="4" xfId="12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166" fontId="18" fillId="4" borderId="7" xfId="2" applyNumberFormat="1" applyFont="1" applyFill="1" applyBorder="1" applyAlignment="1">
      <alignment vertical="center"/>
    </xf>
    <xf numFmtId="166" fontId="18" fillId="4" borderId="9" xfId="2" applyNumberFormat="1" applyFont="1" applyFill="1" applyBorder="1" applyAlignment="1">
      <alignment vertical="center"/>
    </xf>
    <xf numFmtId="0" fontId="28" fillId="2" borderId="15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66" fontId="17" fillId="5" borderId="9" xfId="0" applyNumberFormat="1" applyFont="1" applyFill="1" applyBorder="1" applyAlignment="1">
      <alignment horizontal="right" vertical="center" wrapText="1"/>
    </xf>
    <xf numFmtId="0" fontId="17" fillId="5" borderId="13" xfId="2" applyNumberFormat="1" applyFont="1" applyFill="1" applyBorder="1" applyAlignment="1">
      <alignment horizontal="right" vertical="center" wrapText="1"/>
    </xf>
    <xf numFmtId="0" fontId="17" fillId="5" borderId="14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4" fillId="5" borderId="2" xfId="0" applyFont="1" applyFill="1" applyBorder="1" applyAlignment="1">
      <alignment horizontal="right" vertical="center" indent="2"/>
    </xf>
    <xf numFmtId="170" fontId="15" fillId="5" borderId="0" xfId="1" applyNumberFormat="1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left" vertical="center" wrapText="1"/>
    </xf>
    <xf numFmtId="170" fontId="15" fillId="5" borderId="19" xfId="1" applyNumberFormat="1" applyFont="1" applyFill="1" applyBorder="1" applyAlignment="1">
      <alignment horizontal="center" vertical="center"/>
    </xf>
    <xf numFmtId="166" fontId="15" fillId="5" borderId="19" xfId="2" applyNumberFormat="1" applyFont="1" applyFill="1" applyBorder="1" applyAlignment="1">
      <alignment horizontal="right" vertical="center"/>
    </xf>
    <xf numFmtId="0" fontId="15" fillId="4" borderId="21" xfId="0" applyFont="1" applyFill="1" applyBorder="1" applyAlignment="1">
      <alignment horizontal="left" vertical="center" wrapText="1"/>
    </xf>
    <xf numFmtId="0" fontId="14" fillId="5" borderId="0" xfId="0" applyFont="1" applyFill="1" applyAlignment="1">
      <alignment horizontal="center" vertical="center"/>
    </xf>
    <xf numFmtId="170" fontId="14" fillId="5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" xfId="0" applyFont="1" applyBorder="1" applyAlignment="1">
      <alignment horizontal="left" vertical="center" wrapText="1" indent="2"/>
    </xf>
    <xf numFmtId="0" fontId="0" fillId="0" borderId="0" xfId="0" applyFont="1"/>
    <xf numFmtId="0" fontId="33" fillId="0" borderId="0" xfId="0" applyFont="1" applyAlignment="1">
      <alignment horizontal="center" vertical="center"/>
    </xf>
    <xf numFmtId="0" fontId="33" fillId="0" borderId="2" xfId="0" applyFont="1" applyFill="1" applyBorder="1" applyAlignment="1">
      <alignment horizontal="left" vertical="center"/>
    </xf>
    <xf numFmtId="170" fontId="33" fillId="0" borderId="0" xfId="1" applyNumberFormat="1" applyFont="1" applyBorder="1" applyAlignment="1">
      <alignment vertical="center"/>
    </xf>
    <xf numFmtId="0" fontId="30" fillId="0" borderId="0" xfId="0" applyFont="1"/>
    <xf numFmtId="166" fontId="14" fillId="0" borderId="0" xfId="2" applyNumberFormat="1" applyFont="1" applyBorder="1" applyAlignment="1">
      <alignment vertical="center"/>
    </xf>
    <xf numFmtId="166" fontId="14" fillId="0" borderId="7" xfId="2" applyNumberFormat="1" applyFont="1" applyBorder="1" applyAlignment="1">
      <alignment vertical="center"/>
    </xf>
    <xf numFmtId="166" fontId="15" fillId="0" borderId="0" xfId="2" applyNumberFormat="1" applyFont="1" applyBorder="1" applyAlignment="1">
      <alignment vertical="center"/>
    </xf>
    <xf numFmtId="166" fontId="15" fillId="0" borderId="7" xfId="2" applyNumberFormat="1" applyFont="1" applyBorder="1" applyAlignment="1">
      <alignment vertical="center"/>
    </xf>
    <xf numFmtId="170" fontId="14" fillId="0" borderId="0" xfId="1" applyNumberFormat="1" applyFont="1" applyBorder="1" applyAlignment="1">
      <alignment horizontal="right" vertical="center"/>
    </xf>
    <xf numFmtId="0" fontId="15" fillId="5" borderId="0" xfId="0" applyFont="1" applyFill="1" applyBorder="1" applyAlignment="1">
      <alignment horizontal="left" vertical="center"/>
    </xf>
    <xf numFmtId="49" fontId="14" fillId="3" borderId="2" xfId="0" applyNumberFormat="1" applyFont="1" applyFill="1" applyBorder="1" applyAlignment="1">
      <alignment horizontal="left" vertical="center" wrapText="1"/>
    </xf>
    <xf numFmtId="166" fontId="33" fillId="0" borderId="0" xfId="2" applyNumberFormat="1" applyFont="1" applyBorder="1" applyAlignment="1">
      <alignment vertical="center"/>
    </xf>
    <xf numFmtId="166" fontId="33" fillId="0" borderId="7" xfId="2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66" fontId="14" fillId="0" borderId="0" xfId="2" applyNumberFormat="1" applyFont="1" applyFill="1" applyBorder="1" applyAlignment="1">
      <alignment horizontal="center" vertical="center"/>
    </xf>
    <xf numFmtId="166" fontId="14" fillId="0" borderId="7" xfId="2" applyNumberFormat="1" applyFont="1" applyFill="1" applyBorder="1" applyAlignment="1">
      <alignment horizontal="center" vertical="center"/>
    </xf>
    <xf numFmtId="166" fontId="14" fillId="0" borderId="0" xfId="2" applyNumberFormat="1" applyFont="1" applyFill="1" applyAlignment="1">
      <alignment horizontal="center" vertical="center"/>
    </xf>
    <xf numFmtId="10" fontId="14" fillId="0" borderId="0" xfId="0" applyNumberFormat="1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66" fontId="15" fillId="0" borderId="7" xfId="2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indent="2"/>
    </xf>
    <xf numFmtId="0" fontId="14" fillId="0" borderId="8" xfId="0" applyFont="1" applyFill="1" applyBorder="1" applyAlignment="1">
      <alignment horizontal="left" vertical="center" indent="2"/>
    </xf>
    <xf numFmtId="0" fontId="14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43" fontId="14" fillId="0" borderId="0" xfId="0" applyNumberFormat="1" applyFont="1" applyFill="1" applyAlignment="1">
      <alignment horizontal="center" vertical="center"/>
    </xf>
    <xf numFmtId="166" fontId="15" fillId="0" borderId="7" xfId="2" applyNumberFormat="1" applyFont="1" applyBorder="1" applyAlignment="1">
      <alignment horizontal="right" vertical="center"/>
    </xf>
    <xf numFmtId="0" fontId="14" fillId="3" borderId="2" xfId="0" applyFont="1" applyFill="1" applyBorder="1" applyAlignment="1">
      <alignment horizontal="left" vertical="center" wrapText="1" indent="2"/>
    </xf>
    <xf numFmtId="173" fontId="0" fillId="0" borderId="0" xfId="1" applyNumberFormat="1" applyFont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justify" vertical="center" wrapText="1"/>
    </xf>
    <xf numFmtId="9" fontId="14" fillId="5" borderId="0" xfId="2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2"/>
    </xf>
    <xf numFmtId="0" fontId="15" fillId="0" borderId="7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1" fillId="0" borderId="6" xfId="0" quotePrefix="1" applyNumberFormat="1" applyFont="1" applyBorder="1" applyAlignment="1">
      <alignment horizontal="center" vertical="center" wrapText="1"/>
    </xf>
    <xf numFmtId="167" fontId="14" fillId="0" borderId="7" xfId="1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right" vertical="center" wrapText="1"/>
    </xf>
    <xf numFmtId="167" fontId="14" fillId="5" borderId="4" xfId="1" applyNumberFormat="1" applyFont="1" applyFill="1" applyBorder="1" applyAlignment="1">
      <alignment horizontal="right" vertical="center"/>
    </xf>
    <xf numFmtId="0" fontId="0" fillId="5" borderId="0" xfId="0" applyFill="1" applyBorder="1" applyAlignment="1">
      <alignment horizontal="left" vertical="center"/>
    </xf>
    <xf numFmtId="164" fontId="0" fillId="5" borderId="0" xfId="1" applyFont="1" applyFill="1" applyAlignment="1">
      <alignment horizontal="center" vertical="center"/>
    </xf>
    <xf numFmtId="167" fontId="0" fillId="5" borderId="0" xfId="0" applyNumberFormat="1" applyFill="1" applyAlignment="1">
      <alignment horizontal="center" vertical="center"/>
    </xf>
    <xf numFmtId="166" fontId="0" fillId="5" borderId="0" xfId="2" applyNumberFormat="1" applyFon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0" fontId="35" fillId="5" borderId="0" xfId="0" applyFont="1" applyFill="1"/>
    <xf numFmtId="0" fontId="36" fillId="5" borderId="0" xfId="0" applyFont="1" applyFill="1"/>
    <xf numFmtId="0" fontId="37" fillId="5" borderId="0" xfId="0" applyFont="1" applyFill="1"/>
    <xf numFmtId="0" fontId="9" fillId="5" borderId="0" xfId="0" applyFont="1" applyFill="1"/>
    <xf numFmtId="0" fontId="31" fillId="5" borderId="0" xfId="0" applyFont="1" applyFill="1"/>
    <xf numFmtId="0" fontId="34" fillId="5" borderId="0" xfId="13" applyFill="1"/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4">
    <cellStyle name="Cambiar to&amp;do" xfId="5"/>
    <cellStyle name="Hipervínculo" xfId="13" builtinId="8"/>
    <cellStyle name="Millares" xfId="1" builtinId="3"/>
    <cellStyle name="Millares 2" xfId="9"/>
    <cellStyle name="Millares 3" xfId="3"/>
    <cellStyle name="Millares 4" xfId="8"/>
    <cellStyle name="Millares 5" xfId="12"/>
    <cellStyle name="Normal" xfId="0" builtinId="0"/>
    <cellStyle name="Normal 2" xfId="6"/>
    <cellStyle name="Normal 2 2" xfId="10"/>
    <cellStyle name="Normal 3" xfId="11"/>
    <cellStyle name="Normal 4" xfId="7"/>
    <cellStyle name="Porcentaje" xfId="2" builtinId="5"/>
    <cellStyle name="Porcentual 2" xfId="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externalLink" Target="externalLinks/externalLink9.xml"/><Relationship Id="rId37" Type="http://schemas.openxmlformats.org/officeDocument/2006/relationships/externalLink" Target="externalLinks/externalLink1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36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externalLink" Target="externalLinks/externalLink1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externalLink" Target="externalLinks/externalLink10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14</xdr:col>
      <xdr:colOff>133350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F872BF-9AC8-44DA-8F3C-BDF4E41E2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Press%20Release/2018/1Q2018/Promedios/Promedios%20Consolidados%201Q201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%20GS/Tablas%20y%20Gr&#225;ficos/Segmentos%2031%2003%202018%20NIIF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%20GS/Tablas%20y%20Gr&#225;ficos/Segmentos/Segmentos%204Q2017%20NIIF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%20GS/Tablas%20y%20Gr&#225;ficos/Segmentos/Segmentos%203Q2017%20NIIF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%20GS/Tablas%20y%20Gr&#225;ficos/Segmentos/Segmentos%202Q2017%20NIIF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%20GS/Tablas%20y%20Gr&#225;ficos/Segmentos/Segmentos%2031%2003%202017%20NIIF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%20GS/1Q18/Datos%20por%20banca%202017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Promedios"/>
      <sheetName val="Av.Balance Sheet"/>
      <sheetName val="Int. Earning Assets NIM"/>
      <sheetName val="NIM per product"/>
      <sheetName val="Net interest income"/>
      <sheetName val="Int Earning Assets Cost fund "/>
      <sheetName val="Interest‑Earning Assets "/>
      <sheetName val="Interesr-Bearing Liabilities"/>
      <sheetName val="Cost of Funds"/>
    </sheetNames>
    <sheetDataSet>
      <sheetData sheetId="0"/>
      <sheetData sheetId="1"/>
      <sheetData sheetId="2"/>
      <sheetData sheetId="3"/>
      <sheetData sheetId="4">
        <row r="106">
          <cell r="C106">
            <v>30423497.076024778</v>
          </cell>
          <cell r="D106">
            <v>1581158.40212</v>
          </cell>
          <cell r="F106">
            <v>26060328.175437991</v>
          </cell>
          <cell r="G106">
            <v>1261829.1016186839</v>
          </cell>
          <cell r="I106">
            <v>25431676.499662168</v>
          </cell>
          <cell r="J106">
            <v>1192293.0970853805</v>
          </cell>
          <cell r="L106">
            <v>23417832.738349631</v>
          </cell>
          <cell r="M106">
            <v>1097032.1581642136</v>
          </cell>
          <cell r="O106">
            <v>22020741.004238516</v>
          </cell>
          <cell r="P106">
            <v>1063039.5320044444</v>
          </cell>
        </row>
        <row r="107">
          <cell r="C107">
            <v>25583677.076024778</v>
          </cell>
          <cell r="D107">
            <v>1543848.40212</v>
          </cell>
          <cell r="F107">
            <v>22099387.175437991</v>
          </cell>
          <cell r="G107">
            <v>1224681.1016186839</v>
          </cell>
          <cell r="I107">
            <v>21948844.499662168</v>
          </cell>
          <cell r="J107">
            <v>1147626.0970853805</v>
          </cell>
          <cell r="L107">
            <v>20492270.738349631</v>
          </cell>
          <cell r="M107">
            <v>1057256.1581642136</v>
          </cell>
          <cell r="O107">
            <v>19005112.004238516</v>
          </cell>
          <cell r="P107">
            <v>1023666.5320044445</v>
          </cell>
        </row>
        <row r="108">
          <cell r="C108">
            <v>4839820</v>
          </cell>
          <cell r="D108">
            <v>37310</v>
          </cell>
          <cell r="F108">
            <v>3960941</v>
          </cell>
          <cell r="G108">
            <v>37148</v>
          </cell>
          <cell r="I108">
            <v>3482832</v>
          </cell>
          <cell r="J108">
            <v>44667</v>
          </cell>
          <cell r="L108">
            <v>2925562</v>
          </cell>
          <cell r="M108">
            <v>39776</v>
          </cell>
          <cell r="O108">
            <v>3015629</v>
          </cell>
          <cell r="P108">
            <v>39373</v>
          </cell>
        </row>
        <row r="111">
          <cell r="C111">
            <v>17332135</v>
          </cell>
          <cell r="F111">
            <v>15562003.5</v>
          </cell>
          <cell r="I111">
            <v>13977735</v>
          </cell>
          <cell r="L111">
            <v>11532122.5</v>
          </cell>
          <cell r="O111">
            <v>10286235.5</v>
          </cell>
        </row>
        <row r="112">
          <cell r="C112">
            <v>11016046</v>
          </cell>
          <cell r="F112">
            <v>10463339.5</v>
          </cell>
          <cell r="I112">
            <v>9492910</v>
          </cell>
          <cell r="L112">
            <v>8235331.5</v>
          </cell>
          <cell r="O112">
            <v>7773713.5</v>
          </cell>
        </row>
        <row r="113">
          <cell r="C113">
            <v>6316089</v>
          </cell>
          <cell r="F113">
            <v>5098664</v>
          </cell>
          <cell r="I113">
            <v>4484825</v>
          </cell>
          <cell r="L113">
            <v>3296791</v>
          </cell>
          <cell r="O113">
            <v>2512522</v>
          </cell>
        </row>
        <row r="114">
          <cell r="C114">
            <v>6067855</v>
          </cell>
          <cell r="D114">
            <v>199606</v>
          </cell>
          <cell r="F114">
            <v>7985718.6133346669</v>
          </cell>
          <cell r="G114">
            <v>307651</v>
          </cell>
          <cell r="I114">
            <v>5260997.888888889</v>
          </cell>
          <cell r="J114">
            <v>184001</v>
          </cell>
          <cell r="L114">
            <v>3036159</v>
          </cell>
          <cell r="M114">
            <v>92000</v>
          </cell>
          <cell r="O114">
            <v>3780519</v>
          </cell>
          <cell r="P114">
            <v>55200</v>
          </cell>
        </row>
        <row r="115">
          <cell r="C115">
            <v>3905124</v>
          </cell>
          <cell r="D115">
            <v>197282</v>
          </cell>
          <cell r="F115">
            <v>5602174.6133346669</v>
          </cell>
          <cell r="G115">
            <v>304201</v>
          </cell>
          <cell r="I115">
            <v>4042557.888888889</v>
          </cell>
          <cell r="J115">
            <v>183700</v>
          </cell>
          <cell r="L115">
            <v>3036159</v>
          </cell>
          <cell r="M115">
            <v>92000</v>
          </cell>
          <cell r="O115">
            <v>3780519</v>
          </cell>
          <cell r="P115">
            <v>55200</v>
          </cell>
        </row>
        <row r="116">
          <cell r="C116">
            <v>2162731</v>
          </cell>
          <cell r="D116">
            <v>2324</v>
          </cell>
          <cell r="F116">
            <v>2383544</v>
          </cell>
          <cell r="G116">
            <v>3450</v>
          </cell>
          <cell r="I116">
            <v>1218440</v>
          </cell>
          <cell r="J116">
            <v>301</v>
          </cell>
          <cell r="L116">
            <v>0</v>
          </cell>
          <cell r="O116">
            <v>0</v>
          </cell>
        </row>
        <row r="117">
          <cell r="C117">
            <v>11933872.479350001</v>
          </cell>
          <cell r="F117">
            <v>11244957</v>
          </cell>
          <cell r="I117">
            <v>10184195</v>
          </cell>
          <cell r="L117">
            <v>9757547</v>
          </cell>
          <cell r="O117">
            <v>7834349</v>
          </cell>
        </row>
        <row r="118">
          <cell r="C118">
            <v>7700766.4793499997</v>
          </cell>
          <cell r="F118">
            <v>7574529</v>
          </cell>
          <cell r="I118">
            <v>6874683</v>
          </cell>
          <cell r="L118">
            <v>6397052</v>
          </cell>
          <cell r="O118">
            <v>6012266</v>
          </cell>
        </row>
        <row r="119">
          <cell r="C119">
            <v>4233106</v>
          </cell>
          <cell r="F119">
            <v>3670428</v>
          </cell>
          <cell r="I119">
            <v>3309512</v>
          </cell>
          <cell r="L119">
            <v>3360495</v>
          </cell>
          <cell r="O119">
            <v>1822083</v>
          </cell>
        </row>
        <row r="149">
          <cell r="E149">
            <v>0.10865256234115345</v>
          </cell>
          <cell r="H149">
            <v>0.10323828987879498</v>
          </cell>
          <cell r="K149">
            <v>0.1004321961620302</v>
          </cell>
          <cell r="N149">
            <v>9.9691404245171839E-2</v>
          </cell>
          <cell r="Q149">
            <v>0.10190451194703022</v>
          </cell>
        </row>
        <row r="150">
          <cell r="E150">
            <v>0.14488639586460089</v>
          </cell>
          <cell r="H150">
            <v>0.13376765665523802</v>
          </cell>
          <cell r="K150">
            <v>0.1257813680298373</v>
          </cell>
          <cell r="N150">
            <v>0.12053109570617147</v>
          </cell>
          <cell r="Q150">
            <v>0.11805906462657373</v>
          </cell>
        </row>
        <row r="151">
          <cell r="E151">
            <v>9.136868776473862E-3</v>
          </cell>
          <cell r="H151">
            <v>1.0844818536339874E-2</v>
          </cell>
          <cell r="K151">
            <v>1.4500773831831645E-2</v>
          </cell>
          <cell r="N151">
            <v>1.6703593754174125E-2</v>
          </cell>
          <cell r="Q151">
            <v>2.1526389499980546E-2</v>
          </cell>
        </row>
      </sheetData>
      <sheetData sheetId="5"/>
      <sheetData sheetId="6">
        <row r="17">
          <cell r="C17">
            <v>10363319.914798848</v>
          </cell>
        </row>
      </sheetData>
      <sheetData sheetId="7"/>
      <sheetData sheetId="8"/>
      <sheetData sheetId="9">
        <row r="10">
          <cell r="C10">
            <v>3768438.9445102941</v>
          </cell>
        </row>
      </sheetData>
      <sheetData sheetId="10">
        <row r="8">
          <cell r="C8">
            <v>6067855</v>
          </cell>
        </row>
      </sheetData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ASC 280-10"/>
      <sheetName val="RESUMEN"/>
      <sheetName val="BS Consolidado"/>
      <sheetName val="Apertura ECS"/>
    </sheetNames>
    <sheetDataSet>
      <sheetData sheetId="0"/>
      <sheetData sheetId="1"/>
      <sheetData sheetId="2"/>
      <sheetData sheetId="3"/>
      <sheetData sheetId="4">
        <row r="21">
          <cell r="F21">
            <v>113871</v>
          </cell>
        </row>
        <row r="28">
          <cell r="C28">
            <v>-72753.982726103379</v>
          </cell>
        </row>
        <row r="29">
          <cell r="C29">
            <v>712903.76956217189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>
        <row r="21">
          <cell r="F21">
            <v>109789.17616999982</v>
          </cell>
        </row>
        <row r="28">
          <cell r="C28">
            <v>-62359.823259684243</v>
          </cell>
        </row>
        <row r="29">
          <cell r="C29">
            <v>458850.83622147277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>
        <row r="21">
          <cell r="F21">
            <v>84341.997189999878</v>
          </cell>
        </row>
        <row r="28">
          <cell r="C28">
            <v>-61654.15685298793</v>
          </cell>
        </row>
        <row r="29">
          <cell r="C29">
            <v>378667.52845041448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>
        <row r="21">
          <cell r="F21">
            <v>90490.92633000006</v>
          </cell>
        </row>
        <row r="28">
          <cell r="C28">
            <v>-24060.131345171725</v>
          </cell>
        </row>
        <row r="29">
          <cell r="C29">
            <v>360800.35027566261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RESUMEN"/>
      <sheetName val="BS Consolidado"/>
      <sheetName val="Apertura ECS"/>
    </sheetNames>
    <sheetDataSet>
      <sheetData sheetId="0"/>
      <sheetData sheetId="1"/>
      <sheetData sheetId="2"/>
      <sheetData sheetId="3">
        <row r="21">
          <cell r="F21">
            <v>90820.912069999977</v>
          </cell>
        </row>
        <row r="28">
          <cell r="C28">
            <v>-9822.1149501025102</v>
          </cell>
        </row>
        <row r="29">
          <cell r="C29">
            <v>445371.65680656082</v>
          </cell>
        </row>
      </sheetData>
      <sheetData sheetId="4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mentos "/>
      <sheetName val="BS + CCF"/>
    </sheetNames>
    <sheetDataSet>
      <sheetData sheetId="0">
        <row r="9">
          <cell r="B9">
            <v>30176464</v>
          </cell>
        </row>
        <row r="10">
          <cell r="B10">
            <v>2214594</v>
          </cell>
        </row>
        <row r="11">
          <cell r="B11">
            <v>4414391.8137553623</v>
          </cell>
        </row>
        <row r="15">
          <cell r="B15">
            <v>27811753</v>
          </cell>
        </row>
        <row r="16">
          <cell r="B16">
            <v>2070318</v>
          </cell>
        </row>
        <row r="17">
          <cell r="B17">
            <v>4615245.0798946917</v>
          </cell>
        </row>
        <row r="21">
          <cell r="B21">
            <v>23458220</v>
          </cell>
        </row>
        <row r="22">
          <cell r="B22">
            <v>1840829</v>
          </cell>
        </row>
        <row r="23">
          <cell r="B23">
            <v>3459499.8042422575</v>
          </cell>
        </row>
        <row r="27">
          <cell r="B27">
            <v>18918299</v>
          </cell>
        </row>
        <row r="28">
          <cell r="B28">
            <v>1539366</v>
          </cell>
        </row>
        <row r="29">
          <cell r="B29">
            <v>2952211.6323115928</v>
          </cell>
        </row>
        <row r="33">
          <cell r="B33">
            <v>17236885</v>
          </cell>
        </row>
        <row r="34">
          <cell r="B34">
            <v>1415256</v>
          </cell>
        </row>
        <row r="35">
          <cell r="B35">
            <v>2858177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H49"/>
  <sheetViews>
    <sheetView workbookViewId="0">
      <selection activeCell="C9" sqref="C9"/>
    </sheetView>
  </sheetViews>
  <sheetFormatPr baseColWidth="10" defaultRowHeight="15" x14ac:dyDescent="0.25"/>
  <cols>
    <col min="1" max="16384" width="11.42578125" style="267"/>
  </cols>
  <sheetData>
    <row r="30" spans="4:8" x14ac:dyDescent="0.25">
      <c r="D30" s="439" t="s">
        <v>376</v>
      </c>
      <c r="E30" s="440"/>
      <c r="F30" s="441"/>
      <c r="G30" s="442"/>
      <c r="H30" s="443"/>
    </row>
    <row r="31" spans="4:8" x14ac:dyDescent="0.25">
      <c r="D31" s="440" t="s">
        <v>377</v>
      </c>
      <c r="E31" s="441"/>
      <c r="F31" s="441"/>
      <c r="G31" s="442"/>
      <c r="H31" s="443"/>
    </row>
    <row r="32" spans="4:8" x14ac:dyDescent="0.25">
      <c r="D32" s="441" t="s">
        <v>378</v>
      </c>
      <c r="E32" s="441"/>
      <c r="F32" s="441"/>
      <c r="G32" s="442"/>
      <c r="H32" s="443"/>
    </row>
    <row r="33" spans="4:8" x14ac:dyDescent="0.25">
      <c r="D33" s="441" t="s">
        <v>379</v>
      </c>
      <c r="E33" s="441"/>
      <c r="F33" s="441"/>
      <c r="G33" s="442"/>
      <c r="H33" s="443"/>
    </row>
    <row r="34" spans="4:8" x14ac:dyDescent="0.25">
      <c r="D34" s="441" t="s">
        <v>380</v>
      </c>
      <c r="E34" s="441"/>
      <c r="F34" s="441"/>
      <c r="G34" s="442"/>
      <c r="H34" s="443"/>
    </row>
    <row r="35" spans="4:8" ht="7.5" customHeight="1" x14ac:dyDescent="0.25">
      <c r="D35" s="441"/>
      <c r="E35" s="441"/>
      <c r="F35" s="441"/>
      <c r="G35" s="442"/>
      <c r="H35" s="443"/>
    </row>
    <row r="36" spans="4:8" x14ac:dyDescent="0.25">
      <c r="D36" s="440" t="s">
        <v>381</v>
      </c>
      <c r="E36" s="441"/>
      <c r="F36" s="441"/>
      <c r="G36" s="442"/>
      <c r="H36" s="443"/>
    </row>
    <row r="37" spans="4:8" x14ac:dyDescent="0.25">
      <c r="D37" s="441" t="s">
        <v>382</v>
      </c>
      <c r="E37" s="441"/>
      <c r="F37" s="441"/>
      <c r="G37" s="442"/>
      <c r="H37" s="443"/>
    </row>
    <row r="38" spans="4:8" x14ac:dyDescent="0.25">
      <c r="D38" s="441" t="s">
        <v>383</v>
      </c>
      <c r="E38" s="441"/>
      <c r="F38" s="441"/>
      <c r="G38" s="442"/>
      <c r="H38" s="443"/>
    </row>
    <row r="39" spans="4:8" ht="8.25" customHeight="1" x14ac:dyDescent="0.25">
      <c r="D39" s="441"/>
      <c r="E39" s="441"/>
      <c r="F39" s="441"/>
      <c r="G39" s="442"/>
      <c r="H39" s="443"/>
    </row>
    <row r="40" spans="4:8" x14ac:dyDescent="0.25">
      <c r="D40" s="440" t="s">
        <v>384</v>
      </c>
      <c r="E40" s="441"/>
      <c r="F40" s="441"/>
      <c r="G40" s="442"/>
      <c r="H40" s="443"/>
    </row>
    <row r="41" spans="4:8" x14ac:dyDescent="0.25">
      <c r="D41" s="441" t="s">
        <v>385</v>
      </c>
      <c r="E41" s="441"/>
      <c r="F41" s="441"/>
      <c r="G41" s="442"/>
      <c r="H41" s="443"/>
    </row>
    <row r="42" spans="4:8" x14ac:dyDescent="0.25">
      <c r="D42" s="441" t="s">
        <v>386</v>
      </c>
      <c r="E42" s="441"/>
      <c r="F42" s="441"/>
      <c r="G42" s="442"/>
      <c r="H42" s="443"/>
    </row>
    <row r="43" spans="4:8" ht="8.25" customHeight="1" x14ac:dyDescent="0.25">
      <c r="D43" s="441"/>
      <c r="E43" s="441"/>
      <c r="F43" s="441"/>
      <c r="G43" s="442"/>
      <c r="H43" s="443"/>
    </row>
    <row r="44" spans="4:8" x14ac:dyDescent="0.25">
      <c r="D44" s="440" t="s">
        <v>387</v>
      </c>
      <c r="E44" s="441"/>
      <c r="F44" s="441"/>
      <c r="G44" s="442"/>
      <c r="H44" s="443"/>
    </row>
    <row r="45" spans="4:8" x14ac:dyDescent="0.25">
      <c r="D45" s="441" t="s">
        <v>388</v>
      </c>
      <c r="E45" s="441"/>
      <c r="F45" s="441"/>
      <c r="G45" s="442"/>
      <c r="H45" s="443"/>
    </row>
    <row r="46" spans="4:8" x14ac:dyDescent="0.25">
      <c r="D46" s="441" t="s">
        <v>389</v>
      </c>
      <c r="E46" s="441"/>
      <c r="F46" s="441"/>
      <c r="G46" s="442"/>
      <c r="H46" s="443"/>
    </row>
    <row r="47" spans="4:8" x14ac:dyDescent="0.25">
      <c r="D47" s="442"/>
      <c r="E47" s="442"/>
      <c r="F47" s="442"/>
      <c r="G47" s="442"/>
      <c r="H47" s="443"/>
    </row>
    <row r="48" spans="4:8" x14ac:dyDescent="0.25">
      <c r="D48" s="441" t="s">
        <v>390</v>
      </c>
      <c r="E48" s="441"/>
    </row>
    <row r="49" spans="4:5" x14ac:dyDescent="0.25">
      <c r="D49" s="444" t="s">
        <v>391</v>
      </c>
      <c r="E49" s="441"/>
    </row>
  </sheetData>
  <hyperlinks>
    <hyperlink ref="D34" r:id="rId1" display="mailto:Ana.BARTESAGHI@supervielle.com.ar"/>
    <hyperlink ref="D38" r:id="rId2" display="mailto:Gustavo.TEWEL@supervielle.com.ar"/>
    <hyperlink ref="D42" r:id="rId3" display="mailto:Nahila.SCHIANMARELLA@supervielle.com.ar"/>
    <hyperlink ref="D46" r:id="rId4" display="mailto:Valeria.KOHAN@supervielle.com.ar"/>
    <hyperlink ref="D49" r:id="rId5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L307"/>
  <sheetViews>
    <sheetView showGridLines="0" tabSelected="1" zoomScaleNormal="100" workbookViewId="0">
      <selection activeCell="D16" sqref="D16"/>
    </sheetView>
  </sheetViews>
  <sheetFormatPr baseColWidth="10" defaultRowHeight="15" x14ac:dyDescent="0.25"/>
  <cols>
    <col min="1" max="1" width="3.42578125" customWidth="1"/>
    <col min="2" max="2" width="32.5703125" style="32" customWidth="1"/>
    <col min="3" max="3" width="9.28515625" style="32" customWidth="1"/>
    <col min="4" max="4" width="11.85546875" style="32" bestFit="1" customWidth="1"/>
    <col min="5" max="6" width="9.28515625" style="32" bestFit="1" customWidth="1"/>
    <col min="7" max="7" width="9.28515625" style="206" bestFit="1" customWidth="1"/>
    <col min="8" max="9" width="8.28515625" style="13" bestFit="1" customWidth="1"/>
  </cols>
  <sheetData>
    <row r="1" spans="1:12" x14ac:dyDescent="0.25">
      <c r="G1" s="242"/>
      <c r="H1" s="242"/>
      <c r="I1" s="242"/>
    </row>
    <row r="2" spans="1:12" ht="17.25" customHeight="1" x14ac:dyDescent="0.25">
      <c r="A2" s="144"/>
      <c r="B2" s="447"/>
      <c r="C2" s="447"/>
      <c r="D2" s="447"/>
      <c r="E2" s="447"/>
      <c r="F2" s="447"/>
      <c r="G2" s="447"/>
      <c r="H2" s="447"/>
      <c r="I2" s="447"/>
    </row>
    <row r="3" spans="1:12" ht="4.5" customHeight="1" thickBot="1" x14ac:dyDescent="0.3">
      <c r="A3" s="144"/>
      <c r="B3" s="243"/>
      <c r="C3" s="243"/>
      <c r="D3" s="243"/>
      <c r="E3" s="243"/>
      <c r="F3" s="243"/>
      <c r="G3" s="243"/>
      <c r="H3" s="243"/>
      <c r="I3" s="243"/>
    </row>
    <row r="4" spans="1:12" ht="11.25" customHeight="1" x14ac:dyDescent="0.25">
      <c r="A4" s="144"/>
      <c r="B4" s="292" t="s">
        <v>3</v>
      </c>
      <c r="C4" s="297"/>
      <c r="D4" s="297"/>
      <c r="E4" s="297"/>
      <c r="F4" s="297"/>
      <c r="G4" s="263"/>
      <c r="H4" s="445" t="s">
        <v>0</v>
      </c>
      <c r="I4" s="446"/>
    </row>
    <row r="5" spans="1:12" ht="3" customHeight="1" x14ac:dyDescent="0.25">
      <c r="A5" s="144"/>
      <c r="B5" s="34"/>
      <c r="C5" s="251"/>
      <c r="D5" s="251"/>
      <c r="E5" s="251"/>
      <c r="F5" s="251"/>
      <c r="G5" s="237"/>
      <c r="H5" s="242"/>
      <c r="I5" s="373"/>
    </row>
    <row r="6" spans="1:12" x14ac:dyDescent="0.25">
      <c r="A6" s="144"/>
      <c r="B6" s="239" t="s">
        <v>4</v>
      </c>
      <c r="C6" s="236" t="s">
        <v>310</v>
      </c>
      <c r="D6" s="236" t="s">
        <v>280</v>
      </c>
      <c r="E6" s="236" t="s">
        <v>272</v>
      </c>
      <c r="F6" s="236" t="s">
        <v>264</v>
      </c>
      <c r="G6" s="236" t="s">
        <v>251</v>
      </c>
      <c r="H6" s="236" t="s">
        <v>1</v>
      </c>
      <c r="I6" s="293" t="s">
        <v>2</v>
      </c>
    </row>
    <row r="7" spans="1:12" x14ac:dyDescent="0.25">
      <c r="A7" s="144"/>
      <c r="B7" s="35" t="s">
        <v>332</v>
      </c>
      <c r="C7" s="318">
        <v>2818.1050000000005</v>
      </c>
      <c r="D7" s="318">
        <v>2561.9680000000003</v>
      </c>
      <c r="E7" s="318">
        <v>2124.8020000000001</v>
      </c>
      <c r="F7" s="318">
        <v>1950.229</v>
      </c>
      <c r="G7" s="318">
        <v>1926.4920000000002</v>
      </c>
      <c r="H7" s="217">
        <v>9.9976658568725396E-2</v>
      </c>
      <c r="I7" s="218">
        <v>0.46281687128729332</v>
      </c>
      <c r="K7" s="346"/>
      <c r="L7" s="215"/>
    </row>
    <row r="8" spans="1:12" ht="21" x14ac:dyDescent="0.25">
      <c r="A8" s="144"/>
      <c r="B8" s="35" t="s">
        <v>341</v>
      </c>
      <c r="C8" s="318">
        <v>890.98199999999997</v>
      </c>
      <c r="D8" s="318">
        <v>846.46400000000006</v>
      </c>
      <c r="E8" s="318">
        <v>844.76499999999999</v>
      </c>
      <c r="F8" s="318">
        <v>868.41100000000006</v>
      </c>
      <c r="G8" s="318">
        <v>740.1</v>
      </c>
      <c r="H8" s="217">
        <v>5.2592904128232254E-2</v>
      </c>
      <c r="I8" s="218">
        <v>0.20386704499391972</v>
      </c>
    </row>
    <row r="9" spans="1:12" x14ac:dyDescent="0.25">
      <c r="A9" s="144"/>
      <c r="B9" s="35" t="s">
        <v>5</v>
      </c>
      <c r="C9" s="318">
        <v>148.74700000000001</v>
      </c>
      <c r="D9" s="318">
        <v>148.25</v>
      </c>
      <c r="E9" s="318">
        <v>108.01</v>
      </c>
      <c r="F9" s="318">
        <v>112.767</v>
      </c>
      <c r="G9" s="318">
        <v>109.98399999999999</v>
      </c>
      <c r="H9" s="217">
        <v>3.3524451939292987E-3</v>
      </c>
      <c r="I9" s="218">
        <v>0.35244217340704131</v>
      </c>
    </row>
    <row r="10" spans="1:12" x14ac:dyDescent="0.25">
      <c r="A10" s="144"/>
      <c r="B10" s="35" t="s">
        <v>6</v>
      </c>
      <c r="C10" s="318">
        <v>-726.12599999999998</v>
      </c>
      <c r="D10" s="318">
        <v>-606.274</v>
      </c>
      <c r="E10" s="318">
        <v>-518.85599999999999</v>
      </c>
      <c r="F10" s="318">
        <v>-442.78800000000001</v>
      </c>
      <c r="G10" s="318">
        <v>-360.84800000000001</v>
      </c>
      <c r="H10" s="217">
        <v>0.19768619469084925</v>
      </c>
      <c r="I10" s="218">
        <v>1.0122766372544669</v>
      </c>
    </row>
    <row r="11" spans="1:12" x14ac:dyDescent="0.25">
      <c r="A11" s="144"/>
      <c r="B11" s="35" t="s">
        <v>333</v>
      </c>
      <c r="C11" s="318">
        <v>-2446.4700000000003</v>
      </c>
      <c r="D11" s="318">
        <v>-2604.5010000000002</v>
      </c>
      <c r="E11" s="318">
        <v>-2121.4349999999999</v>
      </c>
      <c r="F11" s="318">
        <v>-2060.1419999999998</v>
      </c>
      <c r="G11" s="318">
        <v>-1935.152</v>
      </c>
      <c r="H11" s="217">
        <v>-6.0676114157759975E-2</v>
      </c>
      <c r="I11" s="218">
        <v>0.2642262726648863</v>
      </c>
    </row>
    <row r="12" spans="1:12" x14ac:dyDescent="0.25">
      <c r="A12" s="144"/>
      <c r="B12" s="35" t="s">
        <v>305</v>
      </c>
      <c r="C12" s="318">
        <v>1020.4490000000002</v>
      </c>
      <c r="D12" s="318">
        <v>651.07999999999981</v>
      </c>
      <c r="E12" s="318">
        <v>737.38600000000076</v>
      </c>
      <c r="F12" s="318">
        <v>666.90500000000031</v>
      </c>
      <c r="G12" s="318">
        <v>456.04500000000007</v>
      </c>
      <c r="H12" s="217">
        <v>0.56731738035264567</v>
      </c>
      <c r="I12" s="218">
        <v>1.2376059380105033</v>
      </c>
    </row>
    <row r="13" spans="1:12" x14ac:dyDescent="0.25">
      <c r="A13" s="144"/>
      <c r="B13" s="35" t="s">
        <v>372</v>
      </c>
      <c r="C13" s="318">
        <v>722.63400000000001</v>
      </c>
      <c r="D13" s="318">
        <v>467.60599999999999</v>
      </c>
      <c r="E13" s="318">
        <v>555.23900000000003</v>
      </c>
      <c r="F13" s="318">
        <v>505.19099999999997</v>
      </c>
      <c r="G13" s="318">
        <v>291.80599999999998</v>
      </c>
      <c r="H13" s="217">
        <v>0.5453907777060174</v>
      </c>
      <c r="I13" s="218">
        <v>1.4764192648540471</v>
      </c>
    </row>
    <row r="14" spans="1:12" x14ac:dyDescent="0.25">
      <c r="A14" s="144"/>
      <c r="B14" s="35" t="s">
        <v>371</v>
      </c>
      <c r="C14" s="318">
        <v>744.80600000000004</v>
      </c>
      <c r="D14" s="318">
        <v>472.58800000000002</v>
      </c>
      <c r="E14" s="318">
        <v>560.02700000000004</v>
      </c>
      <c r="F14" s="318">
        <v>533.83000000000004</v>
      </c>
      <c r="G14" s="318">
        <v>311.98399999999998</v>
      </c>
      <c r="H14" s="217">
        <v>0.57601547225067073</v>
      </c>
      <c r="I14" s="218">
        <v>1.3873211446740861</v>
      </c>
      <c r="J14" s="346"/>
    </row>
    <row r="15" spans="1:12" x14ac:dyDescent="0.25">
      <c r="A15" s="144"/>
      <c r="B15" s="348" t="s">
        <v>217</v>
      </c>
      <c r="C15" s="349">
        <v>1.5822947230129187</v>
      </c>
      <c r="D15" s="349">
        <v>1.0238800087584847</v>
      </c>
      <c r="E15" s="349">
        <v>1.4336147689129874</v>
      </c>
      <c r="F15" s="349">
        <v>1.3886503573391973</v>
      </c>
      <c r="G15" s="349">
        <v>0.80210555250137427</v>
      </c>
      <c r="H15" s="217"/>
      <c r="I15" s="218"/>
      <c r="J15" s="346"/>
    </row>
    <row r="16" spans="1:12" x14ac:dyDescent="0.25">
      <c r="A16" s="144"/>
      <c r="B16" s="348" t="s">
        <v>218</v>
      </c>
      <c r="C16" s="347">
        <v>7.9114736150645939</v>
      </c>
      <c r="D16" s="347">
        <v>5.1194000437924236</v>
      </c>
      <c r="E16" s="347">
        <v>7.1680738445649368</v>
      </c>
      <c r="F16" s="347">
        <v>6.9432517866959866</v>
      </c>
      <c r="G16" s="347">
        <v>4.0105277625068716</v>
      </c>
      <c r="H16" s="217"/>
      <c r="I16" s="218"/>
    </row>
    <row r="17" spans="1:10" ht="21" x14ac:dyDescent="0.25">
      <c r="A17" s="144"/>
      <c r="B17" s="348" t="s">
        <v>277</v>
      </c>
      <c r="C17" s="350">
        <v>456.7</v>
      </c>
      <c r="D17" s="318">
        <v>456.7</v>
      </c>
      <c r="E17" s="318">
        <v>387.3</v>
      </c>
      <c r="F17" s="318">
        <v>363.8</v>
      </c>
      <c r="G17" s="318">
        <v>363.8</v>
      </c>
      <c r="H17" s="217"/>
      <c r="I17" s="218"/>
    </row>
    <row r="18" spans="1:10" x14ac:dyDescent="0.25">
      <c r="A18" s="144"/>
      <c r="B18" s="371" t="s">
        <v>7</v>
      </c>
      <c r="C18" s="298" t="s">
        <v>311</v>
      </c>
      <c r="D18" s="298" t="s">
        <v>281</v>
      </c>
      <c r="E18" s="298" t="s">
        <v>273</v>
      </c>
      <c r="F18" s="298" t="s">
        <v>265</v>
      </c>
      <c r="G18" s="252" t="s">
        <v>250</v>
      </c>
      <c r="H18" s="236" t="s">
        <v>1</v>
      </c>
      <c r="I18" s="293" t="s">
        <v>2</v>
      </c>
    </row>
    <row r="19" spans="1:10" x14ac:dyDescent="0.25">
      <c r="A19" s="144"/>
      <c r="B19" s="35" t="s">
        <v>8</v>
      </c>
      <c r="C19" s="340">
        <v>96569.645000000004</v>
      </c>
      <c r="D19" s="340">
        <v>92202.409</v>
      </c>
      <c r="E19" s="340">
        <v>81557.94</v>
      </c>
      <c r="F19" s="340">
        <v>69684.327999999994</v>
      </c>
      <c r="G19" s="340">
        <v>63152.913</v>
      </c>
      <c r="H19" s="217">
        <v>4.7365747244196177E-2</v>
      </c>
      <c r="I19" s="218">
        <v>0.52913999390653599</v>
      </c>
    </row>
    <row r="20" spans="1:10" x14ac:dyDescent="0.25">
      <c r="A20" s="144"/>
      <c r="B20" s="35" t="s">
        <v>207</v>
      </c>
      <c r="C20" s="350">
        <v>90832.733660217636</v>
      </c>
      <c r="D20" s="350">
        <v>85498.857991347468</v>
      </c>
      <c r="E20" s="350">
        <v>73226.86121232486</v>
      </c>
      <c r="F20" s="350">
        <v>64741.366147984656</v>
      </c>
      <c r="G20" s="350">
        <v>60784.896858766566</v>
      </c>
      <c r="H20" s="217">
        <v>6.2385344017225952E-2</v>
      </c>
      <c r="I20" s="218">
        <v>0.49433063728424331</v>
      </c>
    </row>
    <row r="21" spans="1:10" x14ac:dyDescent="0.25">
      <c r="A21" s="144"/>
      <c r="B21" s="35" t="s">
        <v>204</v>
      </c>
      <c r="C21" s="340">
        <v>66479.513000000006</v>
      </c>
      <c r="D21" s="340">
        <v>60692.941318559999</v>
      </c>
      <c r="E21" s="340">
        <v>53154.159960919991</v>
      </c>
      <c r="F21" s="340">
        <v>44536.195263810012</v>
      </c>
      <c r="G21" s="340">
        <v>41148.694693899997</v>
      </c>
      <c r="H21" s="217">
        <v>9.5341757306964814E-2</v>
      </c>
      <c r="I21" s="218">
        <v>0.61559226834612391</v>
      </c>
    </row>
    <row r="22" spans="1:10" x14ac:dyDescent="0.25">
      <c r="A22" s="144"/>
      <c r="B22" s="35" t="s">
        <v>10</v>
      </c>
      <c r="C22" s="340">
        <v>55540.247000000003</v>
      </c>
      <c r="D22" s="340">
        <v>56408.684999999998</v>
      </c>
      <c r="E22" s="340">
        <v>47170.763000000006</v>
      </c>
      <c r="F22" s="340">
        <v>42816.981999999996</v>
      </c>
      <c r="G22" s="340">
        <v>38816.965000000004</v>
      </c>
      <c r="H22" s="217">
        <v>-1.5395466141428282E-2</v>
      </c>
      <c r="I22" s="218">
        <v>0.43082404819645226</v>
      </c>
    </row>
    <row r="23" spans="1:10" x14ac:dyDescent="0.25">
      <c r="A23" s="144"/>
      <c r="B23" s="35" t="s">
        <v>373</v>
      </c>
      <c r="C23" s="340">
        <v>15114.225</v>
      </c>
      <c r="D23" s="340">
        <v>14369.575000000001</v>
      </c>
      <c r="E23" s="340">
        <v>14032.761</v>
      </c>
      <c r="F23" s="340">
        <v>7490.6319999999996</v>
      </c>
      <c r="G23" s="340">
        <v>7126.3919999999998</v>
      </c>
      <c r="H23" s="217">
        <v>5.182129603693908E-2</v>
      </c>
      <c r="I23" s="218">
        <v>1.1208803837902828</v>
      </c>
    </row>
    <row r="24" spans="1:10" ht="21.75" x14ac:dyDescent="0.25">
      <c r="A24" s="144"/>
      <c r="B24" s="35" t="s">
        <v>374</v>
      </c>
      <c r="C24" s="350">
        <v>14490.099408048683</v>
      </c>
      <c r="D24" s="350">
        <v>14188.717431703582</v>
      </c>
      <c r="E24" s="350">
        <v>10824.913932527801</v>
      </c>
      <c r="F24" s="350">
        <v>7419.5288668174489</v>
      </c>
      <c r="G24" s="350">
        <v>6946.2557571595262</v>
      </c>
      <c r="H24" s="217">
        <v>2.1240959783418223E-2</v>
      </c>
      <c r="I24" s="218">
        <v>1.0860302175187972</v>
      </c>
    </row>
    <row r="25" spans="1:10" x14ac:dyDescent="0.25">
      <c r="A25" s="144"/>
      <c r="B25" s="371" t="s">
        <v>11</v>
      </c>
      <c r="C25" s="236" t="s">
        <v>310</v>
      </c>
      <c r="D25" s="236" t="s">
        <v>280</v>
      </c>
      <c r="E25" s="236" t="s">
        <v>272</v>
      </c>
      <c r="F25" s="236" t="s">
        <v>264</v>
      </c>
      <c r="G25" s="236" t="s">
        <v>251</v>
      </c>
      <c r="H25" s="236"/>
      <c r="I25" s="293"/>
    </row>
    <row r="26" spans="1:10" x14ac:dyDescent="0.25">
      <c r="A26" s="144"/>
      <c r="B26" s="36" t="s">
        <v>12</v>
      </c>
      <c r="C26" s="332"/>
      <c r="D26" s="253"/>
      <c r="E26" s="253"/>
      <c r="F26" s="253"/>
      <c r="G26" s="253"/>
      <c r="H26" s="217"/>
      <c r="I26" s="218"/>
    </row>
    <row r="27" spans="1:10" x14ac:dyDescent="0.25">
      <c r="A27" s="144"/>
      <c r="B27" s="35" t="s">
        <v>13</v>
      </c>
      <c r="C27" s="253">
        <v>0.20560383445990438</v>
      </c>
      <c r="D27" s="253">
        <v>0.13322951909494984</v>
      </c>
      <c r="E27" s="253">
        <v>0.20694002871179382</v>
      </c>
      <c r="F27" s="253">
        <v>0.28779724943855223</v>
      </c>
      <c r="G27" s="253">
        <v>0.17965592451929929</v>
      </c>
      <c r="H27" s="217"/>
      <c r="I27" s="218"/>
    </row>
    <row r="28" spans="1:10" x14ac:dyDescent="0.25">
      <c r="A28" s="144"/>
      <c r="B28" s="35" t="s">
        <v>14</v>
      </c>
      <c r="C28" s="253">
        <v>3.2798968829282522E-2</v>
      </c>
      <c r="D28" s="253">
        <v>2.2109722216304986E-2</v>
      </c>
      <c r="E28" s="253">
        <v>3.0591342615446777E-2</v>
      </c>
      <c r="F28" s="253">
        <v>3.2982312963849479E-2</v>
      </c>
      <c r="G28" s="253">
        <v>2.0530363042312528E-2</v>
      </c>
      <c r="H28" s="217"/>
      <c r="I28" s="218"/>
      <c r="J28" s="345"/>
    </row>
    <row r="29" spans="1:10" x14ac:dyDescent="0.25">
      <c r="A29" s="144"/>
      <c r="B29" s="35" t="s">
        <v>15</v>
      </c>
      <c r="C29" s="253">
        <v>0.19607891246694459</v>
      </c>
      <c r="D29" s="253">
        <v>0.19985946881346867</v>
      </c>
      <c r="E29" s="253">
        <v>0.19579871124005446</v>
      </c>
      <c r="F29" s="253">
        <v>0.2149543952944277</v>
      </c>
      <c r="G29" s="253">
        <v>0.19505388210209285</v>
      </c>
      <c r="H29" s="217"/>
      <c r="I29" s="218"/>
    </row>
    <row r="30" spans="1:10" x14ac:dyDescent="0.25">
      <c r="A30" s="144"/>
      <c r="B30" s="35" t="s">
        <v>231</v>
      </c>
      <c r="C30" s="253">
        <v>0.19949650071573349</v>
      </c>
      <c r="D30" s="253">
        <v>0.19956194136641731</v>
      </c>
      <c r="E30" s="253">
        <v>0.19822705878143387</v>
      </c>
      <c r="F30" s="253">
        <v>0.20564696158116247</v>
      </c>
      <c r="G30" s="253">
        <v>0.20478008942166404</v>
      </c>
      <c r="H30" s="217"/>
      <c r="I30" s="218"/>
    </row>
    <row r="31" spans="1:10" x14ac:dyDescent="0.25">
      <c r="A31" s="144"/>
      <c r="B31" s="35" t="s">
        <v>150</v>
      </c>
      <c r="C31" s="355">
        <v>0.22296044701497161</v>
      </c>
      <c r="D31" s="355">
        <v>0.22841642159378547</v>
      </c>
      <c r="E31" s="355">
        <v>0.25202120863845989</v>
      </c>
      <c r="F31" s="355">
        <v>0.27796867541216752</v>
      </c>
      <c r="G31" s="355">
        <v>0.27303058411208952</v>
      </c>
      <c r="H31" s="217"/>
      <c r="I31" s="218"/>
    </row>
    <row r="32" spans="1:10" x14ac:dyDescent="0.25">
      <c r="A32" s="144"/>
      <c r="B32" s="35" t="s">
        <v>274</v>
      </c>
      <c r="C32" s="355">
        <v>0.11074888528215519</v>
      </c>
      <c r="D32" s="355">
        <v>0.12629235353170154</v>
      </c>
      <c r="E32" s="355">
        <v>0.11961534135134769</v>
      </c>
      <c r="F32" s="355">
        <v>0.13149231328454139</v>
      </c>
      <c r="G32" s="355">
        <v>0.13206491110204532</v>
      </c>
      <c r="H32" s="217"/>
      <c r="I32" s="218"/>
    </row>
    <row r="33" spans="1:10" x14ac:dyDescent="0.25">
      <c r="A33" s="144"/>
      <c r="B33" s="35" t="s">
        <v>16</v>
      </c>
      <c r="C33" s="355">
        <v>0.59014835452745185</v>
      </c>
      <c r="D33" s="355">
        <v>0.68223094472147694</v>
      </c>
      <c r="E33" s="355">
        <v>0.6354498512190635</v>
      </c>
      <c r="F33" s="355">
        <v>0.65728436682447267</v>
      </c>
      <c r="G33" s="355">
        <v>0.71070950615504536</v>
      </c>
      <c r="H33" s="217"/>
      <c r="I33" s="218"/>
      <c r="J33" s="202"/>
    </row>
    <row r="34" spans="1:10" x14ac:dyDescent="0.25">
      <c r="A34" s="144"/>
      <c r="B34" s="36" t="s">
        <v>17</v>
      </c>
      <c r="C34" s="253"/>
      <c r="D34" s="253"/>
      <c r="E34" s="253"/>
      <c r="F34" s="253"/>
      <c r="G34" s="253"/>
      <c r="H34" s="217"/>
      <c r="I34" s="218"/>
    </row>
    <row r="35" spans="1:10" x14ac:dyDescent="0.25">
      <c r="A35" s="144"/>
      <c r="B35" s="35" t="s">
        <v>208</v>
      </c>
      <c r="C35" s="253">
        <v>1.196961039857078</v>
      </c>
      <c r="D35" s="253">
        <v>1.0759502959262388</v>
      </c>
      <c r="E35" s="253">
        <v>1.1268454563883139</v>
      </c>
      <c r="F35" s="253">
        <v>1.0401526026241179</v>
      </c>
      <c r="G35" s="253">
        <v>1.0600698610491575</v>
      </c>
      <c r="H35" s="217"/>
      <c r="I35" s="218"/>
    </row>
    <row r="36" spans="1:10" x14ac:dyDescent="0.25">
      <c r="A36" s="144"/>
      <c r="B36" s="35" t="s">
        <v>238</v>
      </c>
      <c r="C36" s="253">
        <v>1.1693</v>
      </c>
      <c r="D36" s="253">
        <v>1.1386000000000001</v>
      </c>
      <c r="E36" s="253">
        <v>1.2256</v>
      </c>
      <c r="F36" s="253">
        <v>1.2648999999999999</v>
      </c>
      <c r="G36" s="253">
        <v>1.2594000000000001</v>
      </c>
      <c r="H36" s="217"/>
      <c r="I36" s="218"/>
    </row>
    <row r="37" spans="1:10" x14ac:dyDescent="0.25">
      <c r="A37" s="144"/>
      <c r="B37" s="35" t="s">
        <v>241</v>
      </c>
      <c r="C37" s="253">
        <v>0.1565111360147266</v>
      </c>
      <c r="D37" s="253">
        <v>0.15584815142953587</v>
      </c>
      <c r="E37" s="253">
        <v>0.17205879648259875</v>
      </c>
      <c r="F37" s="253">
        <v>0.10749378253314001</v>
      </c>
      <c r="G37" s="253">
        <v>0.11274993581452156</v>
      </c>
      <c r="H37" s="217"/>
      <c r="I37" s="218"/>
    </row>
    <row r="38" spans="1:10" ht="21.75" x14ac:dyDescent="0.25">
      <c r="A38" s="144"/>
      <c r="B38" s="35" t="s">
        <v>271</v>
      </c>
      <c r="C38" s="355">
        <v>0.16950000000000001</v>
      </c>
      <c r="D38" s="253">
        <v>0.19600000000000001</v>
      </c>
      <c r="E38" s="253">
        <v>0.20699999999999999</v>
      </c>
      <c r="F38" s="253">
        <v>0.13</v>
      </c>
      <c r="G38" s="253">
        <v>0.13400000000000001</v>
      </c>
      <c r="H38" s="217"/>
      <c r="I38" s="218"/>
    </row>
    <row r="39" spans="1:10" ht="21.75" x14ac:dyDescent="0.25">
      <c r="A39" s="144"/>
      <c r="B39" s="35" t="s">
        <v>269</v>
      </c>
      <c r="C39" s="355">
        <v>0.158</v>
      </c>
      <c r="D39" s="355">
        <v>0.184</v>
      </c>
      <c r="E39" s="355">
        <v>0.19500000000000001</v>
      </c>
      <c r="F39" s="355">
        <v>0.11600000000000001</v>
      </c>
      <c r="G39" s="355">
        <v>0.12</v>
      </c>
      <c r="H39" s="217"/>
      <c r="I39" s="218"/>
    </row>
    <row r="40" spans="1:10" x14ac:dyDescent="0.25">
      <c r="A40" s="144"/>
      <c r="B40" s="35" t="s">
        <v>240</v>
      </c>
      <c r="C40" s="355">
        <v>0.88118971669420842</v>
      </c>
      <c r="D40" s="355">
        <v>0.80132348255998831</v>
      </c>
      <c r="E40" s="355">
        <v>0.85174796876059111</v>
      </c>
      <c r="F40" s="355">
        <v>0.88176850802620654</v>
      </c>
      <c r="G40" s="355">
        <v>0.82971685705453946</v>
      </c>
      <c r="H40" s="217"/>
      <c r="I40" s="218"/>
    </row>
    <row r="41" spans="1:10" x14ac:dyDescent="0.25">
      <c r="A41" s="144"/>
      <c r="B41" s="36" t="s">
        <v>18</v>
      </c>
      <c r="C41" s="253"/>
      <c r="D41" s="253"/>
      <c r="E41" s="253"/>
      <c r="F41" s="253"/>
      <c r="G41" s="253"/>
      <c r="H41" s="217"/>
      <c r="I41" s="218"/>
    </row>
    <row r="42" spans="1:10" x14ac:dyDescent="0.25">
      <c r="A42" s="144"/>
      <c r="B42" s="35" t="s">
        <v>19</v>
      </c>
      <c r="C42" s="253">
        <v>3.1683258093699311E-2</v>
      </c>
      <c r="D42" s="253">
        <v>3.1081668145150475E-2</v>
      </c>
      <c r="E42" s="253">
        <v>3.1079121819234012E-2</v>
      </c>
      <c r="F42" s="253">
        <v>3.0278081852046997E-2</v>
      </c>
      <c r="G42" s="253">
        <v>3.0638382289906601E-2</v>
      </c>
      <c r="H42" s="217"/>
      <c r="I42" s="218"/>
    </row>
    <row r="43" spans="1:10" x14ac:dyDescent="0.25">
      <c r="A43" s="144"/>
      <c r="B43" s="35" t="s">
        <v>20</v>
      </c>
      <c r="C43" s="253">
        <v>2.8415372231657857E-2</v>
      </c>
      <c r="D43" s="253">
        <v>2.6113178743644841E-2</v>
      </c>
      <c r="E43" s="253">
        <v>2.5246710950796961E-2</v>
      </c>
      <c r="F43" s="253">
        <v>2.5548831548898008E-2</v>
      </c>
      <c r="G43" s="253">
        <v>2.5293229327061847E-2</v>
      </c>
      <c r="H43" s="217"/>
      <c r="I43" s="218"/>
    </row>
    <row r="44" spans="1:10" x14ac:dyDescent="0.25">
      <c r="A44" s="144"/>
      <c r="B44" s="35" t="s">
        <v>21</v>
      </c>
      <c r="C44" s="253">
        <v>0.89685764474167751</v>
      </c>
      <c r="D44" s="253">
        <v>0.87960892912257727</v>
      </c>
      <c r="E44" s="253">
        <v>0.85165300996141025</v>
      </c>
      <c r="F44" s="253">
        <v>0.85860633989728408</v>
      </c>
      <c r="G44" s="253">
        <v>0.85161963102118121</v>
      </c>
      <c r="H44" s="217"/>
      <c r="I44" s="218"/>
      <c r="J44" s="345"/>
    </row>
    <row r="45" spans="1:10" x14ac:dyDescent="0.25">
      <c r="A45" s="144"/>
      <c r="B45" s="35" t="s">
        <v>205</v>
      </c>
      <c r="C45" s="253">
        <v>4.6813624791580077E-2</v>
      </c>
      <c r="D45" s="253">
        <v>4.407315955001187E-2</v>
      </c>
      <c r="E45" s="253">
        <v>4.4969292545371957E-2</v>
      </c>
      <c r="F45" s="253">
        <v>4.4359308399964402E-2</v>
      </c>
      <c r="G45" s="253">
        <v>3.9416059831928869E-2</v>
      </c>
      <c r="H45" s="217"/>
      <c r="I45" s="218"/>
    </row>
    <row r="46" spans="1:10" x14ac:dyDescent="0.25">
      <c r="A46" s="144"/>
      <c r="B46" s="36" t="s">
        <v>22</v>
      </c>
      <c r="C46" s="253"/>
      <c r="D46" s="253"/>
      <c r="E46" s="253"/>
      <c r="F46" s="253"/>
      <c r="G46" s="253"/>
      <c r="H46" s="217"/>
      <c r="I46" s="218"/>
    </row>
    <row r="47" spans="1:10" x14ac:dyDescent="0.25">
      <c r="A47" s="144"/>
      <c r="B47" s="35" t="s">
        <v>239</v>
      </c>
      <c r="C47" s="253">
        <v>6.7000000000000004E-2</v>
      </c>
      <c r="D47" s="253">
        <v>6.0999999999999999E-2</v>
      </c>
      <c r="E47" s="253">
        <v>5.0999999999999997E-2</v>
      </c>
      <c r="F47" s="253">
        <v>5.3999999999999999E-2</v>
      </c>
      <c r="G47" s="253">
        <v>6.0999999999999999E-2</v>
      </c>
      <c r="H47" s="217"/>
      <c r="I47" s="218"/>
    </row>
    <row r="48" spans="1:10" x14ac:dyDescent="0.25">
      <c r="A48" s="144"/>
      <c r="B48" s="35" t="s">
        <v>275</v>
      </c>
      <c r="C48" s="253">
        <v>6.9000000000000006E-2</v>
      </c>
      <c r="D48" s="253">
        <v>4.9000000000000002E-2</v>
      </c>
      <c r="E48" s="253">
        <v>4.2999999999999997E-2</v>
      </c>
      <c r="F48" s="253">
        <v>7.0999999999999994E-2</v>
      </c>
      <c r="G48" s="253">
        <v>4.5999999999999999E-2</v>
      </c>
      <c r="H48" s="217"/>
      <c r="I48" s="218"/>
    </row>
    <row r="49" spans="1:9" x14ac:dyDescent="0.25">
      <c r="A49" s="144"/>
      <c r="B49" s="35" t="s">
        <v>23</v>
      </c>
      <c r="C49" s="321">
        <v>20.14</v>
      </c>
      <c r="D49" s="321">
        <v>18.77</v>
      </c>
      <c r="E49" s="321">
        <v>17.32</v>
      </c>
      <c r="F49" s="321">
        <v>16.600000000000001</v>
      </c>
      <c r="G49" s="321">
        <v>15.38</v>
      </c>
      <c r="H49" s="217"/>
      <c r="I49" s="218"/>
    </row>
    <row r="50" spans="1:9" x14ac:dyDescent="0.25">
      <c r="A50" s="144"/>
      <c r="B50" s="35" t="s">
        <v>162</v>
      </c>
      <c r="C50" s="253">
        <v>0.22562499999999999</v>
      </c>
      <c r="D50" s="253">
        <v>0.23250000000000001</v>
      </c>
      <c r="E50" s="253">
        <v>0.2175</v>
      </c>
      <c r="F50" s="253">
        <v>0.20125000000000001</v>
      </c>
      <c r="G50" s="253">
        <v>0.19062499999999999</v>
      </c>
      <c r="H50" s="217"/>
      <c r="I50" s="218"/>
    </row>
    <row r="51" spans="1:9" x14ac:dyDescent="0.25">
      <c r="A51" s="144"/>
      <c r="B51" s="35" t="s">
        <v>276</v>
      </c>
      <c r="C51" s="253">
        <v>0.22859375000000001</v>
      </c>
      <c r="D51" s="253">
        <v>0.22477083333333334</v>
      </c>
      <c r="E51" s="253">
        <v>0.20765624999999999</v>
      </c>
      <c r="F51" s="253">
        <v>0.19579166666666667</v>
      </c>
      <c r="G51" s="253">
        <v>0.19758064516129031</v>
      </c>
      <c r="H51" s="217"/>
      <c r="I51" s="218"/>
    </row>
    <row r="52" spans="1:9" x14ac:dyDescent="0.25">
      <c r="A52" s="144"/>
      <c r="B52" s="35" t="s">
        <v>278</v>
      </c>
      <c r="C52" s="253">
        <v>0.22562499999999999</v>
      </c>
      <c r="D52" s="253">
        <v>0.236875</v>
      </c>
      <c r="E52" s="253">
        <v>0.22750000000000001</v>
      </c>
      <c r="F52" s="253">
        <v>0.20874999999999999</v>
      </c>
      <c r="G52" s="253">
        <v>0.19750000000000001</v>
      </c>
      <c r="H52" s="217"/>
      <c r="I52" s="218"/>
    </row>
    <row r="53" spans="1:9" x14ac:dyDescent="0.25">
      <c r="A53" s="144"/>
      <c r="B53" s="35" t="s">
        <v>279</v>
      </c>
      <c r="C53" s="253">
        <v>0.23428125000000002</v>
      </c>
      <c r="D53" s="253">
        <v>0.23397916666666668</v>
      </c>
      <c r="E53" s="253">
        <v>0.215849609375</v>
      </c>
      <c r="F53" s="253">
        <v>0.20272916666666668</v>
      </c>
      <c r="G53" s="253">
        <v>0.20316532258064515</v>
      </c>
      <c r="H53" s="217"/>
      <c r="I53" s="218"/>
    </row>
    <row r="54" spans="1:9" x14ac:dyDescent="0.25">
      <c r="A54" s="144"/>
      <c r="B54" s="36" t="s">
        <v>24</v>
      </c>
      <c r="C54" s="253"/>
      <c r="D54" s="253"/>
      <c r="E54" s="253"/>
      <c r="F54" s="253"/>
      <c r="G54" s="253"/>
      <c r="H54" s="217"/>
      <c r="I54" s="218"/>
    </row>
    <row r="55" spans="1:9" ht="15.75" customHeight="1" x14ac:dyDescent="0.25">
      <c r="A55" s="144"/>
      <c r="B55" s="35" t="s">
        <v>336</v>
      </c>
      <c r="C55" s="318">
        <v>1.8954249999999999</v>
      </c>
      <c r="D55" s="318">
        <v>1.8954249999999999</v>
      </c>
      <c r="E55" s="318">
        <v>1.9014759999999999</v>
      </c>
      <c r="F55" s="318">
        <v>1.8509180000000001</v>
      </c>
      <c r="G55" s="318">
        <v>1.8300639999999999</v>
      </c>
      <c r="H55" s="375"/>
      <c r="I55" s="376"/>
    </row>
    <row r="56" spans="1:9" x14ac:dyDescent="0.25">
      <c r="A56" s="144"/>
      <c r="B56" s="35" t="s">
        <v>263</v>
      </c>
      <c r="C56" s="319">
        <v>340</v>
      </c>
      <c r="D56" s="319">
        <v>326</v>
      </c>
      <c r="E56" s="319">
        <v>324</v>
      </c>
      <c r="F56" s="319">
        <v>321</v>
      </c>
      <c r="G56" s="319">
        <v>325</v>
      </c>
      <c r="H56" s="375"/>
      <c r="I56" s="376"/>
    </row>
    <row r="57" spans="1:9" ht="15.75" thickBot="1" x14ac:dyDescent="0.3">
      <c r="A57" s="144"/>
      <c r="B57" s="271" t="s">
        <v>25</v>
      </c>
      <c r="C57" s="219">
        <v>5406</v>
      </c>
      <c r="D57" s="219">
        <v>5320</v>
      </c>
      <c r="E57" s="219">
        <v>5222</v>
      </c>
      <c r="F57" s="219">
        <v>5146</v>
      </c>
      <c r="G57" s="219">
        <v>5049</v>
      </c>
      <c r="H57" s="352">
        <v>1.6165413533834494E-2</v>
      </c>
      <c r="I57" s="374">
        <v>7.0707070707070718E-2</v>
      </c>
    </row>
    <row r="58" spans="1:9" x14ac:dyDescent="0.25">
      <c r="I58" s="242"/>
    </row>
    <row r="59" spans="1:9" x14ac:dyDescent="0.25">
      <c r="F59" s="261"/>
      <c r="I59" s="242"/>
    </row>
    <row r="60" spans="1:9" x14ac:dyDescent="0.25">
      <c r="F60" s="262"/>
      <c r="G60" s="222"/>
      <c r="I60" s="242"/>
    </row>
    <row r="61" spans="1:9" x14ac:dyDescent="0.25">
      <c r="B61" s="220"/>
      <c r="C61" s="220"/>
      <c r="D61" s="220"/>
      <c r="E61" s="220"/>
      <c r="F61" s="220"/>
      <c r="I61" s="242"/>
    </row>
    <row r="62" spans="1:9" x14ac:dyDescent="0.25">
      <c r="B62" s="221"/>
      <c r="C62" s="221"/>
      <c r="D62" s="221"/>
      <c r="E62" s="221"/>
      <c r="F62" s="221"/>
      <c r="I62" s="242"/>
    </row>
    <row r="63" spans="1:9" x14ac:dyDescent="0.25">
      <c r="I63" s="242"/>
    </row>
    <row r="64" spans="1:9" x14ac:dyDescent="0.25">
      <c r="I64" s="242"/>
    </row>
    <row r="65" spans="9:11" x14ac:dyDescent="0.25">
      <c r="I65" s="242"/>
    </row>
    <row r="66" spans="9:11" x14ac:dyDescent="0.25">
      <c r="I66" s="242"/>
    </row>
    <row r="67" spans="9:11" x14ac:dyDescent="0.25">
      <c r="I67" s="242"/>
    </row>
    <row r="68" spans="9:11" x14ac:dyDescent="0.25">
      <c r="I68" s="242"/>
    </row>
    <row r="69" spans="9:11" x14ac:dyDescent="0.25">
      <c r="I69" s="242"/>
    </row>
    <row r="70" spans="9:11" x14ac:dyDescent="0.25">
      <c r="I70" s="242"/>
    </row>
    <row r="71" spans="9:11" x14ac:dyDescent="0.25">
      <c r="I71" s="242"/>
    </row>
    <row r="72" spans="9:11" x14ac:dyDescent="0.25">
      <c r="I72" s="242"/>
    </row>
    <row r="73" spans="9:11" x14ac:dyDescent="0.25">
      <c r="I73" s="242"/>
    </row>
    <row r="74" spans="9:11" x14ac:dyDescent="0.25">
      <c r="I74" s="242"/>
      <c r="K74" s="215"/>
    </row>
    <row r="75" spans="9:11" x14ac:dyDescent="0.25">
      <c r="I75" s="242"/>
    </row>
    <row r="76" spans="9:11" x14ac:dyDescent="0.25">
      <c r="I76" s="242"/>
    </row>
    <row r="77" spans="9:11" x14ac:dyDescent="0.25">
      <c r="I77" s="242"/>
    </row>
    <row r="78" spans="9:11" x14ac:dyDescent="0.25">
      <c r="I78" s="242"/>
    </row>
    <row r="79" spans="9:11" x14ac:dyDescent="0.25">
      <c r="I79" s="242"/>
    </row>
    <row r="80" spans="9:11" x14ac:dyDescent="0.25">
      <c r="I80" s="242"/>
    </row>
    <row r="81" spans="9:9" x14ac:dyDescent="0.25">
      <c r="I81" s="242"/>
    </row>
    <row r="82" spans="9:9" x14ac:dyDescent="0.25">
      <c r="I82" s="242"/>
    </row>
    <row r="83" spans="9:9" x14ac:dyDescent="0.25">
      <c r="I83" s="242"/>
    </row>
    <row r="84" spans="9:9" x14ac:dyDescent="0.25">
      <c r="I84" s="242"/>
    </row>
    <row r="85" spans="9:9" x14ac:dyDescent="0.25">
      <c r="I85" s="242"/>
    </row>
    <row r="86" spans="9:9" x14ac:dyDescent="0.25">
      <c r="I86" s="242"/>
    </row>
    <row r="87" spans="9:9" x14ac:dyDescent="0.25">
      <c r="I87" s="242"/>
    </row>
    <row r="88" spans="9:9" x14ac:dyDescent="0.25">
      <c r="I88" s="242"/>
    </row>
    <row r="89" spans="9:9" x14ac:dyDescent="0.25">
      <c r="I89" s="242"/>
    </row>
    <row r="90" spans="9:9" x14ac:dyDescent="0.25">
      <c r="I90" s="242"/>
    </row>
    <row r="91" spans="9:9" x14ac:dyDescent="0.25">
      <c r="I91" s="242"/>
    </row>
    <row r="92" spans="9:9" x14ac:dyDescent="0.25">
      <c r="I92" s="242"/>
    </row>
    <row r="93" spans="9:9" x14ac:dyDescent="0.25">
      <c r="I93" s="242"/>
    </row>
    <row r="94" spans="9:9" x14ac:dyDescent="0.25">
      <c r="I94" s="242"/>
    </row>
    <row r="95" spans="9:9" x14ac:dyDescent="0.25">
      <c r="I95" s="242"/>
    </row>
    <row r="96" spans="9:9" x14ac:dyDescent="0.25">
      <c r="I96" s="242"/>
    </row>
    <row r="97" spans="9:9" x14ac:dyDescent="0.25">
      <c r="I97" s="242"/>
    </row>
    <row r="98" spans="9:9" x14ac:dyDescent="0.25">
      <c r="I98" s="242"/>
    </row>
    <row r="99" spans="9:9" x14ac:dyDescent="0.25">
      <c r="I99" s="242"/>
    </row>
    <row r="100" spans="9:9" x14ac:dyDescent="0.25">
      <c r="I100" s="242"/>
    </row>
    <row r="101" spans="9:9" x14ac:dyDescent="0.25">
      <c r="I101" s="242"/>
    </row>
    <row r="102" spans="9:9" x14ac:dyDescent="0.25">
      <c r="I102" s="242"/>
    </row>
    <row r="103" spans="9:9" x14ac:dyDescent="0.25">
      <c r="I103" s="242"/>
    </row>
    <row r="104" spans="9:9" x14ac:dyDescent="0.25">
      <c r="I104" s="242"/>
    </row>
    <row r="105" spans="9:9" x14ac:dyDescent="0.25">
      <c r="I105" s="242"/>
    </row>
    <row r="106" spans="9:9" x14ac:dyDescent="0.25">
      <c r="I106" s="242"/>
    </row>
    <row r="107" spans="9:9" x14ac:dyDescent="0.25">
      <c r="I107" s="242"/>
    </row>
    <row r="108" spans="9:9" x14ac:dyDescent="0.25">
      <c r="I108" s="242"/>
    </row>
    <row r="109" spans="9:9" x14ac:dyDescent="0.25">
      <c r="I109" s="242"/>
    </row>
    <row r="110" spans="9:9" x14ac:dyDescent="0.25">
      <c r="I110" s="242"/>
    </row>
    <row r="111" spans="9:9" x14ac:dyDescent="0.25">
      <c r="I111" s="242"/>
    </row>
    <row r="112" spans="9:9" x14ac:dyDescent="0.25">
      <c r="I112" s="242"/>
    </row>
    <row r="113" spans="9:9" x14ac:dyDescent="0.25">
      <c r="I113" s="242"/>
    </row>
    <row r="114" spans="9:9" x14ac:dyDescent="0.25">
      <c r="I114" s="242"/>
    </row>
    <row r="115" spans="9:9" x14ac:dyDescent="0.25">
      <c r="I115" s="242"/>
    </row>
    <row r="116" spans="9:9" x14ac:dyDescent="0.25">
      <c r="I116" s="242"/>
    </row>
    <row r="117" spans="9:9" x14ac:dyDescent="0.25">
      <c r="I117" s="242"/>
    </row>
    <row r="118" spans="9:9" x14ac:dyDescent="0.25">
      <c r="I118" s="242"/>
    </row>
    <row r="119" spans="9:9" x14ac:dyDescent="0.25">
      <c r="I119" s="242"/>
    </row>
    <row r="120" spans="9:9" x14ac:dyDescent="0.25">
      <c r="I120" s="242"/>
    </row>
    <row r="121" spans="9:9" x14ac:dyDescent="0.25">
      <c r="I121" s="242"/>
    </row>
    <row r="122" spans="9:9" x14ac:dyDescent="0.25">
      <c r="I122" s="242"/>
    </row>
    <row r="123" spans="9:9" x14ac:dyDescent="0.25">
      <c r="I123" s="242"/>
    </row>
    <row r="124" spans="9:9" x14ac:dyDescent="0.25">
      <c r="I124" s="242"/>
    </row>
    <row r="125" spans="9:9" x14ac:dyDescent="0.25">
      <c r="I125" s="242"/>
    </row>
    <row r="126" spans="9:9" x14ac:dyDescent="0.25">
      <c r="I126" s="242"/>
    </row>
    <row r="127" spans="9:9" x14ac:dyDescent="0.25">
      <c r="I127" s="242"/>
    </row>
    <row r="128" spans="9:9" x14ac:dyDescent="0.25">
      <c r="I128" s="242"/>
    </row>
    <row r="129" spans="9:9" x14ac:dyDescent="0.25">
      <c r="I129" s="242"/>
    </row>
    <row r="130" spans="9:9" x14ac:dyDescent="0.25">
      <c r="I130" s="242"/>
    </row>
    <row r="131" spans="9:9" x14ac:dyDescent="0.25">
      <c r="I131" s="242"/>
    </row>
    <row r="132" spans="9:9" x14ac:dyDescent="0.25">
      <c r="I132" s="242"/>
    </row>
    <row r="133" spans="9:9" x14ac:dyDescent="0.25">
      <c r="I133" s="242"/>
    </row>
    <row r="134" spans="9:9" x14ac:dyDescent="0.25">
      <c r="I134" s="242"/>
    </row>
    <row r="135" spans="9:9" x14ac:dyDescent="0.25">
      <c r="I135" s="242"/>
    </row>
    <row r="136" spans="9:9" x14ac:dyDescent="0.25">
      <c r="I136" s="242"/>
    </row>
    <row r="137" spans="9:9" x14ac:dyDescent="0.25">
      <c r="I137" s="242"/>
    </row>
    <row r="138" spans="9:9" x14ac:dyDescent="0.25">
      <c r="I138" s="242"/>
    </row>
    <row r="139" spans="9:9" x14ac:dyDescent="0.25">
      <c r="I139" s="242"/>
    </row>
    <row r="140" spans="9:9" x14ac:dyDescent="0.25">
      <c r="I140" s="242"/>
    </row>
    <row r="141" spans="9:9" x14ac:dyDescent="0.25">
      <c r="I141" s="242"/>
    </row>
    <row r="142" spans="9:9" x14ac:dyDescent="0.25">
      <c r="I142" s="242"/>
    </row>
    <row r="143" spans="9:9" x14ac:dyDescent="0.25">
      <c r="I143" s="242"/>
    </row>
    <row r="144" spans="9:9" x14ac:dyDescent="0.25">
      <c r="I144" s="242"/>
    </row>
    <row r="145" spans="9:9" x14ac:dyDescent="0.25">
      <c r="I145" s="242"/>
    </row>
    <row r="146" spans="9:9" x14ac:dyDescent="0.25">
      <c r="I146" s="242"/>
    </row>
    <row r="147" spans="9:9" x14ac:dyDescent="0.25">
      <c r="I147" s="242"/>
    </row>
    <row r="148" spans="9:9" x14ac:dyDescent="0.25">
      <c r="I148" s="242"/>
    </row>
    <row r="149" spans="9:9" x14ac:dyDescent="0.25">
      <c r="I149" s="242"/>
    </row>
    <row r="150" spans="9:9" x14ac:dyDescent="0.25">
      <c r="I150" s="242"/>
    </row>
    <row r="151" spans="9:9" x14ac:dyDescent="0.25">
      <c r="I151" s="242"/>
    </row>
    <row r="152" spans="9:9" x14ac:dyDescent="0.25">
      <c r="I152" s="242"/>
    </row>
    <row r="153" spans="9:9" x14ac:dyDescent="0.25">
      <c r="I153" s="242"/>
    </row>
    <row r="154" spans="9:9" x14ac:dyDescent="0.25">
      <c r="I154" s="242"/>
    </row>
    <row r="155" spans="9:9" x14ac:dyDescent="0.25">
      <c r="I155" s="242"/>
    </row>
    <row r="156" spans="9:9" x14ac:dyDescent="0.25">
      <c r="I156" s="242"/>
    </row>
    <row r="157" spans="9:9" x14ac:dyDescent="0.25">
      <c r="I157" s="242"/>
    </row>
    <row r="158" spans="9:9" x14ac:dyDescent="0.25">
      <c r="I158" s="242"/>
    </row>
    <row r="159" spans="9:9" x14ac:dyDescent="0.25">
      <c r="I159" s="242"/>
    </row>
    <row r="160" spans="9:9" x14ac:dyDescent="0.25">
      <c r="I160" s="242"/>
    </row>
    <row r="161" spans="9:9" x14ac:dyDescent="0.25">
      <c r="I161" s="242"/>
    </row>
    <row r="162" spans="9:9" x14ac:dyDescent="0.25">
      <c r="I162" s="242"/>
    </row>
    <row r="163" spans="9:9" x14ac:dyDescent="0.25">
      <c r="I163" s="242"/>
    </row>
    <row r="164" spans="9:9" x14ac:dyDescent="0.25">
      <c r="I164" s="242"/>
    </row>
    <row r="165" spans="9:9" x14ac:dyDescent="0.25">
      <c r="I165" s="242"/>
    </row>
    <row r="166" spans="9:9" x14ac:dyDescent="0.25">
      <c r="I166" s="242"/>
    </row>
    <row r="167" spans="9:9" x14ac:dyDescent="0.25">
      <c r="I167" s="242"/>
    </row>
    <row r="168" spans="9:9" x14ac:dyDescent="0.25">
      <c r="I168" s="242"/>
    </row>
    <row r="169" spans="9:9" x14ac:dyDescent="0.25">
      <c r="I169" s="242"/>
    </row>
    <row r="170" spans="9:9" x14ac:dyDescent="0.25">
      <c r="I170" s="242"/>
    </row>
    <row r="171" spans="9:9" x14ac:dyDescent="0.25">
      <c r="I171" s="242"/>
    </row>
    <row r="172" spans="9:9" x14ac:dyDescent="0.25">
      <c r="I172" s="242"/>
    </row>
    <row r="173" spans="9:9" x14ac:dyDescent="0.25">
      <c r="I173" s="242"/>
    </row>
    <row r="174" spans="9:9" x14ac:dyDescent="0.25">
      <c r="I174" s="242"/>
    </row>
    <row r="175" spans="9:9" x14ac:dyDescent="0.25">
      <c r="I175" s="242"/>
    </row>
    <row r="176" spans="9:9" x14ac:dyDescent="0.25">
      <c r="I176" s="242"/>
    </row>
    <row r="177" spans="9:9" x14ac:dyDescent="0.25">
      <c r="I177" s="242"/>
    </row>
    <row r="178" spans="9:9" x14ac:dyDescent="0.25">
      <c r="I178" s="242"/>
    </row>
    <row r="179" spans="9:9" x14ac:dyDescent="0.25">
      <c r="I179" s="242"/>
    </row>
    <row r="180" spans="9:9" x14ac:dyDescent="0.25">
      <c r="I180" s="242"/>
    </row>
    <row r="181" spans="9:9" x14ac:dyDescent="0.25">
      <c r="I181" s="242"/>
    </row>
    <row r="182" spans="9:9" x14ac:dyDescent="0.25">
      <c r="I182" s="242"/>
    </row>
    <row r="183" spans="9:9" x14ac:dyDescent="0.25">
      <c r="I183" s="242"/>
    </row>
    <row r="184" spans="9:9" x14ac:dyDescent="0.25">
      <c r="I184" s="242"/>
    </row>
    <row r="185" spans="9:9" x14ac:dyDescent="0.25">
      <c r="I185" s="242"/>
    </row>
    <row r="186" spans="9:9" x14ac:dyDescent="0.25">
      <c r="I186" s="242"/>
    </row>
    <row r="187" spans="9:9" x14ac:dyDescent="0.25">
      <c r="I187" s="242"/>
    </row>
    <row r="188" spans="9:9" x14ac:dyDescent="0.25">
      <c r="I188" s="242"/>
    </row>
    <row r="189" spans="9:9" x14ac:dyDescent="0.25">
      <c r="I189" s="242"/>
    </row>
    <row r="190" spans="9:9" x14ac:dyDescent="0.25">
      <c r="I190" s="242"/>
    </row>
    <row r="191" spans="9:9" x14ac:dyDescent="0.25">
      <c r="I191" s="242"/>
    </row>
    <row r="192" spans="9:9" x14ac:dyDescent="0.25">
      <c r="I192" s="242"/>
    </row>
    <row r="193" spans="9:9" x14ac:dyDescent="0.25">
      <c r="I193" s="242"/>
    </row>
    <row r="194" spans="9:9" x14ac:dyDescent="0.25">
      <c r="I194" s="242"/>
    </row>
    <row r="195" spans="9:9" x14ac:dyDescent="0.25">
      <c r="I195" s="242"/>
    </row>
    <row r="196" spans="9:9" x14ac:dyDescent="0.25">
      <c r="I196" s="242"/>
    </row>
    <row r="197" spans="9:9" x14ac:dyDescent="0.25">
      <c r="I197" s="242"/>
    </row>
    <row r="198" spans="9:9" x14ac:dyDescent="0.25">
      <c r="I198" s="242"/>
    </row>
    <row r="199" spans="9:9" x14ac:dyDescent="0.25">
      <c r="I199" s="242"/>
    </row>
    <row r="200" spans="9:9" x14ac:dyDescent="0.25">
      <c r="I200" s="242"/>
    </row>
    <row r="201" spans="9:9" x14ac:dyDescent="0.25">
      <c r="I201" s="242"/>
    </row>
    <row r="202" spans="9:9" x14ac:dyDescent="0.25">
      <c r="I202" s="242"/>
    </row>
    <row r="203" spans="9:9" x14ac:dyDescent="0.25">
      <c r="I203" s="242"/>
    </row>
    <row r="204" spans="9:9" x14ac:dyDescent="0.25">
      <c r="I204" s="242"/>
    </row>
    <row r="205" spans="9:9" x14ac:dyDescent="0.25">
      <c r="I205" s="242"/>
    </row>
    <row r="206" spans="9:9" x14ac:dyDescent="0.25">
      <c r="I206" s="242"/>
    </row>
    <row r="207" spans="9:9" x14ac:dyDescent="0.25">
      <c r="I207" s="242"/>
    </row>
    <row r="208" spans="9:9" x14ac:dyDescent="0.25">
      <c r="I208" s="242"/>
    </row>
    <row r="209" spans="9:9" x14ac:dyDescent="0.25">
      <c r="I209" s="242"/>
    </row>
    <row r="210" spans="9:9" x14ac:dyDescent="0.25">
      <c r="I210" s="242"/>
    </row>
    <row r="211" spans="9:9" x14ac:dyDescent="0.25">
      <c r="I211" s="242"/>
    </row>
    <row r="212" spans="9:9" x14ac:dyDescent="0.25">
      <c r="I212" s="242"/>
    </row>
    <row r="213" spans="9:9" x14ac:dyDescent="0.25">
      <c r="I213" s="242"/>
    </row>
    <row r="214" spans="9:9" x14ac:dyDescent="0.25">
      <c r="I214" s="242"/>
    </row>
    <row r="215" spans="9:9" x14ac:dyDescent="0.25">
      <c r="I215" s="242"/>
    </row>
    <row r="216" spans="9:9" x14ac:dyDescent="0.25">
      <c r="I216" s="242"/>
    </row>
    <row r="217" spans="9:9" x14ac:dyDescent="0.25">
      <c r="I217" s="242"/>
    </row>
    <row r="218" spans="9:9" x14ac:dyDescent="0.25">
      <c r="I218" s="242"/>
    </row>
    <row r="219" spans="9:9" x14ac:dyDescent="0.25">
      <c r="I219" s="242"/>
    </row>
    <row r="220" spans="9:9" x14ac:dyDescent="0.25">
      <c r="I220" s="242"/>
    </row>
    <row r="221" spans="9:9" x14ac:dyDescent="0.25">
      <c r="I221" s="242"/>
    </row>
    <row r="222" spans="9:9" x14ac:dyDescent="0.25">
      <c r="I222" s="242"/>
    </row>
    <row r="223" spans="9:9" x14ac:dyDescent="0.25">
      <c r="I223" s="242"/>
    </row>
    <row r="224" spans="9:9" x14ac:dyDescent="0.25">
      <c r="I224" s="242"/>
    </row>
    <row r="225" spans="9:9" x14ac:dyDescent="0.25">
      <c r="I225" s="242"/>
    </row>
    <row r="226" spans="9:9" x14ac:dyDescent="0.25">
      <c r="I226" s="242"/>
    </row>
    <row r="227" spans="9:9" x14ac:dyDescent="0.25">
      <c r="I227" s="242"/>
    </row>
    <row r="228" spans="9:9" x14ac:dyDescent="0.25">
      <c r="I228" s="242"/>
    </row>
    <row r="229" spans="9:9" x14ac:dyDescent="0.25">
      <c r="I229" s="242"/>
    </row>
    <row r="230" spans="9:9" x14ac:dyDescent="0.25">
      <c r="I230" s="242"/>
    </row>
    <row r="231" spans="9:9" x14ac:dyDescent="0.25">
      <c r="I231" s="242"/>
    </row>
    <row r="232" spans="9:9" x14ac:dyDescent="0.25">
      <c r="I232" s="242"/>
    </row>
    <row r="233" spans="9:9" x14ac:dyDescent="0.25">
      <c r="I233" s="242"/>
    </row>
    <row r="234" spans="9:9" x14ac:dyDescent="0.25">
      <c r="I234" s="242"/>
    </row>
    <row r="235" spans="9:9" x14ac:dyDescent="0.25">
      <c r="I235" s="242"/>
    </row>
    <row r="236" spans="9:9" x14ac:dyDescent="0.25">
      <c r="I236" s="242"/>
    </row>
    <row r="237" spans="9:9" x14ac:dyDescent="0.25">
      <c r="I237" s="242"/>
    </row>
    <row r="238" spans="9:9" x14ac:dyDescent="0.25">
      <c r="I238" s="242"/>
    </row>
    <row r="239" spans="9:9" x14ac:dyDescent="0.25">
      <c r="I239" s="242"/>
    </row>
    <row r="240" spans="9:9" x14ac:dyDescent="0.25">
      <c r="I240" s="242"/>
    </row>
    <row r="241" spans="9:9" x14ac:dyDescent="0.25">
      <c r="I241" s="242"/>
    </row>
    <row r="242" spans="9:9" x14ac:dyDescent="0.25">
      <c r="I242" s="242"/>
    </row>
    <row r="243" spans="9:9" x14ac:dyDescent="0.25">
      <c r="I243" s="242"/>
    </row>
    <row r="244" spans="9:9" x14ac:dyDescent="0.25">
      <c r="I244" s="242"/>
    </row>
    <row r="245" spans="9:9" x14ac:dyDescent="0.25">
      <c r="I245" s="242"/>
    </row>
    <row r="246" spans="9:9" x14ac:dyDescent="0.25">
      <c r="I246" s="242"/>
    </row>
    <row r="247" spans="9:9" x14ac:dyDescent="0.25">
      <c r="I247" s="242"/>
    </row>
    <row r="248" spans="9:9" x14ac:dyDescent="0.25">
      <c r="I248" s="242"/>
    </row>
    <row r="249" spans="9:9" x14ac:dyDescent="0.25">
      <c r="I249" s="242"/>
    </row>
    <row r="250" spans="9:9" x14ac:dyDescent="0.25">
      <c r="I250" s="242"/>
    </row>
    <row r="251" spans="9:9" x14ac:dyDescent="0.25">
      <c r="I251" s="242"/>
    </row>
    <row r="252" spans="9:9" x14ac:dyDescent="0.25">
      <c r="I252" s="242"/>
    </row>
    <row r="253" spans="9:9" x14ac:dyDescent="0.25">
      <c r="I253" s="242"/>
    </row>
    <row r="254" spans="9:9" x14ac:dyDescent="0.25">
      <c r="I254" s="242"/>
    </row>
    <row r="255" spans="9:9" x14ac:dyDescent="0.25">
      <c r="I255" s="242"/>
    </row>
    <row r="256" spans="9:9" x14ac:dyDescent="0.25">
      <c r="I256" s="242"/>
    </row>
    <row r="257" spans="9:9" x14ac:dyDescent="0.25">
      <c r="I257" s="242"/>
    </row>
    <row r="258" spans="9:9" x14ac:dyDescent="0.25">
      <c r="I258" s="242"/>
    </row>
    <row r="259" spans="9:9" x14ac:dyDescent="0.25">
      <c r="I259" s="242"/>
    </row>
    <row r="260" spans="9:9" x14ac:dyDescent="0.25">
      <c r="I260" s="242"/>
    </row>
    <row r="261" spans="9:9" x14ac:dyDescent="0.25">
      <c r="I261" s="242"/>
    </row>
    <row r="262" spans="9:9" x14ac:dyDescent="0.25">
      <c r="I262" s="242"/>
    </row>
    <row r="263" spans="9:9" x14ac:dyDescent="0.25">
      <c r="I263" s="242"/>
    </row>
    <row r="264" spans="9:9" x14ac:dyDescent="0.25">
      <c r="I264" s="242"/>
    </row>
    <row r="265" spans="9:9" x14ac:dyDescent="0.25">
      <c r="I265" s="242"/>
    </row>
    <row r="266" spans="9:9" x14ac:dyDescent="0.25">
      <c r="I266" s="242"/>
    </row>
    <row r="267" spans="9:9" x14ac:dyDescent="0.25">
      <c r="I267" s="242"/>
    </row>
    <row r="268" spans="9:9" x14ac:dyDescent="0.25">
      <c r="I268" s="242"/>
    </row>
    <row r="269" spans="9:9" x14ac:dyDescent="0.25">
      <c r="I269" s="242"/>
    </row>
    <row r="270" spans="9:9" x14ac:dyDescent="0.25">
      <c r="I270" s="242"/>
    </row>
    <row r="271" spans="9:9" x14ac:dyDescent="0.25">
      <c r="I271" s="242"/>
    </row>
    <row r="272" spans="9:9" x14ac:dyDescent="0.25">
      <c r="I272" s="242"/>
    </row>
    <row r="273" spans="9:9" x14ac:dyDescent="0.25">
      <c r="I273" s="242"/>
    </row>
    <row r="274" spans="9:9" x14ac:dyDescent="0.25">
      <c r="I274" s="242"/>
    </row>
    <row r="275" spans="9:9" x14ac:dyDescent="0.25">
      <c r="I275" s="242"/>
    </row>
    <row r="276" spans="9:9" x14ac:dyDescent="0.25">
      <c r="I276" s="242"/>
    </row>
    <row r="277" spans="9:9" x14ac:dyDescent="0.25">
      <c r="I277" s="242"/>
    </row>
    <row r="278" spans="9:9" x14ac:dyDescent="0.25">
      <c r="I278" s="242"/>
    </row>
    <row r="279" spans="9:9" x14ac:dyDescent="0.25">
      <c r="I279" s="242"/>
    </row>
    <row r="280" spans="9:9" x14ac:dyDescent="0.25">
      <c r="I280" s="242"/>
    </row>
    <row r="281" spans="9:9" x14ac:dyDescent="0.25">
      <c r="I281" s="242"/>
    </row>
    <row r="282" spans="9:9" x14ac:dyDescent="0.25">
      <c r="I282" s="242"/>
    </row>
    <row r="283" spans="9:9" x14ac:dyDescent="0.25">
      <c r="I283" s="242"/>
    </row>
    <row r="284" spans="9:9" x14ac:dyDescent="0.25">
      <c r="I284" s="242"/>
    </row>
    <row r="285" spans="9:9" x14ac:dyDescent="0.25">
      <c r="I285" s="242"/>
    </row>
    <row r="286" spans="9:9" x14ac:dyDescent="0.25">
      <c r="I286" s="242"/>
    </row>
    <row r="287" spans="9:9" x14ac:dyDescent="0.25">
      <c r="I287" s="242"/>
    </row>
    <row r="288" spans="9:9" x14ac:dyDescent="0.25">
      <c r="I288" s="242"/>
    </row>
    <row r="289" spans="9:9" x14ac:dyDescent="0.25">
      <c r="I289" s="242"/>
    </row>
    <row r="290" spans="9:9" x14ac:dyDescent="0.25">
      <c r="I290" s="242"/>
    </row>
    <row r="291" spans="9:9" x14ac:dyDescent="0.25">
      <c r="I291" s="242"/>
    </row>
    <row r="292" spans="9:9" x14ac:dyDescent="0.25">
      <c r="I292" s="242"/>
    </row>
    <row r="293" spans="9:9" x14ac:dyDescent="0.25">
      <c r="I293" s="242"/>
    </row>
    <row r="294" spans="9:9" x14ac:dyDescent="0.25">
      <c r="I294" s="242"/>
    </row>
    <row r="295" spans="9:9" x14ac:dyDescent="0.25">
      <c r="I295" s="242"/>
    </row>
    <row r="296" spans="9:9" x14ac:dyDescent="0.25">
      <c r="I296" s="242"/>
    </row>
    <row r="297" spans="9:9" x14ac:dyDescent="0.25">
      <c r="I297" s="242"/>
    </row>
    <row r="298" spans="9:9" x14ac:dyDescent="0.25">
      <c r="I298" s="242"/>
    </row>
    <row r="299" spans="9:9" x14ac:dyDescent="0.25">
      <c r="I299" s="242"/>
    </row>
    <row r="300" spans="9:9" x14ac:dyDescent="0.25">
      <c r="I300" s="242"/>
    </row>
    <row r="301" spans="9:9" x14ac:dyDescent="0.25">
      <c r="I301" s="242"/>
    </row>
    <row r="302" spans="9:9" x14ac:dyDescent="0.25">
      <c r="I302" s="242"/>
    </row>
    <row r="303" spans="9:9" x14ac:dyDescent="0.25">
      <c r="I303" s="242"/>
    </row>
    <row r="304" spans="9:9" x14ac:dyDescent="0.25">
      <c r="I304" s="242"/>
    </row>
    <row r="305" spans="9:9" x14ac:dyDescent="0.25">
      <c r="I305" s="242"/>
    </row>
    <row r="306" spans="9:9" x14ac:dyDescent="0.25">
      <c r="I306" s="242"/>
    </row>
    <row r="307" spans="9:9" x14ac:dyDescent="0.25">
      <c r="I307" s="242"/>
    </row>
  </sheetData>
  <mergeCells count="2">
    <mergeCell ref="H4:I4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R38"/>
  <sheetViews>
    <sheetView showGridLines="0" topLeftCell="A22" workbookViewId="0">
      <selection activeCell="C11" sqref="C11"/>
    </sheetView>
  </sheetViews>
  <sheetFormatPr baseColWidth="10" defaultRowHeight="15" x14ac:dyDescent="0.25"/>
  <cols>
    <col min="1" max="1" width="11.42578125" style="30"/>
    <col min="2" max="2" width="42.5703125" style="30" customWidth="1"/>
    <col min="3" max="7" width="10.42578125" style="30" bestFit="1" customWidth="1"/>
    <col min="8" max="8" width="9" style="30" bestFit="1" customWidth="1"/>
    <col min="9" max="9" width="10.42578125" style="30" bestFit="1" customWidth="1"/>
    <col min="10" max="10" width="11.42578125" style="30"/>
    <col min="18" max="16384" width="11.42578125" style="30"/>
  </cols>
  <sheetData>
    <row r="1" spans="2:18" ht="15.75" thickBot="1" x14ac:dyDescent="0.3">
      <c r="C1" s="303"/>
      <c r="D1" s="303"/>
      <c r="E1" s="303"/>
      <c r="F1" s="303"/>
      <c r="G1" s="303"/>
    </row>
    <row r="2" spans="2:18" ht="15.75" thickBot="1" x14ac:dyDescent="0.3">
      <c r="B2" s="72" t="s">
        <v>151</v>
      </c>
      <c r="C2" s="367"/>
      <c r="D2" s="367"/>
      <c r="E2" s="367"/>
      <c r="F2" s="367"/>
      <c r="G2" s="367"/>
      <c r="H2" s="448" t="s">
        <v>0</v>
      </c>
      <c r="I2" s="449"/>
    </row>
    <row r="3" spans="2:18" x14ac:dyDescent="0.25">
      <c r="B3" s="33"/>
      <c r="C3" s="237" t="s">
        <v>310</v>
      </c>
      <c r="D3" s="237" t="s">
        <v>280</v>
      </c>
      <c r="E3" s="237" t="s">
        <v>272</v>
      </c>
      <c r="F3" s="237" t="s">
        <v>264</v>
      </c>
      <c r="G3" s="237" t="s">
        <v>251</v>
      </c>
      <c r="H3" s="237" t="s">
        <v>1</v>
      </c>
      <c r="I3" s="368" t="s">
        <v>2</v>
      </c>
    </row>
    <row r="4" spans="2:18" x14ac:dyDescent="0.25">
      <c r="B4" s="33" t="s">
        <v>3</v>
      </c>
      <c r="C4" s="89"/>
      <c r="D4" s="89"/>
      <c r="E4" s="89"/>
      <c r="F4" s="89"/>
      <c r="G4" s="89"/>
      <c r="H4" s="42"/>
      <c r="I4" s="43"/>
    </row>
    <row r="5" spans="2:18" x14ac:dyDescent="0.25">
      <c r="B5" s="150" t="s">
        <v>145</v>
      </c>
      <c r="C5" s="129"/>
      <c r="D5" s="129"/>
      <c r="E5" s="129"/>
      <c r="F5" s="129"/>
      <c r="G5" s="129"/>
      <c r="H5" s="55"/>
      <c r="I5" s="56"/>
    </row>
    <row r="6" spans="2:18" x14ac:dyDescent="0.25">
      <c r="B6" s="101" t="s">
        <v>293</v>
      </c>
      <c r="C6" s="289">
        <v>4616.8100000000004</v>
      </c>
      <c r="D6" s="289">
        <v>4110.2830000000004</v>
      </c>
      <c r="E6" s="289">
        <v>3581.114</v>
      </c>
      <c r="F6" s="289">
        <v>3172.732</v>
      </c>
      <c r="G6" s="190">
        <v>3045.0320000000002</v>
      </c>
      <c r="H6" s="393">
        <v>0.12323409361350546</v>
      </c>
      <c r="I6" s="394">
        <v>0.51617782670264223</v>
      </c>
    </row>
    <row r="7" spans="2:18" x14ac:dyDescent="0.25">
      <c r="B7" s="101" t="s">
        <v>294</v>
      </c>
      <c r="C7" s="290">
        <v>-1798.7049999999999</v>
      </c>
      <c r="D7" s="290">
        <v>-1548.3150000000001</v>
      </c>
      <c r="E7" s="290">
        <v>-1456.3119999999999</v>
      </c>
      <c r="F7" s="290">
        <v>-1222.5029999999999</v>
      </c>
      <c r="G7" s="191">
        <v>-1118.54</v>
      </c>
      <c r="H7" s="393">
        <v>0.1617177383155235</v>
      </c>
      <c r="I7" s="394">
        <v>0.60808285801133621</v>
      </c>
      <c r="R7" s="31"/>
    </row>
    <row r="8" spans="2:18" x14ac:dyDescent="0.25">
      <c r="B8" s="150" t="s">
        <v>295</v>
      </c>
      <c r="C8" s="291">
        <v>2818.1050000000005</v>
      </c>
      <c r="D8" s="291">
        <v>2561.9680000000003</v>
      </c>
      <c r="E8" s="291">
        <v>2124.8020000000001</v>
      </c>
      <c r="F8" s="291">
        <v>1950.229</v>
      </c>
      <c r="G8" s="192">
        <v>1926.4920000000002</v>
      </c>
      <c r="H8" s="395">
        <v>9.9976658568725396E-2</v>
      </c>
      <c r="I8" s="396">
        <v>0.46281687128729332</v>
      </c>
    </row>
    <row r="9" spans="2:18" x14ac:dyDescent="0.25">
      <c r="B9" s="101" t="s">
        <v>296</v>
      </c>
      <c r="C9" s="191">
        <v>1159.0940000000001</v>
      </c>
      <c r="D9" s="191">
        <v>1089.5730000000001</v>
      </c>
      <c r="E9" s="191">
        <v>998.44799999999998</v>
      </c>
      <c r="F9" s="191">
        <v>931.80600000000004</v>
      </c>
      <c r="G9" s="191">
        <v>905.56500000000005</v>
      </c>
      <c r="H9" s="393">
        <v>6.38057294004164E-2</v>
      </c>
      <c r="I9" s="394">
        <v>0.27996775493752524</v>
      </c>
    </row>
    <row r="10" spans="2:18" x14ac:dyDescent="0.25">
      <c r="B10" s="101" t="s">
        <v>297</v>
      </c>
      <c r="C10" s="289">
        <v>-268.11200000000002</v>
      </c>
      <c r="D10" s="289">
        <v>-243.10900000000001</v>
      </c>
      <c r="E10" s="191">
        <v>-153.68299999999999</v>
      </c>
      <c r="F10" s="191">
        <v>-63.395000000000003</v>
      </c>
      <c r="G10" s="191">
        <v>-165.465</v>
      </c>
      <c r="H10" s="393">
        <v>0.10284687115655955</v>
      </c>
      <c r="I10" s="394">
        <v>0.62035475780376514</v>
      </c>
    </row>
    <row r="11" spans="2:18" x14ac:dyDescent="0.25">
      <c r="B11" s="101" t="s">
        <v>298</v>
      </c>
      <c r="C11" s="191">
        <v>148.74700000000001</v>
      </c>
      <c r="D11" s="191">
        <v>148.25</v>
      </c>
      <c r="E11" s="191">
        <v>108.01</v>
      </c>
      <c r="F11" s="191">
        <v>112.767</v>
      </c>
      <c r="G11" s="191">
        <v>109.98399999999999</v>
      </c>
      <c r="H11" s="393">
        <v>3.3524451939292987E-3</v>
      </c>
      <c r="I11" s="394">
        <v>0.35244217340704131</v>
      </c>
    </row>
    <row r="12" spans="2:18" x14ac:dyDescent="0.25">
      <c r="B12" s="150" t="s">
        <v>72</v>
      </c>
      <c r="C12" s="193">
        <v>1039.729</v>
      </c>
      <c r="D12" s="193">
        <v>994.71400000000006</v>
      </c>
      <c r="E12" s="193">
        <v>952.77499999999998</v>
      </c>
      <c r="F12" s="193">
        <v>981.17800000000011</v>
      </c>
      <c r="G12" s="193">
        <v>850.08400000000006</v>
      </c>
      <c r="H12" s="395">
        <v>4.5254213774009289E-2</v>
      </c>
      <c r="I12" s="396">
        <v>0.22308971819255508</v>
      </c>
    </row>
    <row r="13" spans="2:18" ht="21" x14ac:dyDescent="0.25">
      <c r="B13" s="138" t="s">
        <v>301</v>
      </c>
      <c r="C13" s="289">
        <v>656.52200000000005</v>
      </c>
      <c r="D13" s="289">
        <v>681.98800000000006</v>
      </c>
      <c r="E13" s="191">
        <v>616.95500000000004</v>
      </c>
      <c r="F13" s="191">
        <v>548.04200000000003</v>
      </c>
      <c r="G13" s="191">
        <v>338.70400000000001</v>
      </c>
      <c r="H13" s="393">
        <v>-3.7340832976533345E-2</v>
      </c>
      <c r="I13" s="394">
        <v>0.93833553781472911</v>
      </c>
    </row>
    <row r="14" spans="2:18" ht="21" x14ac:dyDescent="0.25">
      <c r="B14" s="138" t="s">
        <v>302</v>
      </c>
      <c r="C14" s="191">
        <v>0</v>
      </c>
      <c r="D14" s="191">
        <v>0</v>
      </c>
      <c r="E14" s="191">
        <v>0</v>
      </c>
      <c r="F14" s="191">
        <v>0</v>
      </c>
      <c r="G14" s="397">
        <v>0</v>
      </c>
      <c r="H14" s="152" t="s">
        <v>266</v>
      </c>
      <c r="I14" s="153" t="s">
        <v>266</v>
      </c>
      <c r="R14" s="31"/>
    </row>
    <row r="15" spans="2:18" ht="21" x14ac:dyDescent="0.25">
      <c r="B15" s="138" t="s">
        <v>299</v>
      </c>
      <c r="C15" s="289">
        <v>148.93299999999999</v>
      </c>
      <c r="D15" s="289">
        <v>116.157</v>
      </c>
      <c r="E15" s="191">
        <v>86.003</v>
      </c>
      <c r="F15" s="191">
        <v>50.366</v>
      </c>
      <c r="G15" s="191">
        <v>-1.768</v>
      </c>
      <c r="H15" s="393">
        <v>0.28216982187900852</v>
      </c>
      <c r="I15" s="153" t="s">
        <v>342</v>
      </c>
    </row>
    <row r="16" spans="2:18" x14ac:dyDescent="0.25">
      <c r="B16" s="281" t="s">
        <v>300</v>
      </c>
      <c r="C16" s="289">
        <v>311.12900000000002</v>
      </c>
      <c r="D16" s="289">
        <v>347.44499999999999</v>
      </c>
      <c r="E16" s="190">
        <v>317.75299999999999</v>
      </c>
      <c r="F16" s="190">
        <v>334.68799999999999</v>
      </c>
      <c r="G16" s="190">
        <v>262.83</v>
      </c>
      <c r="H16" s="393">
        <v>-0.10452301803163089</v>
      </c>
      <c r="I16" s="394">
        <v>0.18376517140356907</v>
      </c>
    </row>
    <row r="17" spans="2:18" x14ac:dyDescent="0.25">
      <c r="B17" s="281" t="s">
        <v>259</v>
      </c>
      <c r="C17" s="191">
        <v>-726.12599999999998</v>
      </c>
      <c r="D17" s="191">
        <v>-606.274</v>
      </c>
      <c r="E17" s="191">
        <v>-518.85599999999999</v>
      </c>
      <c r="F17" s="191">
        <v>-442.78800000000001</v>
      </c>
      <c r="G17" s="191">
        <v>-360.84800000000001</v>
      </c>
      <c r="H17" s="393">
        <v>0.19768619469084925</v>
      </c>
      <c r="I17" s="394">
        <v>1.0122766372544669</v>
      </c>
    </row>
    <row r="18" spans="2:18" s="31" customFormat="1" x14ac:dyDescent="0.25">
      <c r="B18" s="279" t="s">
        <v>338</v>
      </c>
      <c r="C18" s="193">
        <v>4248.2920000000004</v>
      </c>
      <c r="D18" s="193">
        <v>4095.998</v>
      </c>
      <c r="E18" s="193">
        <v>3579.4320000000007</v>
      </c>
      <c r="F18" s="193">
        <v>3421.7150000000001</v>
      </c>
      <c r="G18" s="193">
        <v>3015.4940000000001</v>
      </c>
      <c r="H18" s="395">
        <v>3.7181170498618465E-2</v>
      </c>
      <c r="I18" s="396">
        <v>0.40882124122946362</v>
      </c>
      <c r="K18" s="353"/>
      <c r="L18" s="353"/>
      <c r="M18" s="353"/>
      <c r="N18" s="353"/>
      <c r="O18" s="353"/>
      <c r="P18" s="353"/>
      <c r="Q18" s="353"/>
    </row>
    <row r="19" spans="2:18" x14ac:dyDescent="0.25">
      <c r="B19" s="281" t="s">
        <v>344</v>
      </c>
      <c r="C19" s="191">
        <v>-1520.297</v>
      </c>
      <c r="D19" s="191">
        <v>-1605.7660000000001</v>
      </c>
      <c r="E19" s="191">
        <v>-1261.7660000000001</v>
      </c>
      <c r="F19" s="191">
        <v>-1240.0219999999999</v>
      </c>
      <c r="G19" s="191">
        <v>-1247.7049999999999</v>
      </c>
      <c r="H19" s="393">
        <v>-5.3226310682876643E-2</v>
      </c>
      <c r="I19" s="394">
        <v>0.21847471958515841</v>
      </c>
      <c r="R19" s="31"/>
    </row>
    <row r="20" spans="2:18" x14ac:dyDescent="0.25">
      <c r="B20" s="101" t="s">
        <v>324</v>
      </c>
      <c r="C20" s="191">
        <v>-926.173</v>
      </c>
      <c r="D20" s="191">
        <v>-998.73500000000001</v>
      </c>
      <c r="E20" s="191">
        <v>-859.66899999999998</v>
      </c>
      <c r="F20" s="191">
        <v>-820.12</v>
      </c>
      <c r="G20" s="191">
        <v>-687.447</v>
      </c>
      <c r="H20" s="393">
        <v>-7.2653907192598677E-2</v>
      </c>
      <c r="I20" s="394">
        <v>0.34726458912468883</v>
      </c>
      <c r="R20" s="31"/>
    </row>
    <row r="21" spans="2:18" x14ac:dyDescent="0.25">
      <c r="B21" s="101" t="s">
        <v>369</v>
      </c>
      <c r="C21" s="191">
        <v>-68.436000000000007</v>
      </c>
      <c r="D21" s="191">
        <v>-94.962000000000003</v>
      </c>
      <c r="E21" s="191">
        <v>-68.328999999999994</v>
      </c>
      <c r="F21" s="191">
        <v>-68.105999999999995</v>
      </c>
      <c r="G21" s="191">
        <v>-71.736000000000004</v>
      </c>
      <c r="H21" s="393">
        <v>-0.27933278574587728</v>
      </c>
      <c r="I21" s="394">
        <v>-4.6002007360321118E-2</v>
      </c>
      <c r="R21" s="31"/>
    </row>
    <row r="22" spans="2:18" x14ac:dyDescent="0.25">
      <c r="B22" s="101" t="s">
        <v>343</v>
      </c>
      <c r="C22" s="191">
        <v>-712.93700000000001</v>
      </c>
      <c r="D22" s="191">
        <v>-745.45500000000004</v>
      </c>
      <c r="E22" s="191">
        <v>-652.28200000000004</v>
      </c>
      <c r="F22" s="191">
        <v>-626.56200000000001</v>
      </c>
      <c r="G22" s="191">
        <v>-552.56100000000004</v>
      </c>
      <c r="H22" s="393">
        <v>-4.3621680718487377E-2</v>
      </c>
      <c r="I22" s="394">
        <v>0.29024125843119575</v>
      </c>
      <c r="R22" s="31"/>
    </row>
    <row r="23" spans="2:18" s="31" customFormat="1" x14ac:dyDescent="0.25">
      <c r="B23" s="150" t="s">
        <v>303</v>
      </c>
      <c r="C23" s="193">
        <v>1020.4490000000002</v>
      </c>
      <c r="D23" s="193">
        <v>651.07999999999981</v>
      </c>
      <c r="E23" s="193">
        <v>737.38600000000076</v>
      </c>
      <c r="F23" s="193">
        <v>666.90500000000031</v>
      </c>
      <c r="G23" s="193">
        <v>456.04500000000007</v>
      </c>
      <c r="H23" s="395">
        <v>0.56731738035264567</v>
      </c>
      <c r="I23" s="396">
        <v>1.2376059380105033</v>
      </c>
      <c r="K23" s="353"/>
      <c r="L23" s="353"/>
      <c r="M23" s="353"/>
      <c r="N23" s="353"/>
      <c r="O23" s="353"/>
      <c r="P23" s="353"/>
      <c r="Q23" s="353"/>
    </row>
    <row r="24" spans="2:18" x14ac:dyDescent="0.25">
      <c r="B24" s="101" t="s">
        <v>304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52" t="s">
        <v>266</v>
      </c>
      <c r="I24" s="153" t="s">
        <v>266</v>
      </c>
      <c r="R24" s="31"/>
    </row>
    <row r="25" spans="2:18" s="31" customFormat="1" x14ac:dyDescent="0.25">
      <c r="B25" s="150" t="s">
        <v>305</v>
      </c>
      <c r="C25" s="193">
        <v>1020.4490000000002</v>
      </c>
      <c r="D25" s="193">
        <v>651.07999999999981</v>
      </c>
      <c r="E25" s="193">
        <v>737.38600000000076</v>
      </c>
      <c r="F25" s="193">
        <v>666.90500000000031</v>
      </c>
      <c r="G25" s="193">
        <v>456.04500000000007</v>
      </c>
      <c r="H25" s="395">
        <v>0.56731738035264567</v>
      </c>
      <c r="I25" s="396">
        <v>1.2376059380105033</v>
      </c>
      <c r="K25" s="353"/>
      <c r="L25" s="353"/>
      <c r="M25" s="353"/>
      <c r="N25" s="353"/>
      <c r="O25" s="353"/>
      <c r="P25" s="353"/>
      <c r="Q25" s="353"/>
    </row>
    <row r="26" spans="2:18" x14ac:dyDescent="0.25">
      <c r="B26" s="372" t="s">
        <v>345</v>
      </c>
      <c r="C26" s="191">
        <v>-282.666</v>
      </c>
      <c r="D26" s="191">
        <v>-175.98699999999999</v>
      </c>
      <c r="E26" s="191">
        <v>-174.363</v>
      </c>
      <c r="F26" s="191">
        <v>-155.459</v>
      </c>
      <c r="G26" s="191">
        <v>-159.43899999999999</v>
      </c>
      <c r="H26" s="393">
        <v>0.60617545614164681</v>
      </c>
      <c r="I26" s="394">
        <v>0.77287865578685278</v>
      </c>
      <c r="R26" s="31"/>
    </row>
    <row r="27" spans="2:18" s="31" customFormat="1" x14ac:dyDescent="0.25">
      <c r="B27" s="301" t="s">
        <v>307</v>
      </c>
      <c r="C27" s="193">
        <v>737.78300000000013</v>
      </c>
      <c r="D27" s="193">
        <v>475.09299999999985</v>
      </c>
      <c r="E27" s="193">
        <v>563.02300000000082</v>
      </c>
      <c r="F27" s="193">
        <v>511.44600000000031</v>
      </c>
      <c r="G27" s="193">
        <v>296.60600000000011</v>
      </c>
      <c r="H27" s="395">
        <v>0.55292332238109254</v>
      </c>
      <c r="I27" s="396">
        <v>1.4874176516995607</v>
      </c>
      <c r="K27" s="353"/>
      <c r="L27" s="353"/>
      <c r="M27" s="353"/>
      <c r="N27" s="353"/>
      <c r="O27" s="353"/>
      <c r="P27" s="353"/>
      <c r="Q27" s="353"/>
    </row>
    <row r="28" spans="2:18" x14ac:dyDescent="0.25">
      <c r="B28" s="372" t="s">
        <v>308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52" t="s">
        <v>266</v>
      </c>
      <c r="I28" s="153" t="s">
        <v>266</v>
      </c>
      <c r="R28" s="31"/>
    </row>
    <row r="29" spans="2:18" x14ac:dyDescent="0.25">
      <c r="B29" s="372" t="s">
        <v>306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52" t="s">
        <v>266</v>
      </c>
      <c r="I29" s="153" t="s">
        <v>266</v>
      </c>
      <c r="R29" s="31"/>
    </row>
    <row r="30" spans="2:18" s="31" customFormat="1" x14ac:dyDescent="0.25">
      <c r="B30" s="301" t="s">
        <v>252</v>
      </c>
      <c r="C30" s="193">
        <v>737.78300000000013</v>
      </c>
      <c r="D30" s="193">
        <v>475.09299999999985</v>
      </c>
      <c r="E30" s="193">
        <v>563.02300000000082</v>
      </c>
      <c r="F30" s="193">
        <v>511.44600000000031</v>
      </c>
      <c r="G30" s="193">
        <v>296.60600000000011</v>
      </c>
      <c r="H30" s="395">
        <v>0.55292332238109254</v>
      </c>
      <c r="I30" s="396">
        <v>1.4874176516995607</v>
      </c>
      <c r="K30" s="353"/>
      <c r="L30" s="353"/>
      <c r="M30" s="353"/>
      <c r="N30" s="353"/>
      <c r="O30" s="353"/>
      <c r="P30" s="353"/>
      <c r="Q30" s="353"/>
    </row>
    <row r="31" spans="2:18" x14ac:dyDescent="0.25">
      <c r="B31" s="387" t="s">
        <v>314</v>
      </c>
      <c r="C31" s="191">
        <v>722.63400000000001</v>
      </c>
      <c r="D31" s="191">
        <v>467.60599999999999</v>
      </c>
      <c r="E31" s="191">
        <v>555.23900000000003</v>
      </c>
      <c r="F31" s="191">
        <v>505.19099999999997</v>
      </c>
      <c r="G31" s="191">
        <v>291.80599999999998</v>
      </c>
      <c r="H31" s="393">
        <v>0.5453907777060174</v>
      </c>
      <c r="I31" s="394">
        <v>1.4764192648540471</v>
      </c>
      <c r="R31" s="31"/>
    </row>
    <row r="32" spans="2:18" x14ac:dyDescent="0.25">
      <c r="B32" s="387" t="s">
        <v>315</v>
      </c>
      <c r="C32" s="191">
        <v>15.148999999999999</v>
      </c>
      <c r="D32" s="191">
        <v>7.4870000000000001</v>
      </c>
      <c r="E32" s="191">
        <v>7.7839999999999998</v>
      </c>
      <c r="F32" s="191">
        <v>6.2549999999999999</v>
      </c>
      <c r="G32" s="191">
        <v>4.8</v>
      </c>
      <c r="H32" s="393">
        <v>1.0233738480032053</v>
      </c>
      <c r="I32" s="394">
        <v>2.1560416666666664</v>
      </c>
      <c r="R32" s="31"/>
    </row>
    <row r="33" spans="2:18" x14ac:dyDescent="0.25">
      <c r="B33" s="372" t="s">
        <v>309</v>
      </c>
      <c r="C33" s="191">
        <v>22.208000000000002</v>
      </c>
      <c r="D33" s="191">
        <v>5.03</v>
      </c>
      <c r="E33" s="191">
        <v>4.7930000000000001</v>
      </c>
      <c r="F33" s="191">
        <v>28.643000000000001</v>
      </c>
      <c r="G33" s="191">
        <v>20.201000000000001</v>
      </c>
      <c r="H33" s="393">
        <v>3.4151093439363818</v>
      </c>
      <c r="I33" s="394">
        <v>9.935151725162128E-2</v>
      </c>
      <c r="K33" s="388"/>
      <c r="L33" s="388"/>
      <c r="M33" s="388"/>
      <c r="N33" s="388"/>
      <c r="O33" s="388"/>
      <c r="P33" s="388"/>
      <c r="Q33" s="388"/>
    </row>
    <row r="34" spans="2:18" s="389" customFormat="1" x14ac:dyDescent="0.25">
      <c r="B34" s="390" t="s">
        <v>362</v>
      </c>
      <c r="C34" s="391">
        <v>759.9910000000001</v>
      </c>
      <c r="D34" s="391">
        <v>480.12299999999982</v>
      </c>
      <c r="E34" s="391">
        <v>567.81600000000083</v>
      </c>
      <c r="F34" s="391">
        <v>540.08900000000028</v>
      </c>
      <c r="G34" s="391">
        <v>316.80700000000013</v>
      </c>
      <c r="H34" s="400">
        <v>0.582908962911588</v>
      </c>
      <c r="I34" s="401">
        <v>1.3989084837140586</v>
      </c>
      <c r="K34" s="392"/>
      <c r="L34" s="392"/>
      <c r="M34" s="392"/>
      <c r="N34" s="392"/>
      <c r="O34" s="392"/>
      <c r="P34" s="392"/>
      <c r="Q34" s="392"/>
    </row>
    <row r="35" spans="2:18" x14ac:dyDescent="0.25">
      <c r="B35" s="387" t="s">
        <v>314</v>
      </c>
      <c r="C35" s="191">
        <v>744.80600000000004</v>
      </c>
      <c r="D35" s="191">
        <v>472.58800000000002</v>
      </c>
      <c r="E35" s="191">
        <v>560.02700000000004</v>
      </c>
      <c r="F35" s="191">
        <v>533.83000000000004</v>
      </c>
      <c r="G35" s="191">
        <v>311.98399999999998</v>
      </c>
      <c r="H35" s="393">
        <v>0.57601547225067073</v>
      </c>
      <c r="I35" s="394">
        <v>1.3873211446740861</v>
      </c>
      <c r="R35" s="31"/>
    </row>
    <row r="36" spans="2:18" x14ac:dyDescent="0.25">
      <c r="B36" s="387" t="s">
        <v>315</v>
      </c>
      <c r="C36" s="191">
        <v>15.185</v>
      </c>
      <c r="D36" s="191">
        <v>7.5350000000000001</v>
      </c>
      <c r="E36" s="191">
        <v>7.7889999999999997</v>
      </c>
      <c r="F36" s="191">
        <v>6.2590000000000003</v>
      </c>
      <c r="G36" s="191">
        <v>4.8230000000000004</v>
      </c>
      <c r="H36" s="393">
        <v>1.0152621101526211</v>
      </c>
      <c r="I36" s="394">
        <v>2.148455318266639</v>
      </c>
      <c r="R36" s="31"/>
    </row>
    <row r="37" spans="2:18" x14ac:dyDescent="0.25">
      <c r="B37" s="244" t="s">
        <v>13</v>
      </c>
      <c r="C37" s="245">
        <v>0.20560383445990438</v>
      </c>
      <c r="D37" s="245">
        <v>0.13322951909494984</v>
      </c>
      <c r="E37" s="245">
        <v>0.20694002871179382</v>
      </c>
      <c r="F37" s="245">
        <v>0.28779724943855223</v>
      </c>
      <c r="G37" s="245">
        <v>0.17965592451929929</v>
      </c>
      <c r="H37" s="245"/>
      <c r="I37" s="369"/>
    </row>
    <row r="38" spans="2:18" ht="15.75" thickBot="1" x14ac:dyDescent="0.3">
      <c r="B38" s="166" t="s">
        <v>14</v>
      </c>
      <c r="C38" s="194">
        <v>3.2798968829282522E-2</v>
      </c>
      <c r="D38" s="194">
        <v>2.2109722216304986E-2</v>
      </c>
      <c r="E38" s="194">
        <v>3.0591342615446777E-2</v>
      </c>
      <c r="F38" s="194">
        <v>3.2982312963849479E-2</v>
      </c>
      <c r="G38" s="194">
        <v>2.0530363042312528E-2</v>
      </c>
      <c r="H38" s="194"/>
      <c r="I38" s="370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M116"/>
  <sheetViews>
    <sheetView showGridLines="0" zoomScaleNormal="100" workbookViewId="0">
      <selection activeCell="B2" sqref="B2:L23"/>
    </sheetView>
  </sheetViews>
  <sheetFormatPr baseColWidth="10" defaultRowHeight="14.25" x14ac:dyDescent="0.25"/>
  <cols>
    <col min="1" max="1" width="11.42578125" style="37"/>
    <col min="2" max="2" width="29.28515625" style="71" bestFit="1" customWidth="1"/>
    <col min="3" max="3" width="14.140625" style="37" bestFit="1" customWidth="1"/>
    <col min="4" max="4" width="7" style="37" customWidth="1"/>
    <col min="5" max="5" width="12.85546875" style="37" bestFit="1" customWidth="1"/>
    <col min="6" max="6" width="8.28515625" style="37" bestFit="1" customWidth="1"/>
    <col min="7" max="7" width="11.85546875" style="37" bestFit="1" customWidth="1"/>
    <col min="8" max="8" width="7" style="37" customWidth="1"/>
    <col min="9" max="9" width="11.85546875" style="37" bestFit="1" customWidth="1"/>
    <col min="10" max="10" width="7" style="37" customWidth="1"/>
    <col min="11" max="11" width="10.140625" style="37" bestFit="1" customWidth="1"/>
    <col min="12" max="12" width="7.28515625" style="37" bestFit="1" customWidth="1"/>
    <col min="13" max="13" width="1.42578125" style="37" customWidth="1"/>
    <col min="14" max="16384" width="11.42578125" style="37"/>
  </cols>
  <sheetData>
    <row r="1" spans="2:13" ht="15" thickBot="1" x14ac:dyDescent="0.3"/>
    <row r="2" spans="2:13" s="39" customFormat="1" ht="12" customHeight="1" thickBot="1" x14ac:dyDescent="0.3">
      <c r="B2" s="72" t="s">
        <v>47</v>
      </c>
      <c r="C2" s="450" t="s">
        <v>310</v>
      </c>
      <c r="D2" s="450"/>
      <c r="E2" s="450" t="s">
        <v>280</v>
      </c>
      <c r="F2" s="450"/>
      <c r="G2" s="450" t="s">
        <v>272</v>
      </c>
      <c r="H2" s="450"/>
      <c r="I2" s="450" t="s">
        <v>264</v>
      </c>
      <c r="J2" s="450"/>
      <c r="K2" s="450" t="s">
        <v>251</v>
      </c>
      <c r="L2" s="451"/>
      <c r="M2" s="204"/>
    </row>
    <row r="3" spans="2:13" s="39" customFormat="1" ht="22.5" x14ac:dyDescent="0.25">
      <c r="B3" s="33" t="s">
        <v>3</v>
      </c>
      <c r="C3" s="22" t="s">
        <v>48</v>
      </c>
      <c r="D3" s="22" t="s">
        <v>157</v>
      </c>
      <c r="E3" s="22" t="s">
        <v>48</v>
      </c>
      <c r="F3" s="22" t="s">
        <v>157</v>
      </c>
      <c r="G3" s="22" t="s">
        <v>48</v>
      </c>
      <c r="H3" s="22" t="s">
        <v>157</v>
      </c>
      <c r="I3" s="22" t="s">
        <v>48</v>
      </c>
      <c r="J3" s="22" t="s">
        <v>157</v>
      </c>
      <c r="K3" s="22" t="s">
        <v>48</v>
      </c>
      <c r="L3" s="23" t="s">
        <v>157</v>
      </c>
      <c r="M3" s="208"/>
    </row>
    <row r="4" spans="2:13" x14ac:dyDescent="0.25">
      <c r="B4" s="73"/>
      <c r="C4" s="42"/>
      <c r="D4" s="42"/>
      <c r="E4" s="42"/>
      <c r="F4" s="42"/>
      <c r="G4" s="42"/>
      <c r="H4" s="42"/>
      <c r="I4" s="42"/>
      <c r="J4" s="42"/>
      <c r="K4" s="42"/>
      <c r="L4" s="43"/>
      <c r="M4" s="207"/>
    </row>
    <row r="5" spans="2:13" s="30" customFormat="1" ht="10.5" x14ac:dyDescent="0.25">
      <c r="B5" s="80" t="s">
        <v>49</v>
      </c>
      <c r="C5" s="52"/>
      <c r="D5" s="52"/>
      <c r="E5" s="52"/>
      <c r="F5" s="52"/>
      <c r="G5" s="52"/>
      <c r="H5" s="52"/>
      <c r="I5" s="52"/>
      <c r="J5" s="52"/>
      <c r="K5" s="52"/>
      <c r="L5" s="53"/>
      <c r="M5" s="209"/>
    </row>
    <row r="6" spans="2:13" s="30" customFormat="1" ht="23.25" customHeight="1" x14ac:dyDescent="0.25">
      <c r="B6" s="81" t="s">
        <v>347</v>
      </c>
      <c r="C6" s="45">
        <v>3768.4389445102943</v>
      </c>
      <c r="D6" s="48">
        <v>0.32256313591355296</v>
      </c>
      <c r="E6" s="45">
        <v>4912.7042910949995</v>
      </c>
      <c r="F6" s="48">
        <v>0.22272887267067965</v>
      </c>
      <c r="G6" s="45">
        <v>5312.5573365205546</v>
      </c>
      <c r="H6" s="48">
        <v>0.24740181935444694</v>
      </c>
      <c r="I6" s="45">
        <v>3199.2799568150003</v>
      </c>
      <c r="J6" s="48">
        <v>0.37759523572380355</v>
      </c>
      <c r="K6" s="45">
        <v>2511.7580929816663</v>
      </c>
      <c r="L6" s="49">
        <v>0.12031439645338722</v>
      </c>
      <c r="M6" s="210"/>
    </row>
    <row r="7" spans="2:13" s="30" customFormat="1" ht="23.25" customHeight="1" x14ac:dyDescent="0.25">
      <c r="B7" s="138" t="s">
        <v>348</v>
      </c>
      <c r="C7" s="135">
        <v>6594.8809702885555</v>
      </c>
      <c r="D7" s="136">
        <v>0.25896845253376471</v>
      </c>
      <c r="E7" s="135">
        <v>7101.8121693633329</v>
      </c>
      <c r="F7" s="136">
        <v>0.26205616837749207</v>
      </c>
      <c r="G7" s="135">
        <v>5532.3</v>
      </c>
      <c r="H7" s="136">
        <v>0.23750555826690525</v>
      </c>
      <c r="I7" s="135">
        <v>6210.06</v>
      </c>
      <c r="J7" s="136">
        <v>0.24012199560068662</v>
      </c>
      <c r="K7" s="135">
        <v>2664.7469999999998</v>
      </c>
      <c r="L7" s="142">
        <v>0.24037403926151338</v>
      </c>
      <c r="M7" s="210"/>
    </row>
    <row r="8" spans="2:13" s="30" customFormat="1" ht="18.75" customHeight="1" x14ac:dyDescent="0.25">
      <c r="B8" s="82" t="s">
        <v>50</v>
      </c>
      <c r="C8" s="57">
        <v>10363.319914798849</v>
      </c>
      <c r="D8" s="58">
        <v>0.28209354019703092</v>
      </c>
      <c r="E8" s="57">
        <v>12014.516460458333</v>
      </c>
      <c r="F8" s="58">
        <v>0.24597534023830878</v>
      </c>
      <c r="G8" s="57">
        <v>10844.857336520554</v>
      </c>
      <c r="H8" s="58">
        <v>0.24235342788965222</v>
      </c>
      <c r="I8" s="57">
        <v>9409.3399568149998</v>
      </c>
      <c r="J8" s="58">
        <v>0.28686442214100455</v>
      </c>
      <c r="K8" s="57">
        <v>5176.5050929816662</v>
      </c>
      <c r="L8" s="59">
        <v>0.18211836790659541</v>
      </c>
      <c r="M8" s="211"/>
    </row>
    <row r="9" spans="2:13" s="30" customFormat="1" ht="18.75" customHeight="1" x14ac:dyDescent="0.25">
      <c r="B9" s="80" t="s">
        <v>51</v>
      </c>
      <c r="C9" s="45"/>
      <c r="D9" s="48"/>
      <c r="E9" s="45"/>
      <c r="F9" s="48"/>
      <c r="G9" s="45"/>
      <c r="H9" s="48"/>
      <c r="I9" s="45"/>
      <c r="J9" s="48"/>
      <c r="K9" s="45"/>
      <c r="L9" s="49"/>
      <c r="M9" s="210"/>
    </row>
    <row r="10" spans="2:13" s="30" customFormat="1" ht="18.75" customHeight="1" x14ac:dyDescent="0.25">
      <c r="B10" s="81" t="s">
        <v>52</v>
      </c>
      <c r="C10" s="45">
        <v>491.08300000000003</v>
      </c>
      <c r="D10" s="48">
        <v>0.28379723997776346</v>
      </c>
      <c r="E10" s="45">
        <v>360.07400000000001</v>
      </c>
      <c r="F10" s="48">
        <v>0.23659581086110076</v>
      </c>
      <c r="G10" s="45">
        <v>266.16699999999997</v>
      </c>
      <c r="H10" s="48">
        <v>0.25869472924893017</v>
      </c>
      <c r="I10" s="45">
        <v>259.70999999999998</v>
      </c>
      <c r="J10" s="48">
        <v>0.36414462284856186</v>
      </c>
      <c r="K10" s="45">
        <v>471.12599999999998</v>
      </c>
      <c r="L10" s="49">
        <v>0.23588594134053312</v>
      </c>
      <c r="M10" s="210"/>
    </row>
    <row r="11" spans="2:13" s="30" customFormat="1" ht="18.75" customHeight="1" x14ac:dyDescent="0.25">
      <c r="B11" s="81" t="s">
        <v>53</v>
      </c>
      <c r="C11" s="45">
        <v>4678.8130000000001</v>
      </c>
      <c r="D11" s="48">
        <v>0.35333662619130107</v>
      </c>
      <c r="E11" s="45">
        <v>4221.8980000000001</v>
      </c>
      <c r="F11" s="48">
        <v>0.3593767542465498</v>
      </c>
      <c r="G11" s="45">
        <v>3098.7795000000001</v>
      </c>
      <c r="H11" s="48">
        <v>0.34941756907840649</v>
      </c>
      <c r="I11" s="45">
        <v>2858.3584999999998</v>
      </c>
      <c r="J11" s="48">
        <v>0.36028930590756897</v>
      </c>
      <c r="K11" s="45">
        <v>2871.5675000000001</v>
      </c>
      <c r="L11" s="49">
        <v>0.35582517214030318</v>
      </c>
      <c r="M11" s="210"/>
    </row>
    <row r="12" spans="2:13" s="30" customFormat="1" ht="18.75" customHeight="1" x14ac:dyDescent="0.25">
      <c r="B12" s="81" t="s">
        <v>93</v>
      </c>
      <c r="C12" s="45">
        <v>8743.3850000000002</v>
      </c>
      <c r="D12" s="48">
        <v>0.29052363586871677</v>
      </c>
      <c r="E12" s="45">
        <v>8606.3919999999998</v>
      </c>
      <c r="F12" s="48">
        <v>0.26726321560997918</v>
      </c>
      <c r="G12" s="45">
        <v>7095.9309999999996</v>
      </c>
      <c r="H12" s="48">
        <v>0.24926623440955106</v>
      </c>
      <c r="I12" s="45">
        <v>5187.5114999999996</v>
      </c>
      <c r="J12" s="48">
        <v>0.24796243825194411</v>
      </c>
      <c r="K12" s="45">
        <v>4757.7309999999998</v>
      </c>
      <c r="L12" s="49">
        <v>0.25353261880505645</v>
      </c>
      <c r="M12" s="210"/>
    </row>
    <row r="13" spans="2:13" s="30" customFormat="1" ht="18.75" customHeight="1" x14ac:dyDescent="0.25">
      <c r="B13" s="81" t="s">
        <v>54</v>
      </c>
      <c r="C13" s="45">
        <v>2066.5219999999999</v>
      </c>
      <c r="D13" s="48">
        <v>0.29565424418418967</v>
      </c>
      <c r="E13" s="45">
        <v>1101.144</v>
      </c>
      <c r="F13" s="48">
        <v>0.24513778397739078</v>
      </c>
      <c r="G13" s="45">
        <v>417.39299999999997</v>
      </c>
      <c r="H13" s="48">
        <v>0.22660657941077114</v>
      </c>
      <c r="I13" s="45">
        <v>178.71199999999999</v>
      </c>
      <c r="J13" s="48">
        <v>0.30258740319620397</v>
      </c>
      <c r="K13" s="45">
        <v>90.650999999999996</v>
      </c>
      <c r="L13" s="49">
        <v>0.227377524792887</v>
      </c>
      <c r="M13" s="210"/>
    </row>
    <row r="14" spans="2:13" s="30" customFormat="1" ht="21" x14ac:dyDescent="0.25">
      <c r="B14" s="81" t="s">
        <v>55</v>
      </c>
      <c r="C14" s="45">
        <v>345.83699999999999</v>
      </c>
      <c r="D14" s="48">
        <v>0.22630314281005212</v>
      </c>
      <c r="E14" s="45">
        <v>264.74599999999998</v>
      </c>
      <c r="F14" s="48">
        <v>0.20259418461468728</v>
      </c>
      <c r="G14" s="45">
        <v>178.25899999999999</v>
      </c>
      <c r="H14" s="48">
        <v>0.18750245429403284</v>
      </c>
      <c r="I14" s="45">
        <v>118.02</v>
      </c>
      <c r="J14" s="48">
        <v>0.18844263684121335</v>
      </c>
      <c r="K14" s="45">
        <v>70.759</v>
      </c>
      <c r="L14" s="49">
        <v>0.20299891179920576</v>
      </c>
      <c r="M14" s="210"/>
    </row>
    <row r="15" spans="2:13" s="30" customFormat="1" ht="18.75" customHeight="1" x14ac:dyDescent="0.25">
      <c r="B15" s="81" t="s">
        <v>56</v>
      </c>
      <c r="C15" s="45">
        <v>17664.339344686668</v>
      </c>
      <c r="D15" s="48">
        <v>0.46922542389297733</v>
      </c>
      <c r="E15" s="45">
        <v>16970.973773053094</v>
      </c>
      <c r="F15" s="48">
        <v>0.46463929129633036</v>
      </c>
      <c r="G15" s="45">
        <v>14976.654034016605</v>
      </c>
      <c r="H15" s="48">
        <v>0.474509465904493</v>
      </c>
      <c r="I15" s="45">
        <v>13516.208426766461</v>
      </c>
      <c r="J15" s="48">
        <v>0.48292440169721057</v>
      </c>
      <c r="K15" s="45">
        <v>12033.98709187</v>
      </c>
      <c r="L15" s="49">
        <v>0.47710057360595026</v>
      </c>
      <c r="M15" s="327"/>
    </row>
    <row r="16" spans="2:13" s="30" customFormat="1" ht="18.75" customHeight="1" x14ac:dyDescent="0.25">
      <c r="B16" s="81" t="s">
        <v>57</v>
      </c>
      <c r="C16" s="45">
        <v>6120.5219999999999</v>
      </c>
      <c r="D16" s="48">
        <v>0.25764861232424291</v>
      </c>
      <c r="E16" s="45">
        <v>4993.0209999999997</v>
      </c>
      <c r="F16" s="48">
        <v>0.26624202046816947</v>
      </c>
      <c r="G16" s="45">
        <v>4262.6229999999996</v>
      </c>
      <c r="H16" s="48">
        <v>0.25517621426994597</v>
      </c>
      <c r="I16" s="45">
        <v>3652.0970000000002</v>
      </c>
      <c r="J16" s="48">
        <v>0.27048131525531771</v>
      </c>
      <c r="K16" s="45">
        <v>3259.2739999999999</v>
      </c>
      <c r="L16" s="49">
        <v>0.27592893386686729</v>
      </c>
      <c r="M16" s="327"/>
    </row>
    <row r="17" spans="1:13" s="30" customFormat="1" ht="18.75" customHeight="1" x14ac:dyDescent="0.25">
      <c r="B17" s="81" t="s">
        <v>58</v>
      </c>
      <c r="C17" s="45">
        <v>7159.5001935050004</v>
      </c>
      <c r="D17" s="48">
        <v>0.32224879469840728</v>
      </c>
      <c r="E17" s="45">
        <v>6589.1025201823904</v>
      </c>
      <c r="F17" s="48">
        <v>0.34156449604185513</v>
      </c>
      <c r="G17" s="45">
        <v>6036.6023831511975</v>
      </c>
      <c r="H17" s="48">
        <v>0.3211614747094067</v>
      </c>
      <c r="I17" s="45">
        <v>6132.0659500053262</v>
      </c>
      <c r="J17" s="48">
        <v>0.31586730526245216</v>
      </c>
      <c r="K17" s="45">
        <v>6120.8137020046788</v>
      </c>
      <c r="L17" s="49">
        <v>0.31003244814634096</v>
      </c>
      <c r="M17" s="210"/>
    </row>
    <row r="18" spans="1:13" s="30" customFormat="1" ht="18.75" customHeight="1" x14ac:dyDescent="0.25">
      <c r="B18" s="81" t="s">
        <v>60</v>
      </c>
      <c r="C18" s="45">
        <v>2602.9639999999999</v>
      </c>
      <c r="D18" s="48">
        <v>0.22903765103167006</v>
      </c>
      <c r="E18" s="45">
        <v>2356.0050000000001</v>
      </c>
      <c r="F18" s="48">
        <v>0.23018258915409778</v>
      </c>
      <c r="G18" s="45">
        <v>2080.1889999999999</v>
      </c>
      <c r="H18" s="48">
        <v>0.22581207642190199</v>
      </c>
      <c r="I18" s="45">
        <v>1780.7159999999999</v>
      </c>
      <c r="J18" s="48">
        <v>0.23021956637667099</v>
      </c>
      <c r="K18" s="45">
        <v>1614.9079999999999</v>
      </c>
      <c r="L18" s="49">
        <v>0.2492418096386915</v>
      </c>
      <c r="M18" s="210"/>
    </row>
    <row r="19" spans="1:13" s="30" customFormat="1" ht="21" x14ac:dyDescent="0.25">
      <c r="B19" s="82" t="s">
        <v>244</v>
      </c>
      <c r="C19" s="57">
        <v>49872.965538191675</v>
      </c>
      <c r="D19" s="58">
        <v>0.35672196335419815</v>
      </c>
      <c r="E19" s="57">
        <v>45463.356293235491</v>
      </c>
      <c r="F19" s="58">
        <v>0.35707508997899601</v>
      </c>
      <c r="G19" s="57">
        <v>38412.597917167805</v>
      </c>
      <c r="H19" s="58">
        <v>0.35538205609529</v>
      </c>
      <c r="I19" s="57">
        <v>33683.399376771791</v>
      </c>
      <c r="J19" s="58">
        <v>0.36662088473489279</v>
      </c>
      <c r="K19" s="57">
        <v>31290.817293874679</v>
      </c>
      <c r="L19" s="59">
        <v>0.3616085667251947</v>
      </c>
      <c r="M19" s="328"/>
    </row>
    <row r="20" spans="1:13" s="30" customFormat="1" ht="18.75" customHeight="1" x14ac:dyDescent="0.25">
      <c r="B20" s="81" t="s">
        <v>243</v>
      </c>
      <c r="C20" s="45">
        <v>12171.022999999999</v>
      </c>
      <c r="D20" s="48">
        <v>4.9850862988263189E-2</v>
      </c>
      <c r="E20" s="45">
        <v>9560.9719999999998</v>
      </c>
      <c r="F20" s="48">
        <v>4.9243947163531074E-2</v>
      </c>
      <c r="G20" s="45">
        <v>7739.4290000000001</v>
      </c>
      <c r="H20" s="48">
        <v>4.9894120095939895E-2</v>
      </c>
      <c r="I20" s="45">
        <v>6244.0039999999999</v>
      </c>
      <c r="J20" s="48">
        <v>5.0019186406671107E-2</v>
      </c>
      <c r="K20" s="45">
        <v>5328.5709999999999</v>
      </c>
      <c r="L20" s="49">
        <v>5.1637108710759411E-2</v>
      </c>
      <c r="M20" s="328"/>
    </row>
    <row r="21" spans="1:13" s="30" customFormat="1" ht="18.75" customHeight="1" x14ac:dyDescent="0.25">
      <c r="B21" s="82" t="s">
        <v>61</v>
      </c>
      <c r="C21" s="57">
        <v>62043.988538191676</v>
      </c>
      <c r="D21" s="58">
        <v>0.29652378286020825</v>
      </c>
      <c r="E21" s="57">
        <v>55024.328293235485</v>
      </c>
      <c r="F21" s="58">
        <v>0.30358665988854666</v>
      </c>
      <c r="G21" s="57">
        <v>46152.026917167808</v>
      </c>
      <c r="H21" s="58">
        <v>0.30415348935721609</v>
      </c>
      <c r="I21" s="57">
        <v>39927.403376771792</v>
      </c>
      <c r="J21" s="58">
        <v>0.31710946892571268</v>
      </c>
      <c r="K21" s="57">
        <v>36619.388293874683</v>
      </c>
      <c r="L21" s="59">
        <v>0.31650391044999093</v>
      </c>
      <c r="M21" s="328"/>
    </row>
    <row r="22" spans="1:13" s="384" customFormat="1" ht="21" x14ac:dyDescent="0.25">
      <c r="B22" s="138" t="s">
        <v>258</v>
      </c>
      <c r="C22" s="135">
        <v>246.798</v>
      </c>
      <c r="D22" s="136">
        <v>0.28241719949108179</v>
      </c>
      <c r="E22" s="135">
        <v>310.93099999999998</v>
      </c>
      <c r="F22" s="136">
        <v>0.26669582640521533</v>
      </c>
      <c r="G22" s="135">
        <v>64.144999999999996</v>
      </c>
      <c r="H22" s="136">
        <v>0.25030789617273363</v>
      </c>
      <c r="I22" s="135">
        <v>236.31100000000001</v>
      </c>
      <c r="J22" s="136">
        <v>0.23281184540711181</v>
      </c>
      <c r="K22" s="135">
        <v>2415.9830000000002</v>
      </c>
      <c r="L22" s="142">
        <v>0.23452814030562302</v>
      </c>
      <c r="M22" s="211"/>
    </row>
    <row r="23" spans="1:13" s="30" customFormat="1" ht="21" customHeight="1" thickBot="1" x14ac:dyDescent="0.3">
      <c r="A23" s="52"/>
      <c r="B23" s="75" t="s">
        <v>62</v>
      </c>
      <c r="C23" s="60">
        <v>72654.106452990527</v>
      </c>
      <c r="D23" s="61">
        <v>0.29441754681657822</v>
      </c>
      <c r="E23" s="60">
        <v>67349.775753693815</v>
      </c>
      <c r="F23" s="61">
        <v>0.29313907273449846</v>
      </c>
      <c r="G23" s="60">
        <v>57061.029253688357</v>
      </c>
      <c r="H23" s="61">
        <v>0.29234741462653285</v>
      </c>
      <c r="I23" s="60">
        <v>49573.054333586799</v>
      </c>
      <c r="J23" s="61">
        <v>0.31096689032102731</v>
      </c>
      <c r="K23" s="60">
        <v>44211.876386856347</v>
      </c>
      <c r="L23" s="62">
        <v>0.29628989590195925</v>
      </c>
      <c r="M23" s="351"/>
    </row>
    <row r="24" spans="1:13" s="30" customFormat="1" ht="18.75" customHeight="1" x14ac:dyDescent="0.25">
      <c r="B24" s="300"/>
      <c r="C24" s="304"/>
      <c r="D24" s="44"/>
      <c r="E24" s="304"/>
      <c r="F24" s="44"/>
      <c r="G24" s="304"/>
      <c r="H24" s="44"/>
      <c r="I24" s="38"/>
      <c r="J24" s="44"/>
      <c r="K24" s="38"/>
      <c r="L24" s="44"/>
      <c r="M24" s="211"/>
    </row>
    <row r="25" spans="1:13" s="30" customFormat="1" ht="10.5" x14ac:dyDescent="0.25">
      <c r="B25" s="76"/>
    </row>
    <row r="26" spans="1:13" s="30" customFormat="1" ht="10.5" x14ac:dyDescent="0.25">
      <c r="B26" s="76"/>
    </row>
    <row r="27" spans="1:13" s="30" customFormat="1" ht="10.5" x14ac:dyDescent="0.25">
      <c r="B27" s="76"/>
    </row>
    <row r="28" spans="1:13" s="31" customFormat="1" ht="10.5" x14ac:dyDescent="0.25">
      <c r="B28" s="77"/>
    </row>
    <row r="29" spans="1:13" s="30" customFormat="1" ht="10.5" x14ac:dyDescent="0.25">
      <c r="B29" s="76"/>
    </row>
    <row r="30" spans="1:13" s="30" customFormat="1" ht="10.5" x14ac:dyDescent="0.25">
      <c r="B30" s="76"/>
    </row>
    <row r="31" spans="1:13" s="30" customFormat="1" ht="10.5" x14ac:dyDescent="0.25">
      <c r="B31" s="76"/>
    </row>
    <row r="32" spans="1:13" s="30" customFormat="1" ht="10.5" x14ac:dyDescent="0.25">
      <c r="B32" s="76"/>
    </row>
    <row r="33" spans="2:2" s="30" customFormat="1" ht="10.5" x14ac:dyDescent="0.25">
      <c r="B33" s="76"/>
    </row>
    <row r="34" spans="2:2" s="30" customFormat="1" ht="10.5" x14ac:dyDescent="0.25">
      <c r="B34" s="76"/>
    </row>
    <row r="35" spans="2:2" s="30" customFormat="1" ht="10.5" x14ac:dyDescent="0.25">
      <c r="B35" s="76"/>
    </row>
    <row r="36" spans="2:2" s="30" customFormat="1" ht="10.5" x14ac:dyDescent="0.25">
      <c r="B36" s="76"/>
    </row>
    <row r="37" spans="2:2" s="30" customFormat="1" ht="10.5" x14ac:dyDescent="0.25">
      <c r="B37" s="76"/>
    </row>
    <row r="38" spans="2:2" s="30" customFormat="1" ht="10.5" x14ac:dyDescent="0.25">
      <c r="B38" s="76"/>
    </row>
    <row r="39" spans="2:2" s="30" customFormat="1" ht="10.5" x14ac:dyDescent="0.25">
      <c r="B39" s="76"/>
    </row>
    <row r="40" spans="2:2" s="31" customFormat="1" ht="10.5" x14ac:dyDescent="0.25">
      <c r="B40" s="77"/>
    </row>
    <row r="41" spans="2:2" s="30" customFormat="1" ht="10.5" x14ac:dyDescent="0.25">
      <c r="B41" s="76"/>
    </row>
    <row r="42" spans="2:2" s="31" customFormat="1" ht="10.5" x14ac:dyDescent="0.25">
      <c r="B42" s="77"/>
    </row>
    <row r="43" spans="2:2" s="69" customFormat="1" ht="10.5" x14ac:dyDescent="0.25">
      <c r="B43" s="78"/>
    </row>
    <row r="44" spans="2:2" s="69" customFormat="1" ht="10.5" x14ac:dyDescent="0.25">
      <c r="B44" s="78"/>
    </row>
    <row r="45" spans="2:2" s="69" customFormat="1" ht="10.5" x14ac:dyDescent="0.25">
      <c r="B45" s="78"/>
    </row>
    <row r="46" spans="2:2" s="69" customFormat="1" ht="10.5" x14ac:dyDescent="0.25">
      <c r="B46" s="78"/>
    </row>
    <row r="47" spans="2:2" s="69" customFormat="1" ht="10.5" x14ac:dyDescent="0.25">
      <c r="B47" s="78"/>
    </row>
    <row r="48" spans="2:2" s="69" customFormat="1" ht="10.5" x14ac:dyDescent="0.25">
      <c r="B48" s="78"/>
    </row>
    <row r="49" spans="2:2" s="69" customFormat="1" ht="10.5" x14ac:dyDescent="0.25">
      <c r="B49" s="78"/>
    </row>
    <row r="50" spans="2:2" s="69" customFormat="1" ht="10.5" x14ac:dyDescent="0.25">
      <c r="B50" s="78"/>
    </row>
    <row r="51" spans="2:2" s="69" customFormat="1" ht="10.5" x14ac:dyDescent="0.25">
      <c r="B51" s="78"/>
    </row>
    <row r="52" spans="2:2" s="69" customFormat="1" ht="10.5" x14ac:dyDescent="0.25">
      <c r="B52" s="78"/>
    </row>
    <row r="53" spans="2:2" s="69" customFormat="1" ht="10.5" x14ac:dyDescent="0.25">
      <c r="B53" s="78"/>
    </row>
    <row r="54" spans="2:2" s="69" customFormat="1" ht="10.5" x14ac:dyDescent="0.25">
      <c r="B54" s="78"/>
    </row>
    <row r="55" spans="2:2" s="69" customFormat="1" ht="10.5" x14ac:dyDescent="0.25">
      <c r="B55" s="78"/>
    </row>
    <row r="56" spans="2:2" s="69" customFormat="1" ht="10.5" x14ac:dyDescent="0.25">
      <c r="B56" s="78"/>
    </row>
    <row r="57" spans="2:2" s="69" customFormat="1" ht="10.5" x14ac:dyDescent="0.25">
      <c r="B57" s="78"/>
    </row>
    <row r="58" spans="2:2" s="69" customFormat="1" ht="10.5" x14ac:dyDescent="0.25">
      <c r="B58" s="78"/>
    </row>
    <row r="59" spans="2:2" s="69" customFormat="1" ht="10.5" x14ac:dyDescent="0.25">
      <c r="B59" s="78"/>
    </row>
    <row r="60" spans="2:2" s="69" customFormat="1" ht="10.5" x14ac:dyDescent="0.25">
      <c r="B60" s="78"/>
    </row>
    <row r="61" spans="2:2" s="69" customFormat="1" ht="10.5" x14ac:dyDescent="0.25">
      <c r="B61" s="78"/>
    </row>
    <row r="62" spans="2:2" s="69" customFormat="1" ht="10.5" x14ac:dyDescent="0.25">
      <c r="B62" s="78"/>
    </row>
    <row r="63" spans="2:2" s="69" customFormat="1" ht="10.5" x14ac:dyDescent="0.25">
      <c r="B63" s="78"/>
    </row>
    <row r="64" spans="2:2" s="69" customFormat="1" ht="10.5" x14ac:dyDescent="0.25">
      <c r="B64" s="78"/>
    </row>
    <row r="65" spans="2:2" s="69" customFormat="1" ht="10.5" x14ac:dyDescent="0.25">
      <c r="B65" s="78"/>
    </row>
    <row r="66" spans="2:2" s="69" customFormat="1" ht="10.5" x14ac:dyDescent="0.25">
      <c r="B66" s="78"/>
    </row>
    <row r="67" spans="2:2" s="30" customFormat="1" ht="10.5" x14ac:dyDescent="0.25">
      <c r="B67" s="76"/>
    </row>
    <row r="68" spans="2:2" s="30" customFormat="1" ht="10.5" x14ac:dyDescent="0.25">
      <c r="B68" s="76"/>
    </row>
    <row r="69" spans="2:2" s="30" customFormat="1" ht="10.5" x14ac:dyDescent="0.25">
      <c r="B69" s="76"/>
    </row>
    <row r="70" spans="2:2" s="30" customFormat="1" ht="10.5" x14ac:dyDescent="0.25">
      <c r="B70" s="76"/>
    </row>
    <row r="71" spans="2:2" s="30" customFormat="1" ht="10.5" x14ac:dyDescent="0.25">
      <c r="B71" s="76"/>
    </row>
    <row r="72" spans="2:2" s="30" customFormat="1" ht="10.5" x14ac:dyDescent="0.25">
      <c r="B72" s="76"/>
    </row>
    <row r="73" spans="2:2" s="30" customFormat="1" ht="10.5" x14ac:dyDescent="0.25">
      <c r="B73" s="76"/>
    </row>
    <row r="74" spans="2:2" s="30" customFormat="1" ht="10.5" x14ac:dyDescent="0.25">
      <c r="B74" s="76"/>
    </row>
    <row r="75" spans="2:2" s="30" customFormat="1" ht="10.5" x14ac:dyDescent="0.25">
      <c r="B75" s="76"/>
    </row>
    <row r="76" spans="2:2" s="30" customFormat="1" ht="10.5" x14ac:dyDescent="0.25">
      <c r="B76" s="76"/>
    </row>
    <row r="77" spans="2:2" s="30" customFormat="1" ht="10.5" x14ac:dyDescent="0.25">
      <c r="B77" s="76"/>
    </row>
    <row r="78" spans="2:2" s="30" customFormat="1" ht="10.5" x14ac:dyDescent="0.25">
      <c r="B78" s="76"/>
    </row>
    <row r="79" spans="2:2" s="30" customFormat="1" ht="10.5" x14ac:dyDescent="0.25">
      <c r="B79" s="76"/>
    </row>
    <row r="80" spans="2:2" s="30" customFormat="1" ht="10.5" x14ac:dyDescent="0.25">
      <c r="B80" s="76"/>
    </row>
    <row r="81" spans="2:2" s="30" customFormat="1" ht="10.5" x14ac:dyDescent="0.25">
      <c r="B81" s="76"/>
    </row>
    <row r="82" spans="2:2" s="30" customFormat="1" ht="10.5" x14ac:dyDescent="0.25">
      <c r="B82" s="76"/>
    </row>
    <row r="83" spans="2:2" s="30" customFormat="1" ht="10.5" x14ac:dyDescent="0.25">
      <c r="B83" s="76"/>
    </row>
    <row r="84" spans="2:2" s="30" customFormat="1" ht="10.5" x14ac:dyDescent="0.25">
      <c r="B84" s="76"/>
    </row>
    <row r="85" spans="2:2" s="30" customFormat="1" ht="10.5" x14ac:dyDescent="0.25">
      <c r="B85" s="76"/>
    </row>
    <row r="86" spans="2:2" s="31" customFormat="1" ht="10.5" x14ac:dyDescent="0.25">
      <c r="B86" s="77"/>
    </row>
    <row r="87" spans="2:2" s="69" customFormat="1" ht="10.5" x14ac:dyDescent="0.25">
      <c r="B87" s="78"/>
    </row>
    <row r="88" spans="2:2" s="69" customFormat="1" ht="10.5" x14ac:dyDescent="0.25">
      <c r="B88" s="78"/>
    </row>
    <row r="89" spans="2:2" s="69" customFormat="1" ht="10.5" x14ac:dyDescent="0.25">
      <c r="B89" s="78"/>
    </row>
    <row r="90" spans="2:2" s="69" customFormat="1" ht="10.5" x14ac:dyDescent="0.25">
      <c r="B90" s="78"/>
    </row>
    <row r="91" spans="2:2" s="69" customFormat="1" ht="10.5" x14ac:dyDescent="0.25">
      <c r="B91" s="78"/>
    </row>
    <row r="92" spans="2:2" s="69" customFormat="1" ht="10.5" x14ac:dyDescent="0.25">
      <c r="B92" s="78"/>
    </row>
    <row r="93" spans="2:2" s="69" customFormat="1" ht="10.5" x14ac:dyDescent="0.25">
      <c r="B93" s="78"/>
    </row>
    <row r="94" spans="2:2" s="69" customFormat="1" ht="10.5" x14ac:dyDescent="0.25">
      <c r="B94" s="78"/>
    </row>
    <row r="95" spans="2:2" s="69" customFormat="1" ht="10.5" x14ac:dyDescent="0.25">
      <c r="B95" s="78"/>
    </row>
    <row r="96" spans="2:2" s="69" customFormat="1" ht="10.5" x14ac:dyDescent="0.25">
      <c r="B96" s="78"/>
    </row>
    <row r="97" spans="2:2" s="30" customFormat="1" ht="10.5" x14ac:dyDescent="0.25">
      <c r="B97" s="76"/>
    </row>
    <row r="98" spans="2:2" s="30" customFormat="1" ht="10.5" x14ac:dyDescent="0.25">
      <c r="B98" s="76"/>
    </row>
    <row r="99" spans="2:2" s="30" customFormat="1" ht="10.5" x14ac:dyDescent="0.25">
      <c r="B99" s="76"/>
    </row>
    <row r="100" spans="2:2" s="30" customFormat="1" ht="10.5" x14ac:dyDescent="0.25">
      <c r="B100" s="76"/>
    </row>
    <row r="101" spans="2:2" s="30" customFormat="1" ht="10.5" x14ac:dyDescent="0.25">
      <c r="B101" s="76"/>
    </row>
    <row r="102" spans="2:2" s="30" customFormat="1" ht="10.5" x14ac:dyDescent="0.25">
      <c r="B102" s="76"/>
    </row>
    <row r="103" spans="2:2" s="30" customFormat="1" ht="10.5" x14ac:dyDescent="0.25">
      <c r="B103" s="76"/>
    </row>
    <row r="104" spans="2:2" s="30" customFormat="1" ht="10.5" x14ac:dyDescent="0.25">
      <c r="B104" s="76"/>
    </row>
    <row r="105" spans="2:2" s="30" customFormat="1" ht="10.5" x14ac:dyDescent="0.25">
      <c r="B105" s="76"/>
    </row>
    <row r="106" spans="2:2" s="30" customFormat="1" ht="10.5" x14ac:dyDescent="0.25">
      <c r="B106" s="76"/>
    </row>
    <row r="107" spans="2:2" s="30" customFormat="1" ht="10.5" x14ac:dyDescent="0.25">
      <c r="B107" s="76"/>
    </row>
    <row r="108" spans="2:2" s="30" customFormat="1" ht="10.5" x14ac:dyDescent="0.25">
      <c r="B108" s="76"/>
    </row>
    <row r="109" spans="2:2" s="30" customFormat="1" ht="10.5" x14ac:dyDescent="0.25">
      <c r="B109" s="76"/>
    </row>
    <row r="110" spans="2:2" s="30" customFormat="1" ht="10.5" x14ac:dyDescent="0.25">
      <c r="B110" s="76"/>
    </row>
    <row r="111" spans="2:2" s="30" customFormat="1" ht="10.5" x14ac:dyDescent="0.25">
      <c r="B111" s="76"/>
    </row>
    <row r="112" spans="2:2" s="30" customFormat="1" ht="10.5" x14ac:dyDescent="0.25">
      <c r="B112" s="76"/>
    </row>
    <row r="113" spans="2:2" s="30" customFormat="1" ht="10.5" x14ac:dyDescent="0.25">
      <c r="B113" s="76"/>
    </row>
    <row r="114" spans="2:2" s="30" customFormat="1" ht="5.25" customHeight="1" x14ac:dyDescent="0.25">
      <c r="B114" s="76"/>
    </row>
    <row r="116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I137"/>
  <sheetViews>
    <sheetView showGridLines="0" topLeftCell="A21" zoomScaleNormal="100" workbookViewId="0">
      <selection activeCell="B29" sqref="B2:I29"/>
    </sheetView>
  </sheetViews>
  <sheetFormatPr baseColWidth="10" defaultRowHeight="14.25" x14ac:dyDescent="0.25"/>
  <cols>
    <col min="1" max="1" width="11.42578125" style="37"/>
    <col min="2" max="2" width="45.5703125" style="71" bestFit="1" customWidth="1"/>
    <col min="3" max="7" width="12.5703125" style="37" bestFit="1" customWidth="1"/>
    <col min="8" max="9" width="9" style="37" bestFit="1" customWidth="1"/>
    <col min="10" max="16384" width="11.42578125" style="37"/>
  </cols>
  <sheetData>
    <row r="1" spans="2:9" ht="15" thickBot="1" x14ac:dyDescent="0.3"/>
    <row r="2" spans="2:9" s="39" customFormat="1" ht="12" thickBot="1" x14ac:dyDescent="0.3">
      <c r="B2" s="272" t="s">
        <v>316</v>
      </c>
      <c r="C2" s="273"/>
      <c r="D2" s="273"/>
      <c r="E2" s="273"/>
      <c r="F2" s="273"/>
      <c r="G2" s="273"/>
      <c r="H2" s="452" t="s">
        <v>0</v>
      </c>
      <c r="I2" s="453"/>
    </row>
    <row r="3" spans="2:9" s="39" customFormat="1" ht="11.25" x14ac:dyDescent="0.25">
      <c r="B3" s="274" t="s">
        <v>3</v>
      </c>
      <c r="C3" s="275" t="s">
        <v>310</v>
      </c>
      <c r="D3" s="275" t="s">
        <v>280</v>
      </c>
      <c r="E3" s="275" t="s">
        <v>272</v>
      </c>
      <c r="F3" s="275" t="s">
        <v>264</v>
      </c>
      <c r="G3" s="275" t="s">
        <v>251</v>
      </c>
      <c r="H3" s="275" t="s">
        <v>1</v>
      </c>
      <c r="I3" s="276" t="s">
        <v>2</v>
      </c>
    </row>
    <row r="4" spans="2:9" ht="6.75" customHeight="1" x14ac:dyDescent="0.25">
      <c r="B4" s="277"/>
      <c r="C4" s="207"/>
      <c r="D4" s="207"/>
      <c r="E4" s="207"/>
      <c r="F4" s="207"/>
      <c r="G4" s="207"/>
      <c r="H4" s="207"/>
      <c r="I4" s="278"/>
    </row>
    <row r="5" spans="2:9" s="30" customFormat="1" ht="12" customHeight="1" x14ac:dyDescent="0.25">
      <c r="B5" s="279" t="s">
        <v>34</v>
      </c>
      <c r="C5" s="209"/>
      <c r="D5" s="209"/>
      <c r="E5" s="209"/>
      <c r="F5" s="209"/>
      <c r="G5" s="209"/>
      <c r="H5" s="209"/>
      <c r="I5" s="280"/>
    </row>
    <row r="6" spans="2:9" s="30" customFormat="1" ht="12" customHeight="1" x14ac:dyDescent="0.25">
      <c r="B6" s="283" t="s">
        <v>267</v>
      </c>
      <c r="C6" s="307">
        <v>3.1238999999999974E-4</v>
      </c>
      <c r="D6" s="307">
        <v>3.5949999999957072E-5</v>
      </c>
      <c r="E6" s="307">
        <v>3.549999999904685E-6</v>
      </c>
      <c r="F6" s="307">
        <v>0</v>
      </c>
      <c r="G6" s="307">
        <v>0</v>
      </c>
      <c r="H6" s="136" t="s">
        <v>266</v>
      </c>
      <c r="I6" s="142" t="s">
        <v>266</v>
      </c>
    </row>
    <row r="7" spans="2:9" s="30" customFormat="1" ht="18" customHeight="1" x14ac:dyDescent="0.25">
      <c r="B7" s="281" t="s">
        <v>35</v>
      </c>
      <c r="C7" s="307">
        <v>34.844000000000001</v>
      </c>
      <c r="D7" s="307">
        <v>21.510999999999999</v>
      </c>
      <c r="E7" s="307">
        <v>17.216754469999984</v>
      </c>
      <c r="F7" s="307">
        <v>23.64003214000001</v>
      </c>
      <c r="G7" s="307">
        <v>27.783213390000004</v>
      </c>
      <c r="H7" s="186">
        <v>0.61982241643810165</v>
      </c>
      <c r="I7" s="187">
        <v>0.25413858760273511</v>
      </c>
    </row>
    <row r="8" spans="2:9" s="30" customFormat="1" ht="18" customHeight="1" x14ac:dyDescent="0.25">
      <c r="B8" s="281" t="s">
        <v>36</v>
      </c>
      <c r="C8" s="307">
        <v>413.30099999999999</v>
      </c>
      <c r="D8" s="307">
        <v>379.31299999999999</v>
      </c>
      <c r="E8" s="307">
        <v>270.69213103999999</v>
      </c>
      <c r="F8" s="307">
        <v>257.46146704</v>
      </c>
      <c r="G8" s="307">
        <v>255.44440191999999</v>
      </c>
      <c r="H8" s="186">
        <v>8.9604100044026858E-2</v>
      </c>
      <c r="I8" s="187">
        <v>0.61796851641100936</v>
      </c>
    </row>
    <row r="9" spans="2:9" s="30" customFormat="1" ht="18" customHeight="1" x14ac:dyDescent="0.25">
      <c r="B9" s="281" t="s">
        <v>37</v>
      </c>
      <c r="C9" s="307">
        <v>635.04</v>
      </c>
      <c r="D9" s="307">
        <v>575.04300000000001</v>
      </c>
      <c r="E9" s="307">
        <v>442.19385392999999</v>
      </c>
      <c r="F9" s="307">
        <v>321.57674044000009</v>
      </c>
      <c r="G9" s="307">
        <v>301.56040562999993</v>
      </c>
      <c r="H9" s="186">
        <v>0.10433480626666181</v>
      </c>
      <c r="I9" s="187">
        <v>1.105846749586759</v>
      </c>
    </row>
    <row r="10" spans="2:9" s="30" customFormat="1" ht="18" customHeight="1" x14ac:dyDescent="0.25">
      <c r="B10" s="281" t="s">
        <v>38</v>
      </c>
      <c r="C10" s="307">
        <v>152.744</v>
      </c>
      <c r="D10" s="307">
        <v>67.483000000000004</v>
      </c>
      <c r="E10" s="307">
        <v>23.645663890000005</v>
      </c>
      <c r="F10" s="307">
        <v>13.519524629999996</v>
      </c>
      <c r="G10" s="307">
        <v>5.1528114800000004</v>
      </c>
      <c r="H10" s="186">
        <v>1.2634441266689387</v>
      </c>
      <c r="I10" s="187">
        <v>28.642846549472441</v>
      </c>
    </row>
    <row r="11" spans="2:9" s="30" customFormat="1" ht="18" customHeight="1" x14ac:dyDescent="0.25">
      <c r="B11" s="281" t="s">
        <v>39</v>
      </c>
      <c r="C11" s="307">
        <v>19.565999999999999</v>
      </c>
      <c r="D11" s="307">
        <v>13.409000000000001</v>
      </c>
      <c r="E11" s="307">
        <v>8.3558013799999991</v>
      </c>
      <c r="F11" s="307">
        <v>5.5605403200000012</v>
      </c>
      <c r="G11" s="307">
        <v>3.5906582999999999</v>
      </c>
      <c r="H11" s="186">
        <v>0.45916921470654026</v>
      </c>
      <c r="I11" s="187">
        <v>4.44914006437204</v>
      </c>
    </row>
    <row r="12" spans="2:9" s="30" customFormat="1" ht="18" customHeight="1" x14ac:dyDescent="0.25">
      <c r="B12" s="281" t="s">
        <v>40</v>
      </c>
      <c r="C12" s="307">
        <v>2072.1392792000001</v>
      </c>
      <c r="D12" s="307">
        <v>1885.8142025908064</v>
      </c>
      <c r="E12" s="307">
        <v>1839.6203615572067</v>
      </c>
      <c r="F12" s="307">
        <v>1619.4793051977467</v>
      </c>
      <c r="G12" s="307">
        <v>1444.9005874644445</v>
      </c>
      <c r="H12" s="186">
        <v>9.8803517522146667E-2</v>
      </c>
      <c r="I12" s="187">
        <v>0.43410508458319153</v>
      </c>
    </row>
    <row r="13" spans="2:9" s="30" customFormat="1" ht="18" customHeight="1" x14ac:dyDescent="0.25">
      <c r="B13" s="281" t="s">
        <v>41</v>
      </c>
      <c r="C13" s="307">
        <v>394.23599999999999</v>
      </c>
      <c r="D13" s="307">
        <v>332.33800000000002</v>
      </c>
      <c r="E13" s="307">
        <v>271.93017782999999</v>
      </c>
      <c r="F13" s="307">
        <v>246.95584046000002</v>
      </c>
      <c r="G13" s="307">
        <v>224.83198170999998</v>
      </c>
      <c r="H13" s="186">
        <v>0.18625014292677933</v>
      </c>
      <c r="I13" s="187">
        <v>0.75346939968934734</v>
      </c>
    </row>
    <row r="14" spans="2:9" s="30" customFormat="1" ht="18" customHeight="1" x14ac:dyDescent="0.25">
      <c r="B14" s="281" t="s">
        <v>42</v>
      </c>
      <c r="C14" s="307">
        <v>576.785077</v>
      </c>
      <c r="D14" s="307">
        <v>562.65087041855395</v>
      </c>
      <c r="E14" s="307">
        <v>484.68110676178929</v>
      </c>
      <c r="F14" s="307">
        <v>484.22976588995533</v>
      </c>
      <c r="G14" s="307">
        <v>474.41265925004473</v>
      </c>
      <c r="H14" s="186">
        <v>2.5120740630742544E-2</v>
      </c>
      <c r="I14" s="187">
        <v>0.21578770244408396</v>
      </c>
    </row>
    <row r="15" spans="2:9" s="30" customFormat="1" ht="18" customHeight="1" x14ac:dyDescent="0.25">
      <c r="B15" s="283" t="s">
        <v>242</v>
      </c>
      <c r="C15" s="307">
        <v>151.684</v>
      </c>
      <c r="D15" s="307">
        <v>117.705</v>
      </c>
      <c r="E15" s="307">
        <v>96.538084399999988</v>
      </c>
      <c r="F15" s="307">
        <v>78.080247530000022</v>
      </c>
      <c r="G15" s="307">
        <v>68.788668069999986</v>
      </c>
      <c r="H15" s="186">
        <v>0.28867932543222463</v>
      </c>
      <c r="I15" s="187">
        <v>1.2050724960344481</v>
      </c>
    </row>
    <row r="16" spans="2:9" s="30" customFormat="1" ht="18" customHeight="1" x14ac:dyDescent="0.25">
      <c r="B16" s="281" t="s">
        <v>43</v>
      </c>
      <c r="C16" s="307">
        <v>149.04499999999999</v>
      </c>
      <c r="D16" s="307">
        <v>135.578</v>
      </c>
      <c r="E16" s="307">
        <v>117.43302783</v>
      </c>
      <c r="F16" s="307">
        <v>102.48850087</v>
      </c>
      <c r="G16" s="307">
        <v>100.6254713</v>
      </c>
      <c r="H16" s="186">
        <v>9.9330274823348885E-2</v>
      </c>
      <c r="I16" s="187">
        <v>0.48118560911525377</v>
      </c>
    </row>
    <row r="17" spans="1:9" s="30" customFormat="1" ht="18" customHeight="1" x14ac:dyDescent="0.25">
      <c r="B17" s="281" t="s">
        <v>44</v>
      </c>
      <c r="C17" s="307">
        <v>0</v>
      </c>
      <c r="D17" s="307">
        <v>6.1533295099999981</v>
      </c>
      <c r="E17" s="307">
        <v>4.7926139400000007</v>
      </c>
      <c r="F17" s="307">
        <v>0.40839287000000013</v>
      </c>
      <c r="G17" s="307">
        <v>1.8653015599999998</v>
      </c>
      <c r="H17" s="186" t="s">
        <v>266</v>
      </c>
      <c r="I17" s="187" t="s">
        <v>266</v>
      </c>
    </row>
    <row r="18" spans="1:9" s="30" customFormat="1" ht="18" customHeight="1" x14ac:dyDescent="0.25">
      <c r="B18" s="283" t="s">
        <v>317</v>
      </c>
      <c r="C18" s="307">
        <v>17.425000000000001</v>
      </c>
      <c r="D18" s="307">
        <v>13.284000000000001</v>
      </c>
      <c r="E18" s="307">
        <v>4.0144851999999664</v>
      </c>
      <c r="F18" s="307">
        <v>19.331531760000043</v>
      </c>
      <c r="G18" s="307">
        <v>136.07598303999998</v>
      </c>
      <c r="H18" s="186">
        <v>0.31172839506172845</v>
      </c>
      <c r="I18" s="187">
        <v>-0.8719465433155984</v>
      </c>
    </row>
    <row r="19" spans="1:9" s="30" customFormat="1" ht="19.5" customHeight="1" thickBot="1" x14ac:dyDescent="0.3">
      <c r="B19" s="286" t="s">
        <v>99</v>
      </c>
      <c r="C19" s="287">
        <v>4616.80966859</v>
      </c>
      <c r="D19" s="287">
        <v>4110.2824384693604</v>
      </c>
      <c r="E19" s="287">
        <v>3581.1140657789961</v>
      </c>
      <c r="F19" s="287">
        <v>3172.7318891477025</v>
      </c>
      <c r="G19" s="287">
        <v>3045.0321431144885</v>
      </c>
      <c r="H19" s="201">
        <v>0.12323416643583918</v>
      </c>
      <c r="I19" s="288">
        <v>0.51617764660700183</v>
      </c>
    </row>
    <row r="20" spans="1:9" s="30" customFormat="1" ht="19.5" customHeight="1" thickBot="1" x14ac:dyDescent="0.3">
      <c r="A20" s="52"/>
      <c r="B20" s="398"/>
      <c r="C20" s="284"/>
      <c r="D20" s="284"/>
      <c r="E20" s="284"/>
      <c r="F20" s="284"/>
      <c r="G20" s="284"/>
      <c r="H20" s="200"/>
      <c r="I20" s="200"/>
    </row>
    <row r="21" spans="1:9" s="30" customFormat="1" ht="18" customHeight="1" thickBot="1" x14ac:dyDescent="0.3">
      <c r="A21" s="52"/>
      <c r="B21" s="272" t="s">
        <v>301</v>
      </c>
      <c r="C21" s="273"/>
      <c r="D21" s="273"/>
      <c r="E21" s="273"/>
      <c r="F21" s="273"/>
      <c r="G21" s="273"/>
      <c r="H21" s="452" t="s">
        <v>0</v>
      </c>
      <c r="I21" s="453"/>
    </row>
    <row r="22" spans="1:9" s="30" customFormat="1" ht="18" customHeight="1" x14ac:dyDescent="0.25">
      <c r="A22" s="52"/>
      <c r="B22" s="274" t="s">
        <v>3</v>
      </c>
      <c r="C22" s="275" t="s">
        <v>310</v>
      </c>
      <c r="D22" s="275" t="s">
        <v>280</v>
      </c>
      <c r="E22" s="275" t="s">
        <v>272</v>
      </c>
      <c r="F22" s="275" t="s">
        <v>264</v>
      </c>
      <c r="G22" s="275" t="s">
        <v>251</v>
      </c>
      <c r="H22" s="275" t="s">
        <v>1</v>
      </c>
      <c r="I22" s="276" t="s">
        <v>2</v>
      </c>
    </row>
    <row r="23" spans="1:9" s="30" customFormat="1" ht="18" customHeight="1" x14ac:dyDescent="0.25">
      <c r="B23" s="279" t="s">
        <v>45</v>
      </c>
      <c r="C23" s="285"/>
      <c r="D23" s="285"/>
      <c r="E23" s="285"/>
      <c r="F23" s="285"/>
      <c r="G23" s="285"/>
      <c r="H23" s="186"/>
      <c r="I23" s="187"/>
    </row>
    <row r="24" spans="1:9" s="30" customFormat="1" ht="18" customHeight="1" x14ac:dyDescent="0.25">
      <c r="B24" s="283" t="s">
        <v>189</v>
      </c>
      <c r="C24" s="282">
        <v>303.79756650854227</v>
      </c>
      <c r="D24" s="282">
        <v>230.69666576267954</v>
      </c>
      <c r="E24" s="282">
        <v>326.00294159868861</v>
      </c>
      <c r="F24" s="282">
        <v>235.78179090131138</v>
      </c>
      <c r="G24" s="282">
        <v>56.246432110000001</v>
      </c>
      <c r="H24" s="186">
        <v>0.31687020921690534</v>
      </c>
      <c r="I24" s="187">
        <v>4.401188219626297</v>
      </c>
    </row>
    <row r="25" spans="1:9" s="30" customFormat="1" ht="18" customHeight="1" x14ac:dyDescent="0.25">
      <c r="B25" s="283" t="s">
        <v>249</v>
      </c>
      <c r="C25" s="282">
        <v>0</v>
      </c>
      <c r="D25" s="282">
        <v>-1.7153227899999983</v>
      </c>
      <c r="E25" s="282">
        <v>-1.6204983499999999</v>
      </c>
      <c r="F25" s="282">
        <v>-2.2627785300000016</v>
      </c>
      <c r="G25" s="282">
        <v>-9.2777372199999988</v>
      </c>
      <c r="H25" s="186">
        <v>-1</v>
      </c>
      <c r="I25" s="187">
        <v>-1</v>
      </c>
    </row>
    <row r="26" spans="1:9" s="30" customFormat="1" ht="18" customHeight="1" x14ac:dyDescent="0.25">
      <c r="B26" s="283" t="s">
        <v>318</v>
      </c>
      <c r="C26" s="282">
        <v>-74.242999999999995</v>
      </c>
      <c r="D26" s="282">
        <v>1.7949999999999999</v>
      </c>
      <c r="E26" s="282">
        <v>-61.065779039999995</v>
      </c>
      <c r="F26" s="282">
        <v>-131.33406536000001</v>
      </c>
      <c r="G26" s="282">
        <v>108.33839440000001</v>
      </c>
      <c r="H26" s="186">
        <v>-42.361002785515318</v>
      </c>
      <c r="I26" s="187">
        <v>-1.6852879850322018</v>
      </c>
    </row>
    <row r="27" spans="1:9" s="30" customFormat="1" ht="18" customHeight="1" x14ac:dyDescent="0.25">
      <c r="B27" s="283" t="s">
        <v>190</v>
      </c>
      <c r="C27" s="282">
        <v>0</v>
      </c>
      <c r="D27" s="282">
        <v>6.05</v>
      </c>
      <c r="E27" s="282">
        <v>-1.8754123099999851</v>
      </c>
      <c r="F27" s="282">
        <v>82.441724871499986</v>
      </c>
      <c r="G27" s="282">
        <v>29.74068743849999</v>
      </c>
      <c r="H27" s="186">
        <v>-1</v>
      </c>
      <c r="I27" s="187">
        <v>-1</v>
      </c>
    </row>
    <row r="28" spans="1:9" s="30" customFormat="1" ht="18" customHeight="1" x14ac:dyDescent="0.25">
      <c r="B28" s="283" t="s">
        <v>191</v>
      </c>
      <c r="C28" s="282">
        <v>426.96752987999997</v>
      </c>
      <c r="D28" s="282">
        <v>445.16098337000005</v>
      </c>
      <c r="E28" s="282">
        <v>355.51451242000024</v>
      </c>
      <c r="F28" s="282">
        <v>363.4153745499994</v>
      </c>
      <c r="G28" s="282">
        <v>153.65591003000037</v>
      </c>
      <c r="H28" s="186">
        <v>-4.0869380223464979E-2</v>
      </c>
      <c r="I28" s="187">
        <v>1.7787250734230606</v>
      </c>
    </row>
    <row r="29" spans="1:9" s="30" customFormat="1" ht="19.5" customHeight="1" thickBot="1" x14ac:dyDescent="0.3">
      <c r="B29" s="286" t="s">
        <v>46</v>
      </c>
      <c r="C29" s="287">
        <v>656.5220963885422</v>
      </c>
      <c r="D29" s="287">
        <v>681.98732634267958</v>
      </c>
      <c r="E29" s="287">
        <v>616.95576431868881</v>
      </c>
      <c r="F29" s="287">
        <v>548.04204643281082</v>
      </c>
      <c r="G29" s="287">
        <v>338.7036867585004</v>
      </c>
      <c r="H29" s="201">
        <v>-3.7339740740785832E-2</v>
      </c>
      <c r="I29" s="288">
        <v>0.93833761501583535</v>
      </c>
    </row>
    <row r="30" spans="1:9" s="52" customFormat="1" ht="18" customHeight="1" x14ac:dyDescent="0.25">
      <c r="B30" s="398"/>
      <c r="C30" s="284"/>
      <c r="D30" s="284"/>
      <c r="E30" s="284"/>
      <c r="F30" s="284"/>
      <c r="G30" s="284"/>
      <c r="H30" s="200"/>
      <c r="I30" s="200"/>
    </row>
    <row r="31" spans="1:9" s="30" customFormat="1" ht="10.5" x14ac:dyDescent="0.25">
      <c r="B31" s="76"/>
    </row>
    <row r="32" spans="1:9" s="30" customFormat="1" ht="10.5" x14ac:dyDescent="0.25">
      <c r="B32" s="76"/>
    </row>
    <row r="33" spans="2:2" s="30" customFormat="1" ht="10.5" x14ac:dyDescent="0.25">
      <c r="B33" s="76"/>
    </row>
    <row r="34" spans="2:2" s="30" customFormat="1" ht="10.5" x14ac:dyDescent="0.25">
      <c r="B34" s="76"/>
    </row>
    <row r="35" spans="2:2" s="30" customFormat="1" ht="10.5" x14ac:dyDescent="0.25">
      <c r="B35" s="76"/>
    </row>
    <row r="36" spans="2:2" s="30" customFormat="1" ht="10.5" x14ac:dyDescent="0.25">
      <c r="B36" s="76"/>
    </row>
    <row r="37" spans="2:2" s="30" customFormat="1" ht="10.5" x14ac:dyDescent="0.25">
      <c r="B37" s="76"/>
    </row>
    <row r="38" spans="2:2" s="30" customFormat="1" ht="10.5" x14ac:dyDescent="0.25">
      <c r="B38" s="76"/>
    </row>
    <row r="39" spans="2:2" s="30" customFormat="1" ht="10.5" x14ac:dyDescent="0.25">
      <c r="B39" s="76"/>
    </row>
    <row r="40" spans="2:2" s="30" customFormat="1" ht="10.5" x14ac:dyDescent="0.25">
      <c r="B40" s="76"/>
    </row>
    <row r="41" spans="2:2" s="30" customFormat="1" ht="10.5" x14ac:dyDescent="0.25">
      <c r="B41" s="76"/>
    </row>
    <row r="42" spans="2:2" s="30" customFormat="1" ht="10.5" x14ac:dyDescent="0.25">
      <c r="B42" s="76"/>
    </row>
    <row r="43" spans="2:2" s="30" customFormat="1" ht="10.5" x14ac:dyDescent="0.25">
      <c r="B43" s="76"/>
    </row>
    <row r="44" spans="2:2" s="30" customFormat="1" ht="10.5" x14ac:dyDescent="0.25">
      <c r="B44" s="76"/>
    </row>
    <row r="45" spans="2:2" s="30" customFormat="1" ht="10.5" x14ac:dyDescent="0.25">
      <c r="B45" s="76"/>
    </row>
    <row r="46" spans="2:2" s="30" customFormat="1" ht="10.5" x14ac:dyDescent="0.25">
      <c r="B46" s="76"/>
    </row>
    <row r="47" spans="2:2" s="30" customFormat="1" ht="10.5" x14ac:dyDescent="0.25">
      <c r="B47" s="76"/>
    </row>
    <row r="48" spans="2:2" s="30" customFormat="1" ht="10.5" x14ac:dyDescent="0.25">
      <c r="B48" s="76"/>
    </row>
    <row r="49" spans="2:2" s="31" customFormat="1" ht="10.5" x14ac:dyDescent="0.25">
      <c r="B49" s="77"/>
    </row>
    <row r="50" spans="2:2" s="30" customFormat="1" ht="10.5" x14ac:dyDescent="0.25">
      <c r="B50" s="76"/>
    </row>
    <row r="51" spans="2:2" s="30" customFormat="1" ht="10.5" x14ac:dyDescent="0.25">
      <c r="B51" s="76"/>
    </row>
    <row r="52" spans="2:2" s="30" customFormat="1" ht="10.5" x14ac:dyDescent="0.25">
      <c r="B52" s="76"/>
    </row>
    <row r="53" spans="2:2" s="30" customFormat="1" ht="10.5" x14ac:dyDescent="0.25">
      <c r="B53" s="76"/>
    </row>
    <row r="54" spans="2:2" s="30" customFormat="1" ht="10.5" x14ac:dyDescent="0.25">
      <c r="B54" s="76"/>
    </row>
    <row r="55" spans="2:2" s="30" customFormat="1" ht="10.5" x14ac:dyDescent="0.25">
      <c r="B55" s="76"/>
    </row>
    <row r="56" spans="2:2" s="30" customFormat="1" ht="10.5" x14ac:dyDescent="0.25">
      <c r="B56" s="76"/>
    </row>
    <row r="57" spans="2:2" s="30" customFormat="1" ht="10.5" x14ac:dyDescent="0.25">
      <c r="B57" s="76"/>
    </row>
    <row r="58" spans="2:2" s="30" customFormat="1" ht="10.5" x14ac:dyDescent="0.25">
      <c r="B58" s="76"/>
    </row>
    <row r="59" spans="2:2" s="30" customFormat="1" ht="10.5" x14ac:dyDescent="0.25">
      <c r="B59" s="76"/>
    </row>
    <row r="60" spans="2:2" s="30" customFormat="1" ht="10.5" x14ac:dyDescent="0.25">
      <c r="B60" s="76"/>
    </row>
    <row r="61" spans="2:2" s="31" customFormat="1" ht="10.5" x14ac:dyDescent="0.25">
      <c r="B61" s="77"/>
    </row>
    <row r="62" spans="2:2" s="30" customFormat="1" ht="10.5" x14ac:dyDescent="0.25">
      <c r="B62" s="76"/>
    </row>
    <row r="63" spans="2:2" s="31" customFormat="1" ht="10.5" x14ac:dyDescent="0.25">
      <c r="B63" s="77"/>
    </row>
    <row r="64" spans="2:2" s="69" customFormat="1" ht="10.5" x14ac:dyDescent="0.25">
      <c r="B64" s="78"/>
    </row>
    <row r="65" spans="2:2" s="69" customFormat="1" ht="10.5" x14ac:dyDescent="0.25">
      <c r="B65" s="78"/>
    </row>
    <row r="66" spans="2:2" s="69" customFormat="1" ht="10.5" x14ac:dyDescent="0.25">
      <c r="B66" s="78"/>
    </row>
    <row r="67" spans="2:2" s="69" customFormat="1" ht="10.5" x14ac:dyDescent="0.25">
      <c r="B67" s="78"/>
    </row>
    <row r="68" spans="2:2" s="69" customFormat="1" ht="10.5" x14ac:dyDescent="0.25">
      <c r="B68" s="78"/>
    </row>
    <row r="69" spans="2:2" s="69" customFormat="1" ht="10.5" x14ac:dyDescent="0.25">
      <c r="B69" s="78"/>
    </row>
    <row r="70" spans="2:2" s="69" customFormat="1" ht="10.5" x14ac:dyDescent="0.25">
      <c r="B70" s="78"/>
    </row>
    <row r="71" spans="2:2" s="69" customFormat="1" ht="10.5" x14ac:dyDescent="0.25">
      <c r="B71" s="78"/>
    </row>
    <row r="72" spans="2:2" s="69" customFormat="1" ht="10.5" x14ac:dyDescent="0.25">
      <c r="B72" s="78"/>
    </row>
    <row r="73" spans="2:2" s="69" customFormat="1" ht="10.5" x14ac:dyDescent="0.25">
      <c r="B73" s="78"/>
    </row>
    <row r="74" spans="2:2" s="69" customFormat="1" ht="10.5" x14ac:dyDescent="0.25">
      <c r="B74" s="78"/>
    </row>
    <row r="75" spans="2:2" s="69" customFormat="1" ht="10.5" x14ac:dyDescent="0.25">
      <c r="B75" s="78"/>
    </row>
    <row r="76" spans="2:2" s="69" customFormat="1" ht="10.5" x14ac:dyDescent="0.25">
      <c r="B76" s="78"/>
    </row>
    <row r="77" spans="2:2" s="69" customFormat="1" ht="10.5" x14ac:dyDescent="0.25">
      <c r="B77" s="78"/>
    </row>
    <row r="78" spans="2:2" s="69" customFormat="1" ht="10.5" x14ac:dyDescent="0.25">
      <c r="B78" s="78"/>
    </row>
    <row r="79" spans="2:2" s="69" customFormat="1" ht="10.5" x14ac:dyDescent="0.25">
      <c r="B79" s="78"/>
    </row>
    <row r="80" spans="2:2" s="69" customFormat="1" ht="10.5" x14ac:dyDescent="0.25">
      <c r="B80" s="78"/>
    </row>
    <row r="81" spans="2:2" s="69" customFormat="1" ht="10.5" x14ac:dyDescent="0.25">
      <c r="B81" s="78"/>
    </row>
    <row r="82" spans="2:2" s="69" customFormat="1" ht="10.5" x14ac:dyDescent="0.25">
      <c r="B82" s="78"/>
    </row>
    <row r="83" spans="2:2" s="69" customFormat="1" ht="10.5" x14ac:dyDescent="0.25">
      <c r="B83" s="78"/>
    </row>
    <row r="84" spans="2:2" s="69" customFormat="1" ht="10.5" x14ac:dyDescent="0.25">
      <c r="B84" s="78"/>
    </row>
    <row r="85" spans="2:2" s="69" customFormat="1" ht="10.5" x14ac:dyDescent="0.25">
      <c r="B85" s="78"/>
    </row>
    <row r="86" spans="2:2" s="69" customFormat="1" ht="10.5" x14ac:dyDescent="0.25">
      <c r="B86" s="78"/>
    </row>
    <row r="87" spans="2:2" s="69" customFormat="1" ht="10.5" x14ac:dyDescent="0.25">
      <c r="B87" s="78"/>
    </row>
    <row r="88" spans="2:2" s="30" customFormat="1" ht="10.5" x14ac:dyDescent="0.25">
      <c r="B88" s="76"/>
    </row>
    <row r="89" spans="2:2" s="30" customFormat="1" ht="10.5" x14ac:dyDescent="0.25">
      <c r="B89" s="76"/>
    </row>
    <row r="90" spans="2:2" s="30" customFormat="1" ht="10.5" x14ac:dyDescent="0.25">
      <c r="B90" s="76"/>
    </row>
    <row r="91" spans="2:2" s="30" customFormat="1" ht="10.5" x14ac:dyDescent="0.25">
      <c r="B91" s="76"/>
    </row>
    <row r="92" spans="2:2" s="30" customFormat="1" ht="10.5" x14ac:dyDescent="0.25">
      <c r="B92" s="76"/>
    </row>
    <row r="93" spans="2:2" s="30" customFormat="1" ht="10.5" x14ac:dyDescent="0.25">
      <c r="B93" s="76"/>
    </row>
    <row r="94" spans="2:2" s="30" customFormat="1" ht="10.5" x14ac:dyDescent="0.25">
      <c r="B94" s="76"/>
    </row>
    <row r="95" spans="2:2" s="30" customFormat="1" ht="10.5" x14ac:dyDescent="0.25">
      <c r="B95" s="76"/>
    </row>
    <row r="96" spans="2:2" s="30" customFormat="1" ht="10.5" x14ac:dyDescent="0.25">
      <c r="B96" s="76"/>
    </row>
    <row r="97" spans="2:2" s="30" customFormat="1" ht="10.5" x14ac:dyDescent="0.25">
      <c r="B97" s="76"/>
    </row>
    <row r="98" spans="2:2" s="30" customFormat="1" ht="10.5" x14ac:dyDescent="0.25">
      <c r="B98" s="76"/>
    </row>
    <row r="99" spans="2:2" s="30" customFormat="1" ht="10.5" x14ac:dyDescent="0.25">
      <c r="B99" s="76"/>
    </row>
    <row r="100" spans="2:2" s="30" customFormat="1" ht="10.5" x14ac:dyDescent="0.25">
      <c r="B100" s="76"/>
    </row>
    <row r="101" spans="2:2" s="30" customFormat="1" ht="10.5" x14ac:dyDescent="0.25">
      <c r="B101" s="76"/>
    </row>
    <row r="102" spans="2:2" s="30" customFormat="1" ht="10.5" x14ac:dyDescent="0.25">
      <c r="B102" s="76"/>
    </row>
    <row r="103" spans="2:2" s="30" customFormat="1" ht="10.5" x14ac:dyDescent="0.25">
      <c r="B103" s="76"/>
    </row>
    <row r="104" spans="2:2" s="30" customFormat="1" ht="10.5" x14ac:dyDescent="0.25">
      <c r="B104" s="76"/>
    </row>
    <row r="105" spans="2:2" s="30" customFormat="1" ht="10.5" x14ac:dyDescent="0.25">
      <c r="B105" s="76"/>
    </row>
    <row r="106" spans="2:2" s="30" customFormat="1" ht="10.5" x14ac:dyDescent="0.25">
      <c r="B106" s="76"/>
    </row>
    <row r="107" spans="2:2" s="31" customFormat="1" ht="10.5" x14ac:dyDescent="0.25">
      <c r="B107" s="77"/>
    </row>
    <row r="108" spans="2:2" s="69" customFormat="1" ht="10.5" x14ac:dyDescent="0.25">
      <c r="B108" s="78"/>
    </row>
    <row r="109" spans="2:2" s="69" customFormat="1" ht="10.5" x14ac:dyDescent="0.25">
      <c r="B109" s="78"/>
    </row>
    <row r="110" spans="2:2" s="69" customFormat="1" ht="10.5" x14ac:dyDescent="0.25">
      <c r="B110" s="78"/>
    </row>
    <row r="111" spans="2:2" s="69" customFormat="1" ht="10.5" x14ac:dyDescent="0.25">
      <c r="B111" s="78"/>
    </row>
    <row r="112" spans="2:2" s="69" customFormat="1" ht="10.5" x14ac:dyDescent="0.25">
      <c r="B112" s="78"/>
    </row>
    <row r="113" spans="2:2" s="69" customFormat="1" ht="10.5" x14ac:dyDescent="0.25">
      <c r="B113" s="78"/>
    </row>
    <row r="114" spans="2:2" s="69" customFormat="1" ht="10.5" x14ac:dyDescent="0.25">
      <c r="B114" s="78"/>
    </row>
    <row r="115" spans="2:2" s="69" customFormat="1" ht="10.5" x14ac:dyDescent="0.25">
      <c r="B115" s="78"/>
    </row>
    <row r="116" spans="2:2" s="69" customFormat="1" ht="10.5" x14ac:dyDescent="0.25">
      <c r="B116" s="78"/>
    </row>
    <row r="117" spans="2:2" s="69" customFormat="1" ht="10.5" x14ac:dyDescent="0.25">
      <c r="B117" s="78"/>
    </row>
    <row r="118" spans="2:2" s="30" customFormat="1" ht="10.5" x14ac:dyDescent="0.25">
      <c r="B118" s="76"/>
    </row>
    <row r="119" spans="2:2" s="30" customFormat="1" ht="10.5" x14ac:dyDescent="0.25">
      <c r="B119" s="76"/>
    </row>
    <row r="120" spans="2:2" s="30" customFormat="1" ht="10.5" x14ac:dyDescent="0.25">
      <c r="B120" s="76"/>
    </row>
    <row r="121" spans="2:2" s="30" customFormat="1" ht="10.5" x14ac:dyDescent="0.25">
      <c r="B121" s="76"/>
    </row>
    <row r="122" spans="2:2" s="30" customFormat="1" ht="10.5" x14ac:dyDescent="0.25">
      <c r="B122" s="76"/>
    </row>
    <row r="123" spans="2:2" s="30" customFormat="1" ht="10.5" x14ac:dyDescent="0.25">
      <c r="B123" s="76"/>
    </row>
    <row r="124" spans="2:2" s="30" customFormat="1" ht="10.5" x14ac:dyDescent="0.25">
      <c r="B124" s="76"/>
    </row>
    <row r="125" spans="2:2" s="30" customFormat="1" ht="10.5" x14ac:dyDescent="0.25">
      <c r="B125" s="76"/>
    </row>
    <row r="126" spans="2:2" s="30" customFormat="1" ht="10.5" x14ac:dyDescent="0.25">
      <c r="B126" s="76"/>
    </row>
    <row r="127" spans="2:2" s="30" customFormat="1" ht="10.5" x14ac:dyDescent="0.25">
      <c r="B127" s="76"/>
    </row>
    <row r="128" spans="2:2" s="30" customFormat="1" ht="10.5" x14ac:dyDescent="0.25">
      <c r="B128" s="76"/>
    </row>
    <row r="129" spans="2:2" s="30" customFormat="1" ht="10.5" x14ac:dyDescent="0.25">
      <c r="B129" s="76"/>
    </row>
    <row r="130" spans="2:2" s="30" customFormat="1" ht="10.5" x14ac:dyDescent="0.25">
      <c r="B130" s="76"/>
    </row>
    <row r="131" spans="2:2" s="30" customFormat="1" ht="10.5" x14ac:dyDescent="0.25">
      <c r="B131" s="76"/>
    </row>
    <row r="132" spans="2:2" s="30" customFormat="1" ht="10.5" x14ac:dyDescent="0.25">
      <c r="B132" s="76"/>
    </row>
    <row r="133" spans="2:2" s="30" customFormat="1" ht="10.5" x14ac:dyDescent="0.25">
      <c r="B133" s="76"/>
    </row>
    <row r="134" spans="2:2" s="30" customFormat="1" ht="10.5" x14ac:dyDescent="0.25">
      <c r="B134" s="76"/>
    </row>
    <row r="135" spans="2:2" s="30" customFormat="1" ht="5.25" customHeight="1" x14ac:dyDescent="0.25">
      <c r="B135" s="76"/>
    </row>
    <row r="137" spans="2:2" ht="5.25" customHeight="1" x14ac:dyDescent="0.25"/>
  </sheetData>
  <mergeCells count="2">
    <mergeCell ref="H2:I2"/>
    <mergeCell ref="H21:I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I145"/>
  <sheetViews>
    <sheetView showGridLines="0" zoomScaleNormal="100" workbookViewId="0">
      <selection activeCell="A2" sqref="A2:H12"/>
    </sheetView>
  </sheetViews>
  <sheetFormatPr baseColWidth="10" defaultRowHeight="14.25" x14ac:dyDescent="0.25"/>
  <cols>
    <col min="1" max="1" width="24.7109375" style="71" bestFit="1" customWidth="1"/>
    <col min="2" max="6" width="11" style="37" bestFit="1" customWidth="1"/>
    <col min="7" max="8" width="9" style="37" bestFit="1" customWidth="1"/>
    <col min="9" max="9" width="50.140625" style="37" bestFit="1" customWidth="1"/>
    <col min="10" max="16384" width="11.42578125" style="37"/>
  </cols>
  <sheetData>
    <row r="1" spans="1:9" ht="15" thickBot="1" x14ac:dyDescent="0.3">
      <c r="I1" s="38"/>
    </row>
    <row r="2" spans="1:9" s="39" customFormat="1" ht="12" customHeight="1" thickBot="1" x14ac:dyDescent="0.3">
      <c r="A2" s="72" t="s">
        <v>319</v>
      </c>
      <c r="B2" s="40"/>
      <c r="C2" s="40"/>
      <c r="D2" s="40"/>
      <c r="E2" s="40"/>
      <c r="F2" s="40"/>
      <c r="G2" s="454" t="s">
        <v>0</v>
      </c>
      <c r="H2" s="455"/>
      <c r="I2" s="41"/>
    </row>
    <row r="3" spans="1:9" s="39" customFormat="1" ht="11.25" x14ac:dyDescent="0.25">
      <c r="A3" s="33" t="s">
        <v>3</v>
      </c>
      <c r="B3" s="3" t="s">
        <v>310</v>
      </c>
      <c r="C3" s="3" t="s">
        <v>280</v>
      </c>
      <c r="D3" s="3" t="s">
        <v>272</v>
      </c>
      <c r="E3" s="3" t="s">
        <v>264</v>
      </c>
      <c r="F3" s="3" t="s">
        <v>251</v>
      </c>
      <c r="G3" s="3" t="s">
        <v>1</v>
      </c>
      <c r="H3" s="4" t="s">
        <v>2</v>
      </c>
      <c r="I3" s="41"/>
    </row>
    <row r="4" spans="1:9" x14ac:dyDescent="0.25">
      <c r="A4" s="73"/>
      <c r="B4" s="42"/>
      <c r="C4" s="42"/>
      <c r="D4" s="42"/>
      <c r="E4" s="42"/>
      <c r="F4" s="42"/>
      <c r="G4" s="42"/>
      <c r="H4" s="43"/>
      <c r="I4" s="38"/>
    </row>
    <row r="5" spans="1:9" s="30" customFormat="1" ht="10.5" x14ac:dyDescent="0.25">
      <c r="A5" s="80" t="s">
        <v>63</v>
      </c>
      <c r="B5" s="55"/>
      <c r="C5" s="55"/>
      <c r="D5" s="55"/>
      <c r="E5" s="55"/>
      <c r="F5" s="55"/>
      <c r="G5" s="55"/>
      <c r="H5" s="56"/>
      <c r="I5" s="38"/>
    </row>
    <row r="6" spans="1:9" s="30" customFormat="1" ht="21" customHeight="1" x14ac:dyDescent="0.25">
      <c r="A6" s="81" t="s">
        <v>64</v>
      </c>
      <c r="B6" s="45">
        <v>5.4119999999999999</v>
      </c>
      <c r="C6" s="45">
        <v>1.1210772299999998</v>
      </c>
      <c r="D6" s="45">
        <v>1.2029429300000192</v>
      </c>
      <c r="E6" s="45">
        <v>0.67184366999998746</v>
      </c>
      <c r="F6" s="45">
        <v>0.71721339999999323</v>
      </c>
      <c r="G6" s="48">
        <v>3.827499707580361</v>
      </c>
      <c r="H6" s="49">
        <v>6.5458712846135487</v>
      </c>
      <c r="I6" s="356"/>
    </row>
    <row r="7" spans="1:9" s="30" customFormat="1" ht="21" customHeight="1" x14ac:dyDescent="0.25">
      <c r="A7" s="399" t="s">
        <v>320</v>
      </c>
      <c r="B7" s="45">
        <v>199.60599999999999</v>
      </c>
      <c r="C7" s="45">
        <v>306.495</v>
      </c>
      <c r="D7" s="45">
        <v>184.001</v>
      </c>
      <c r="E7" s="45">
        <v>92</v>
      </c>
      <c r="F7" s="45">
        <v>55.2</v>
      </c>
      <c r="G7" s="48">
        <v>-0.34874630907518889</v>
      </c>
      <c r="H7" s="49">
        <v>2.616050724637681</v>
      </c>
      <c r="I7" s="356"/>
    </row>
    <row r="8" spans="1:9" s="30" customFormat="1" ht="21" customHeight="1" x14ac:dyDescent="0.25">
      <c r="A8" s="81" t="s">
        <v>65</v>
      </c>
      <c r="B8" s="45">
        <v>714.50900000000001</v>
      </c>
      <c r="C8" s="45">
        <v>577.178</v>
      </c>
      <c r="D8" s="45">
        <v>678.51907028000005</v>
      </c>
      <c r="E8" s="45">
        <v>527.96060270999976</v>
      </c>
      <c r="F8" s="45">
        <v>620.27432701000009</v>
      </c>
      <c r="G8" s="48">
        <v>0.23793526433786472</v>
      </c>
      <c r="H8" s="49">
        <v>0.15192418722898493</v>
      </c>
      <c r="I8" s="356"/>
    </row>
    <row r="9" spans="1:9" s="30" customFormat="1" ht="21" customHeight="1" x14ac:dyDescent="0.25">
      <c r="A9" s="81" t="s">
        <v>66</v>
      </c>
      <c r="B9" s="45">
        <v>810.50352660999999</v>
      </c>
      <c r="C9" s="45">
        <v>589.85590685330351</v>
      </c>
      <c r="D9" s="45">
        <v>540.45442380672228</v>
      </c>
      <c r="E9" s="45">
        <v>488.91035358421368</v>
      </c>
      <c r="F9" s="45">
        <v>344.00311883444448</v>
      </c>
      <c r="G9" s="48">
        <v>0.374070374125407</v>
      </c>
      <c r="H9" s="49">
        <v>1.3560935416985691</v>
      </c>
      <c r="I9" s="356"/>
    </row>
    <row r="10" spans="1:9" s="30" customFormat="1" ht="21" customHeight="1" x14ac:dyDescent="0.25">
      <c r="A10" s="81" t="s">
        <v>67</v>
      </c>
      <c r="B10" s="45">
        <v>56.145402120000007</v>
      </c>
      <c r="C10" s="45">
        <v>50.347975749999982</v>
      </c>
      <c r="D10" s="45">
        <v>14.705950740000029</v>
      </c>
      <c r="E10" s="45">
        <v>78.722350239999969</v>
      </c>
      <c r="F10" s="45">
        <v>65.092139380000006</v>
      </c>
      <c r="G10" s="48">
        <v>0.11514715901959627</v>
      </c>
      <c r="H10" s="49">
        <v>-0.13744727620289188</v>
      </c>
      <c r="I10" s="356"/>
    </row>
    <row r="11" spans="1:9" s="30" customFormat="1" ht="21" customHeight="1" x14ac:dyDescent="0.25">
      <c r="A11" s="81" t="s">
        <v>68</v>
      </c>
      <c r="B11" s="45">
        <v>12.529</v>
      </c>
      <c r="C11" s="45">
        <v>23.317</v>
      </c>
      <c r="D11" s="45">
        <v>37.429436960000004</v>
      </c>
      <c r="E11" s="45">
        <v>34.237821799999992</v>
      </c>
      <c r="F11" s="45">
        <v>33.252741240000006</v>
      </c>
      <c r="G11" s="48">
        <v>-0.46266672384955188</v>
      </c>
      <c r="H11" s="49">
        <v>-0.62321903299422554</v>
      </c>
      <c r="I11" s="356"/>
    </row>
    <row r="12" spans="1:9" s="30" customFormat="1" ht="21" customHeight="1" thickBot="1" x14ac:dyDescent="0.3">
      <c r="A12" s="75" t="s">
        <v>46</v>
      </c>
      <c r="B12" s="60">
        <v>1798.7049287299999</v>
      </c>
      <c r="C12" s="60">
        <v>1548.3149598333034</v>
      </c>
      <c r="D12" s="60">
        <v>1456.3128247167222</v>
      </c>
      <c r="E12" s="60">
        <v>1222.5029720042132</v>
      </c>
      <c r="F12" s="60">
        <v>1118.5395398644446</v>
      </c>
      <c r="G12" s="61">
        <v>0.16171772242235161</v>
      </c>
      <c r="H12" s="62">
        <v>0.60808345581416301</v>
      </c>
      <c r="I12" s="356"/>
    </row>
    <row r="13" spans="1:9" s="30" customFormat="1" ht="10.5" x14ac:dyDescent="0.25">
      <c r="A13" s="83"/>
      <c r="B13" s="48"/>
      <c r="C13" s="48"/>
      <c r="D13" s="48"/>
      <c r="E13" s="48"/>
      <c r="F13" s="48"/>
      <c r="G13" s="48"/>
      <c r="H13" s="309"/>
      <c r="I13" s="38"/>
    </row>
    <row r="14" spans="1:9" s="30" customFormat="1" ht="10.5" x14ac:dyDescent="0.25">
      <c r="A14" s="83"/>
      <c r="B14" s="48"/>
      <c r="C14" s="48"/>
      <c r="D14" s="48"/>
      <c r="E14" s="48"/>
      <c r="F14" s="48"/>
      <c r="G14" s="48"/>
      <c r="H14" s="38"/>
      <c r="I14" s="38"/>
    </row>
    <row r="15" spans="1:9" s="30" customFormat="1" ht="10.5" x14ac:dyDescent="0.25">
      <c r="A15" s="83"/>
      <c r="B15" s="216"/>
      <c r="C15" s="216"/>
      <c r="D15" s="216"/>
      <c r="E15" s="216">
        <v>0</v>
      </c>
      <c r="F15" s="48"/>
      <c r="G15" s="48"/>
      <c r="H15" s="38"/>
      <c r="I15" s="38"/>
    </row>
    <row r="16" spans="1:9" s="30" customFormat="1" ht="10.5" x14ac:dyDescent="0.25">
      <c r="A16" s="83"/>
      <c r="B16" s="216"/>
      <c r="C16" s="216"/>
      <c r="D16" s="216"/>
      <c r="E16" s="216"/>
      <c r="F16" s="216"/>
      <c r="G16" s="48"/>
      <c r="H16" s="38"/>
      <c r="I16" s="38"/>
    </row>
    <row r="17" spans="1:9" s="30" customFormat="1" ht="10.5" x14ac:dyDescent="0.25">
      <c r="A17" s="83"/>
      <c r="B17" s="48"/>
      <c r="C17" s="48"/>
      <c r="D17" s="48"/>
      <c r="E17" s="48"/>
      <c r="F17" s="48"/>
      <c r="G17" s="48"/>
      <c r="H17" s="38"/>
      <c r="I17" s="38"/>
    </row>
    <row r="18" spans="1:9" s="30" customFormat="1" ht="10.5" x14ac:dyDescent="0.25">
      <c r="A18" s="83"/>
      <c r="B18" s="48"/>
      <c r="C18" s="48"/>
      <c r="D18" s="48"/>
      <c r="E18" s="48"/>
      <c r="F18" s="48"/>
      <c r="G18" s="48"/>
      <c r="H18" s="38"/>
      <c r="I18" s="38"/>
    </row>
    <row r="19" spans="1:9" s="30" customFormat="1" ht="10.5" x14ac:dyDescent="0.25">
      <c r="H19" s="38"/>
      <c r="I19" s="38"/>
    </row>
    <row r="20" spans="1:9" s="30" customFormat="1" ht="10.5" x14ac:dyDescent="0.25">
      <c r="H20" s="38"/>
      <c r="I20" s="38"/>
    </row>
    <row r="21" spans="1:9" s="30" customFormat="1" ht="10.5" x14ac:dyDescent="0.25">
      <c r="H21" s="38"/>
      <c r="I21" s="38"/>
    </row>
    <row r="22" spans="1:9" s="30" customFormat="1" ht="10.5" x14ac:dyDescent="0.25">
      <c r="H22" s="38"/>
      <c r="I22" s="38"/>
    </row>
    <row r="23" spans="1:9" s="30" customFormat="1" ht="10.5" x14ac:dyDescent="0.25">
      <c r="H23" s="38"/>
      <c r="I23" s="38"/>
    </row>
    <row r="24" spans="1:9" s="30" customFormat="1" ht="10.5" x14ac:dyDescent="0.25"/>
    <row r="25" spans="1:9" s="30" customFormat="1" ht="10.5" x14ac:dyDescent="0.25"/>
    <row r="26" spans="1:9" s="30" customFormat="1" ht="10.5" x14ac:dyDescent="0.25"/>
    <row r="27" spans="1:9" s="30" customFormat="1" ht="10.5" x14ac:dyDescent="0.25"/>
    <row r="28" spans="1:9" s="30" customFormat="1" ht="10.5" x14ac:dyDescent="0.25">
      <c r="A28" s="76"/>
    </row>
    <row r="29" spans="1:9" s="30" customFormat="1" ht="10.5" x14ac:dyDescent="0.25">
      <c r="A29" s="76"/>
    </row>
    <row r="30" spans="1:9" s="30" customFormat="1" ht="10.5" x14ac:dyDescent="0.25">
      <c r="A30" s="76"/>
    </row>
    <row r="31" spans="1:9" s="30" customFormat="1" ht="10.5" x14ac:dyDescent="0.25">
      <c r="A31" s="76"/>
    </row>
    <row r="32" spans="1:9" s="30" customFormat="1" ht="10.5" x14ac:dyDescent="0.25">
      <c r="A32" s="76"/>
    </row>
    <row r="33" spans="1:1" s="30" customFormat="1" ht="10.5" x14ac:dyDescent="0.25">
      <c r="A33" s="76"/>
    </row>
    <row r="34" spans="1:1" s="30" customFormat="1" ht="10.5" x14ac:dyDescent="0.25">
      <c r="A34" s="76"/>
    </row>
    <row r="35" spans="1:1" s="30" customFormat="1" ht="10.5" x14ac:dyDescent="0.25">
      <c r="A35" s="76"/>
    </row>
    <row r="36" spans="1:1" s="30" customFormat="1" ht="10.5" x14ac:dyDescent="0.25">
      <c r="A36" s="76"/>
    </row>
    <row r="37" spans="1:1" s="30" customFormat="1" ht="10.5" x14ac:dyDescent="0.25">
      <c r="A37" s="76"/>
    </row>
    <row r="38" spans="1:1" s="30" customFormat="1" ht="10.5" x14ac:dyDescent="0.25">
      <c r="A38" s="76"/>
    </row>
    <row r="39" spans="1:1" s="30" customFormat="1" ht="10.5" x14ac:dyDescent="0.25">
      <c r="A39" s="76"/>
    </row>
    <row r="40" spans="1:1" s="30" customFormat="1" ht="10.5" x14ac:dyDescent="0.25">
      <c r="A40" s="76"/>
    </row>
    <row r="41" spans="1:1" s="30" customFormat="1" ht="10.5" x14ac:dyDescent="0.25">
      <c r="A41" s="76"/>
    </row>
    <row r="42" spans="1:1" s="30" customFormat="1" ht="10.5" x14ac:dyDescent="0.25">
      <c r="A42" s="76"/>
    </row>
    <row r="43" spans="1:1" s="30" customFormat="1" ht="10.5" x14ac:dyDescent="0.25">
      <c r="A43" s="76"/>
    </row>
    <row r="44" spans="1:1" s="30" customFormat="1" ht="10.5" x14ac:dyDescent="0.25">
      <c r="A44" s="76"/>
    </row>
    <row r="45" spans="1:1" s="30" customFormat="1" ht="10.5" x14ac:dyDescent="0.25">
      <c r="A45" s="76"/>
    </row>
    <row r="46" spans="1:1" s="30" customFormat="1" ht="10.5" x14ac:dyDescent="0.25">
      <c r="A46" s="76"/>
    </row>
    <row r="47" spans="1:1" s="30" customFormat="1" ht="10.5" x14ac:dyDescent="0.25">
      <c r="A47" s="76"/>
    </row>
    <row r="48" spans="1:1" s="30" customFormat="1" ht="10.5" x14ac:dyDescent="0.25">
      <c r="A48" s="76"/>
    </row>
    <row r="49" spans="1:1" s="30" customFormat="1" ht="10.5" x14ac:dyDescent="0.25">
      <c r="A49" s="76"/>
    </row>
    <row r="50" spans="1:1" s="30" customFormat="1" ht="10.5" x14ac:dyDescent="0.25">
      <c r="A50" s="76"/>
    </row>
    <row r="51" spans="1:1" s="30" customFormat="1" ht="10.5" x14ac:dyDescent="0.25">
      <c r="A51" s="76"/>
    </row>
    <row r="52" spans="1:1" s="30" customFormat="1" ht="10.5" x14ac:dyDescent="0.25">
      <c r="A52" s="76"/>
    </row>
    <row r="53" spans="1:1" s="30" customFormat="1" ht="10.5" x14ac:dyDescent="0.25">
      <c r="A53" s="76"/>
    </row>
    <row r="54" spans="1:1" s="30" customFormat="1" ht="10.5" x14ac:dyDescent="0.25">
      <c r="A54" s="76"/>
    </row>
    <row r="55" spans="1:1" s="30" customFormat="1" ht="10.5" x14ac:dyDescent="0.25">
      <c r="A55" s="76"/>
    </row>
    <row r="56" spans="1:1" s="30" customFormat="1" ht="10.5" x14ac:dyDescent="0.25">
      <c r="A56" s="76"/>
    </row>
    <row r="57" spans="1:1" s="31" customFormat="1" ht="10.5" x14ac:dyDescent="0.25">
      <c r="A57" s="77"/>
    </row>
    <row r="58" spans="1:1" s="30" customFormat="1" ht="10.5" x14ac:dyDescent="0.25">
      <c r="A58" s="76"/>
    </row>
    <row r="59" spans="1:1" s="30" customFormat="1" ht="10.5" x14ac:dyDescent="0.25">
      <c r="A59" s="76"/>
    </row>
    <row r="60" spans="1:1" s="30" customFormat="1" ht="10.5" x14ac:dyDescent="0.25">
      <c r="A60" s="76"/>
    </row>
    <row r="61" spans="1:1" s="30" customFormat="1" ht="10.5" x14ac:dyDescent="0.25">
      <c r="A61" s="76"/>
    </row>
    <row r="62" spans="1:1" s="30" customFormat="1" ht="10.5" x14ac:dyDescent="0.25">
      <c r="A62" s="76"/>
    </row>
    <row r="63" spans="1:1" s="30" customFormat="1" ht="10.5" x14ac:dyDescent="0.25">
      <c r="A63" s="76"/>
    </row>
    <row r="64" spans="1:1" s="30" customFormat="1" ht="10.5" x14ac:dyDescent="0.25">
      <c r="A64" s="76"/>
    </row>
    <row r="65" spans="1:1" s="30" customFormat="1" ht="10.5" x14ac:dyDescent="0.25">
      <c r="A65" s="76"/>
    </row>
    <row r="66" spans="1:1" s="30" customFormat="1" ht="10.5" x14ac:dyDescent="0.25">
      <c r="A66" s="76"/>
    </row>
    <row r="67" spans="1:1" s="30" customFormat="1" ht="10.5" x14ac:dyDescent="0.25">
      <c r="A67" s="76"/>
    </row>
    <row r="68" spans="1:1" s="30" customFormat="1" ht="10.5" x14ac:dyDescent="0.25">
      <c r="A68" s="76"/>
    </row>
    <row r="69" spans="1:1" s="31" customFormat="1" ht="10.5" x14ac:dyDescent="0.25">
      <c r="A69" s="77"/>
    </row>
    <row r="70" spans="1:1" s="30" customFormat="1" ht="10.5" x14ac:dyDescent="0.25">
      <c r="A70" s="76"/>
    </row>
    <row r="71" spans="1:1" s="31" customFormat="1" ht="10.5" x14ac:dyDescent="0.25">
      <c r="A71" s="77"/>
    </row>
    <row r="72" spans="1:1" s="69" customFormat="1" ht="10.5" x14ac:dyDescent="0.25">
      <c r="A72" s="78"/>
    </row>
    <row r="73" spans="1:1" s="69" customFormat="1" ht="10.5" x14ac:dyDescent="0.25">
      <c r="A73" s="78"/>
    </row>
    <row r="74" spans="1:1" s="69" customFormat="1" ht="10.5" x14ac:dyDescent="0.25">
      <c r="A74" s="78"/>
    </row>
    <row r="75" spans="1:1" s="69" customFormat="1" ht="10.5" x14ac:dyDescent="0.25">
      <c r="A75" s="78"/>
    </row>
    <row r="76" spans="1:1" s="69" customFormat="1" ht="10.5" x14ac:dyDescent="0.25">
      <c r="A76" s="78"/>
    </row>
    <row r="77" spans="1:1" s="69" customFormat="1" ht="10.5" x14ac:dyDescent="0.25">
      <c r="A77" s="78"/>
    </row>
    <row r="78" spans="1:1" s="69" customFormat="1" ht="10.5" x14ac:dyDescent="0.25">
      <c r="A78" s="78"/>
    </row>
    <row r="79" spans="1:1" s="69" customFormat="1" ht="10.5" x14ac:dyDescent="0.25">
      <c r="A79" s="78"/>
    </row>
    <row r="80" spans="1:1" s="69" customFormat="1" ht="10.5" x14ac:dyDescent="0.25">
      <c r="A80" s="78"/>
    </row>
    <row r="81" spans="1:1" s="69" customFormat="1" ht="10.5" x14ac:dyDescent="0.25">
      <c r="A81" s="78"/>
    </row>
    <row r="82" spans="1:1" s="69" customFormat="1" ht="10.5" x14ac:dyDescent="0.25">
      <c r="A82" s="78"/>
    </row>
    <row r="83" spans="1:1" s="69" customFormat="1" ht="10.5" x14ac:dyDescent="0.25">
      <c r="A83" s="78"/>
    </row>
    <row r="84" spans="1:1" s="69" customFormat="1" ht="10.5" x14ac:dyDescent="0.25">
      <c r="A84" s="78"/>
    </row>
    <row r="85" spans="1:1" s="69" customFormat="1" ht="10.5" x14ac:dyDescent="0.25">
      <c r="A85" s="78"/>
    </row>
    <row r="86" spans="1:1" s="69" customFormat="1" ht="10.5" x14ac:dyDescent="0.25">
      <c r="A86" s="78"/>
    </row>
    <row r="87" spans="1:1" s="69" customFormat="1" ht="10.5" x14ac:dyDescent="0.25">
      <c r="A87" s="78"/>
    </row>
    <row r="88" spans="1:1" s="69" customFormat="1" ht="10.5" x14ac:dyDescent="0.25">
      <c r="A88" s="78"/>
    </row>
    <row r="89" spans="1:1" s="69" customFormat="1" ht="10.5" x14ac:dyDescent="0.25">
      <c r="A89" s="78"/>
    </row>
    <row r="90" spans="1:1" s="69" customFormat="1" ht="10.5" x14ac:dyDescent="0.25">
      <c r="A90" s="78"/>
    </row>
    <row r="91" spans="1:1" s="69" customFormat="1" ht="10.5" x14ac:dyDescent="0.25">
      <c r="A91" s="78"/>
    </row>
    <row r="92" spans="1:1" s="69" customFormat="1" ht="10.5" x14ac:dyDescent="0.25">
      <c r="A92" s="78"/>
    </row>
    <row r="93" spans="1:1" s="69" customFormat="1" ht="10.5" x14ac:dyDescent="0.25">
      <c r="A93" s="78"/>
    </row>
    <row r="94" spans="1:1" s="69" customFormat="1" ht="10.5" x14ac:dyDescent="0.25">
      <c r="A94" s="78"/>
    </row>
    <row r="95" spans="1:1" s="69" customFormat="1" ht="10.5" x14ac:dyDescent="0.25">
      <c r="A95" s="78"/>
    </row>
    <row r="96" spans="1:1" s="30" customFormat="1" ht="10.5" x14ac:dyDescent="0.25">
      <c r="A96" s="76"/>
    </row>
    <row r="97" spans="1:1" s="30" customFormat="1" ht="10.5" x14ac:dyDescent="0.25">
      <c r="A97" s="76"/>
    </row>
    <row r="98" spans="1:1" s="30" customFormat="1" ht="10.5" x14ac:dyDescent="0.25">
      <c r="A98" s="76"/>
    </row>
    <row r="99" spans="1:1" s="30" customFormat="1" ht="10.5" x14ac:dyDescent="0.25">
      <c r="A99" s="76"/>
    </row>
    <row r="100" spans="1:1" s="30" customFormat="1" ht="10.5" x14ac:dyDescent="0.25">
      <c r="A100" s="76"/>
    </row>
    <row r="101" spans="1:1" s="30" customFormat="1" ht="10.5" x14ac:dyDescent="0.25">
      <c r="A101" s="76"/>
    </row>
    <row r="102" spans="1:1" s="30" customFormat="1" ht="10.5" x14ac:dyDescent="0.25">
      <c r="A102" s="76"/>
    </row>
    <row r="103" spans="1:1" s="30" customFormat="1" ht="10.5" x14ac:dyDescent="0.25">
      <c r="A103" s="76"/>
    </row>
    <row r="104" spans="1:1" s="30" customFormat="1" ht="10.5" x14ac:dyDescent="0.25">
      <c r="A104" s="76"/>
    </row>
    <row r="105" spans="1:1" s="30" customFormat="1" ht="10.5" x14ac:dyDescent="0.25">
      <c r="A105" s="76"/>
    </row>
    <row r="106" spans="1:1" s="30" customFormat="1" ht="10.5" x14ac:dyDescent="0.25">
      <c r="A106" s="76"/>
    </row>
    <row r="107" spans="1:1" s="30" customFormat="1" ht="10.5" x14ac:dyDescent="0.25">
      <c r="A107" s="76"/>
    </row>
    <row r="108" spans="1:1" s="30" customFormat="1" ht="10.5" x14ac:dyDescent="0.25">
      <c r="A108" s="76"/>
    </row>
    <row r="109" spans="1:1" s="30" customFormat="1" ht="10.5" x14ac:dyDescent="0.25">
      <c r="A109" s="76"/>
    </row>
    <row r="110" spans="1:1" s="30" customFormat="1" ht="10.5" x14ac:dyDescent="0.25">
      <c r="A110" s="76"/>
    </row>
    <row r="111" spans="1:1" s="30" customFormat="1" ht="10.5" x14ac:dyDescent="0.25">
      <c r="A111" s="76"/>
    </row>
    <row r="112" spans="1:1" s="30" customFormat="1" ht="10.5" x14ac:dyDescent="0.25">
      <c r="A112" s="76"/>
    </row>
    <row r="113" spans="1:1" s="30" customFormat="1" ht="10.5" x14ac:dyDescent="0.25">
      <c r="A113" s="76"/>
    </row>
    <row r="114" spans="1:1" s="30" customFormat="1" ht="10.5" x14ac:dyDescent="0.25">
      <c r="A114" s="76"/>
    </row>
    <row r="115" spans="1:1" s="31" customFormat="1" ht="10.5" x14ac:dyDescent="0.25">
      <c r="A115" s="77"/>
    </row>
    <row r="116" spans="1:1" s="69" customFormat="1" ht="10.5" x14ac:dyDescent="0.25">
      <c r="A116" s="78"/>
    </row>
    <row r="117" spans="1:1" s="69" customFormat="1" ht="10.5" x14ac:dyDescent="0.25">
      <c r="A117" s="78"/>
    </row>
    <row r="118" spans="1:1" s="69" customFormat="1" ht="10.5" x14ac:dyDescent="0.25">
      <c r="A118" s="78"/>
    </row>
    <row r="119" spans="1:1" s="69" customFormat="1" ht="10.5" x14ac:dyDescent="0.25">
      <c r="A119" s="78"/>
    </row>
    <row r="120" spans="1:1" s="69" customFormat="1" ht="10.5" x14ac:dyDescent="0.25">
      <c r="A120" s="78"/>
    </row>
    <row r="121" spans="1:1" s="69" customFormat="1" ht="10.5" x14ac:dyDescent="0.25">
      <c r="A121" s="78"/>
    </row>
    <row r="122" spans="1:1" s="69" customFormat="1" ht="10.5" x14ac:dyDescent="0.25">
      <c r="A122" s="78"/>
    </row>
    <row r="123" spans="1:1" s="69" customFormat="1" ht="10.5" x14ac:dyDescent="0.25">
      <c r="A123" s="78"/>
    </row>
    <row r="124" spans="1:1" s="69" customFormat="1" ht="10.5" x14ac:dyDescent="0.25">
      <c r="A124" s="78"/>
    </row>
    <row r="125" spans="1:1" s="69" customFormat="1" ht="10.5" x14ac:dyDescent="0.25">
      <c r="A125" s="78"/>
    </row>
    <row r="126" spans="1:1" s="30" customFormat="1" ht="10.5" x14ac:dyDescent="0.25">
      <c r="A126" s="76"/>
    </row>
    <row r="127" spans="1:1" s="30" customFormat="1" ht="10.5" x14ac:dyDescent="0.25">
      <c r="A127" s="76"/>
    </row>
    <row r="128" spans="1:1" s="30" customFormat="1" ht="10.5" x14ac:dyDescent="0.25">
      <c r="A128" s="76"/>
    </row>
    <row r="129" spans="1:1" s="30" customFormat="1" ht="10.5" x14ac:dyDescent="0.25">
      <c r="A129" s="76"/>
    </row>
    <row r="130" spans="1:1" s="30" customFormat="1" ht="10.5" x14ac:dyDescent="0.25">
      <c r="A130" s="76"/>
    </row>
    <row r="131" spans="1:1" s="30" customFormat="1" ht="10.5" x14ac:dyDescent="0.25">
      <c r="A131" s="76"/>
    </row>
    <row r="132" spans="1:1" s="30" customFormat="1" ht="10.5" x14ac:dyDescent="0.25">
      <c r="A132" s="76"/>
    </row>
    <row r="133" spans="1:1" s="30" customFormat="1" ht="10.5" x14ac:dyDescent="0.25">
      <c r="A133" s="76"/>
    </row>
    <row r="134" spans="1:1" s="30" customFormat="1" ht="10.5" x14ac:dyDescent="0.25">
      <c r="A134" s="76"/>
    </row>
    <row r="135" spans="1:1" s="30" customFormat="1" ht="10.5" x14ac:dyDescent="0.25">
      <c r="A135" s="76"/>
    </row>
    <row r="136" spans="1:1" s="30" customFormat="1" ht="10.5" x14ac:dyDescent="0.25">
      <c r="A136" s="76"/>
    </row>
    <row r="137" spans="1:1" s="30" customFormat="1" ht="10.5" x14ac:dyDescent="0.25">
      <c r="A137" s="76"/>
    </row>
    <row r="138" spans="1:1" s="30" customFormat="1" ht="10.5" x14ac:dyDescent="0.25">
      <c r="A138" s="76"/>
    </row>
    <row r="139" spans="1:1" s="30" customFormat="1" ht="10.5" x14ac:dyDescent="0.25">
      <c r="A139" s="76"/>
    </row>
    <row r="140" spans="1:1" s="30" customFormat="1" ht="10.5" x14ac:dyDescent="0.25">
      <c r="A140" s="76"/>
    </row>
    <row r="141" spans="1:1" s="30" customFormat="1" ht="10.5" x14ac:dyDescent="0.25">
      <c r="A141" s="76"/>
    </row>
    <row r="142" spans="1:1" s="30" customFormat="1" ht="10.5" x14ac:dyDescent="0.25">
      <c r="A142" s="76"/>
    </row>
    <row r="143" spans="1:1" s="30" customFormat="1" ht="5.25" customHeight="1" x14ac:dyDescent="0.25">
      <c r="A143" s="76"/>
    </row>
    <row r="145" ht="5.25" customHeight="1" x14ac:dyDescent="0.25"/>
  </sheetData>
  <mergeCells count="1">
    <mergeCell ref="G2:H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L26"/>
  <sheetViews>
    <sheetView showGridLines="0" workbookViewId="0">
      <selection activeCell="B2" sqref="B2:L24"/>
    </sheetView>
  </sheetViews>
  <sheetFormatPr baseColWidth="10" defaultRowHeight="15" x14ac:dyDescent="0.25"/>
  <cols>
    <col min="1" max="1" width="3" customWidth="1"/>
    <col min="2" max="2" width="45.85546875" bestFit="1" customWidth="1"/>
    <col min="3" max="3" width="11.5703125" bestFit="1" customWidth="1"/>
    <col min="4" max="4" width="9.5703125" bestFit="1" customWidth="1"/>
    <col min="5" max="5" width="10.140625" bestFit="1" customWidth="1"/>
    <col min="6" max="6" width="9.5703125" bestFit="1" customWidth="1"/>
    <col min="7" max="7" width="10.140625" bestFit="1" customWidth="1"/>
    <col min="8" max="8" width="9.5703125" bestFit="1" customWidth="1"/>
    <col min="9" max="9" width="10.140625" bestFit="1" customWidth="1"/>
    <col min="10" max="10" width="9.5703125" bestFit="1" customWidth="1"/>
    <col min="11" max="11" width="10.140625" bestFit="1" customWidth="1"/>
    <col min="12" max="12" width="9.5703125" bestFit="1" customWidth="1"/>
  </cols>
  <sheetData>
    <row r="1" spans="2:12" ht="15.75" thickBot="1" x14ac:dyDescent="0.3"/>
    <row r="2" spans="2:12" ht="25.5" customHeight="1" thickBot="1" x14ac:dyDescent="0.3">
      <c r="B2" s="357" t="s">
        <v>290</v>
      </c>
      <c r="C2" s="448" t="s">
        <v>310</v>
      </c>
      <c r="D2" s="448"/>
      <c r="E2" s="450" t="s">
        <v>280</v>
      </c>
      <c r="F2" s="450"/>
      <c r="G2" s="450" t="s">
        <v>272</v>
      </c>
      <c r="H2" s="450"/>
      <c r="I2" s="450" t="s">
        <v>264</v>
      </c>
      <c r="J2" s="450"/>
      <c r="K2" s="450" t="s">
        <v>251</v>
      </c>
      <c r="L2" s="451"/>
    </row>
    <row r="3" spans="2:12" ht="22.5" x14ac:dyDescent="0.25">
      <c r="B3" s="274" t="s">
        <v>3</v>
      </c>
      <c r="C3" s="358" t="s">
        <v>48</v>
      </c>
      <c r="D3" s="358" t="s">
        <v>157</v>
      </c>
      <c r="E3" s="358" t="s">
        <v>48</v>
      </c>
      <c r="F3" s="358" t="s">
        <v>157</v>
      </c>
      <c r="G3" s="358" t="s">
        <v>48</v>
      </c>
      <c r="H3" s="358" t="s">
        <v>157</v>
      </c>
      <c r="I3" s="358" t="s">
        <v>48</v>
      </c>
      <c r="J3" s="358" t="s">
        <v>157</v>
      </c>
      <c r="K3" s="358" t="s">
        <v>48</v>
      </c>
      <c r="L3" s="359" t="s">
        <v>157</v>
      </c>
    </row>
    <row r="4" spans="2:12" x14ac:dyDescent="0.25">
      <c r="B4" s="73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2:12" x14ac:dyDescent="0.25">
      <c r="B5" s="137" t="s">
        <v>69</v>
      </c>
      <c r="C5" s="360">
        <v>15752.74</v>
      </c>
      <c r="D5" s="229">
        <v>0.18143103993337031</v>
      </c>
      <c r="E5" s="360">
        <v>14245.463</v>
      </c>
      <c r="F5" s="229">
        <v>0.16988566815975023</v>
      </c>
      <c r="G5" s="360">
        <v>14223.281679942778</v>
      </c>
      <c r="H5" s="229">
        <v>0.15706473725752632</v>
      </c>
      <c r="I5" s="360">
        <v>13486.713191783334</v>
      </c>
      <c r="J5" s="229">
        <v>0.15862841965849744</v>
      </c>
      <c r="K5" s="360">
        <v>13875.39673445</v>
      </c>
      <c r="L5" s="230">
        <v>0.17766468571521646</v>
      </c>
    </row>
    <row r="6" spans="2:12" x14ac:dyDescent="0.25">
      <c r="B6" s="362" t="s">
        <v>245</v>
      </c>
      <c r="C6" s="363">
        <v>13858.446</v>
      </c>
      <c r="D6" s="136">
        <v>0.20524379140345173</v>
      </c>
      <c r="E6" s="363">
        <v>12566.069</v>
      </c>
      <c r="F6" s="136">
        <v>0.19156412399136119</v>
      </c>
      <c r="G6" s="363">
        <v>12739.875679942777</v>
      </c>
      <c r="H6" s="136">
        <v>0.17455806130833362</v>
      </c>
      <c r="I6" s="363">
        <v>12381.047191783333</v>
      </c>
      <c r="J6" s="136">
        <v>0.17235472629618773</v>
      </c>
      <c r="K6" s="363">
        <v>12842.669734449999</v>
      </c>
      <c r="L6" s="142">
        <v>0.19155705557084129</v>
      </c>
    </row>
    <row r="7" spans="2:12" x14ac:dyDescent="0.25">
      <c r="B7" s="362" t="s">
        <v>246</v>
      </c>
      <c r="C7" s="363">
        <v>1894.2940000000001</v>
      </c>
      <c r="D7" s="136">
        <v>7.2195762642968831E-3</v>
      </c>
      <c r="E7" s="363">
        <v>1679.394</v>
      </c>
      <c r="F7" s="136">
        <v>7.6765785753670672E-3</v>
      </c>
      <c r="G7" s="363">
        <v>1483.4059999999999</v>
      </c>
      <c r="H7" s="136">
        <v>6.8275306962490376E-3</v>
      </c>
      <c r="I7" s="363">
        <v>1105.6659999999999</v>
      </c>
      <c r="J7" s="136">
        <v>4.9237292274520519E-3</v>
      </c>
      <c r="K7" s="363">
        <v>1032.7270000000001</v>
      </c>
      <c r="L7" s="142">
        <v>4.903522421704865E-3</v>
      </c>
    </row>
    <row r="8" spans="2:12" x14ac:dyDescent="0.25">
      <c r="B8" s="279" t="s">
        <v>257</v>
      </c>
      <c r="C8" s="360">
        <v>6067.8549999999996</v>
      </c>
      <c r="D8" s="229">
        <v>0.13158257736877366</v>
      </c>
      <c r="E8" s="379">
        <v>7985.7186133346668</v>
      </c>
      <c r="F8" s="229">
        <v>0.15410059627509537</v>
      </c>
      <c r="G8" s="379">
        <v>5260.9978888888891</v>
      </c>
      <c r="H8" s="229">
        <v>0.1398981743662023</v>
      </c>
      <c r="I8" s="360">
        <v>3036.1590000000001</v>
      </c>
      <c r="J8" s="229">
        <v>0.12120577347892518</v>
      </c>
      <c r="K8" s="360">
        <v>3780.5189999999998</v>
      </c>
      <c r="L8" s="230">
        <v>5.8404679357516788E-2</v>
      </c>
    </row>
    <row r="9" spans="2:12" x14ac:dyDescent="0.25">
      <c r="B9" s="378" t="s">
        <v>291</v>
      </c>
      <c r="C9" s="363">
        <v>3905.1239999999998</v>
      </c>
      <c r="D9" s="136">
        <v>0.20207501733619726</v>
      </c>
      <c r="E9" s="385">
        <v>5602.1746133346669</v>
      </c>
      <c r="F9" s="136">
        <v>0.21720208383074718</v>
      </c>
      <c r="G9" s="385">
        <v>4030.4664894206271</v>
      </c>
      <c r="H9" s="136">
        <v>0.18176610457938608</v>
      </c>
      <c r="I9" s="363">
        <v>3036.1590000000001</v>
      </c>
      <c r="J9" s="136">
        <v>0.12120577347892518</v>
      </c>
      <c r="K9" s="363">
        <v>3780.5189999999998</v>
      </c>
      <c r="L9" s="142">
        <v>5.8404679357516788E-2</v>
      </c>
    </row>
    <row r="10" spans="2:12" x14ac:dyDescent="0.25">
      <c r="B10" s="378" t="s">
        <v>292</v>
      </c>
      <c r="C10" s="363">
        <v>2162.7310000000002</v>
      </c>
      <c r="D10" s="136">
        <v>4.2982691791073413E-3</v>
      </c>
      <c r="E10" s="385">
        <v>2383.5439999999999</v>
      </c>
      <c r="F10" s="136">
        <v>5.7896980294888621E-3</v>
      </c>
      <c r="G10" s="385">
        <v>1218.44</v>
      </c>
      <c r="H10" s="136">
        <v>9.8814878040773442E-4</v>
      </c>
      <c r="I10" s="385">
        <v>0</v>
      </c>
      <c r="J10" s="136">
        <v>0</v>
      </c>
      <c r="K10" s="363">
        <v>0</v>
      </c>
      <c r="L10" s="142">
        <v>0</v>
      </c>
    </row>
    <row r="11" spans="2:12" ht="21" x14ac:dyDescent="0.25">
      <c r="B11" s="137" t="s">
        <v>270</v>
      </c>
      <c r="C11" s="360">
        <v>13953.315076024779</v>
      </c>
      <c r="D11" s="229">
        <v>0.24485088954597997</v>
      </c>
      <c r="E11" s="360">
        <v>10790.012175437991</v>
      </c>
      <c r="F11" s="229">
        <v>0.23484203402874079</v>
      </c>
      <c r="G11" s="360">
        <v>9695.9868197193937</v>
      </c>
      <c r="H11" s="229">
        <v>0.24602760221270176</v>
      </c>
      <c r="I11" s="360">
        <v>8561.0075465662958</v>
      </c>
      <c r="J11" s="229">
        <v>0.2466766465477383</v>
      </c>
      <c r="K11" s="360">
        <v>6776.5322697885176</v>
      </c>
      <c r="L11" s="230">
        <v>0.24407441183326578</v>
      </c>
    </row>
    <row r="12" spans="2:12" x14ac:dyDescent="0.25">
      <c r="B12" s="137" t="s">
        <v>70</v>
      </c>
      <c r="C12" s="360">
        <v>717.44200000000001</v>
      </c>
      <c r="D12" s="229">
        <v>6.9853730336389558E-2</v>
      </c>
      <c r="E12" s="360">
        <v>1024.8530000000001</v>
      </c>
      <c r="F12" s="229">
        <v>9.1006222355791519E-2</v>
      </c>
      <c r="G12" s="360">
        <v>1512.4079999999999</v>
      </c>
      <c r="H12" s="229">
        <v>9.8991806443763847E-2</v>
      </c>
      <c r="I12" s="360">
        <v>1370.1120000000001</v>
      </c>
      <c r="J12" s="229">
        <v>9.9956791853512708E-2</v>
      </c>
      <c r="K12" s="360">
        <v>1368.8119999999999</v>
      </c>
      <c r="L12" s="230">
        <v>9.7173315254395778E-2</v>
      </c>
    </row>
    <row r="13" spans="2:12" x14ac:dyDescent="0.25">
      <c r="B13" s="82" t="s">
        <v>71</v>
      </c>
      <c r="C13" s="364">
        <v>36491.352076024785</v>
      </c>
      <c r="D13" s="58">
        <v>0.19519851151692258</v>
      </c>
      <c r="E13" s="364">
        <v>34046.046788772655</v>
      </c>
      <c r="F13" s="58">
        <v>0.18439498851141217</v>
      </c>
      <c r="G13" s="364">
        <v>30692.674388551062</v>
      </c>
      <c r="H13" s="58">
        <v>0.1793645062873718</v>
      </c>
      <c r="I13" s="364">
        <v>26453.991738349632</v>
      </c>
      <c r="J13" s="58">
        <v>0.1797886942620468</v>
      </c>
      <c r="K13" s="364">
        <v>25801.260004238517</v>
      </c>
      <c r="L13" s="58">
        <v>0.1733620035332763</v>
      </c>
    </row>
    <row r="14" spans="2:12" x14ac:dyDescent="0.25">
      <c r="B14" s="137"/>
      <c r="C14" s="360"/>
      <c r="D14" s="229"/>
      <c r="E14" s="360"/>
      <c r="F14" s="229"/>
      <c r="G14" s="360"/>
      <c r="H14" s="229"/>
      <c r="I14" s="360"/>
      <c r="J14" s="229"/>
      <c r="K14" s="360"/>
      <c r="L14" s="230"/>
    </row>
    <row r="15" spans="2:12" x14ac:dyDescent="0.25">
      <c r="B15" s="365" t="s">
        <v>222</v>
      </c>
      <c r="C15" s="363"/>
      <c r="D15" s="136"/>
      <c r="E15" s="363"/>
      <c r="F15" s="136"/>
      <c r="G15" s="363"/>
      <c r="H15" s="136"/>
      <c r="I15" s="363"/>
      <c r="J15" s="136"/>
      <c r="K15" s="363"/>
      <c r="L15" s="142"/>
    </row>
    <row r="16" spans="2:12" x14ac:dyDescent="0.25">
      <c r="B16" s="279" t="s">
        <v>254</v>
      </c>
      <c r="C16" s="360">
        <v>17332.134999999998</v>
      </c>
      <c r="D16" s="229">
        <v>1.2490094267094043E-3</v>
      </c>
      <c r="E16" s="360">
        <v>15562.003500000001</v>
      </c>
      <c r="F16" s="229">
        <v>2.8531030724932043E-4</v>
      </c>
      <c r="G16" s="360">
        <v>13977.735000000001</v>
      </c>
      <c r="H16" s="229">
        <v>2.8559705846476559E-4</v>
      </c>
      <c r="I16" s="360">
        <v>11532.122499999999</v>
      </c>
      <c r="J16" s="229">
        <v>3.0384692843836859E-4</v>
      </c>
      <c r="K16" s="360">
        <v>10286.235500000001</v>
      </c>
      <c r="L16" s="230">
        <v>0</v>
      </c>
    </row>
    <row r="17" spans="2:12" x14ac:dyDescent="0.25">
      <c r="B17" s="378" t="s">
        <v>255</v>
      </c>
      <c r="C17" s="363">
        <v>11016.046</v>
      </c>
      <c r="D17" s="136">
        <v>1.7988305422835017E-3</v>
      </c>
      <c r="E17" s="363">
        <v>10463.3395</v>
      </c>
      <c r="F17" s="136">
        <v>2.7983417722420267E-4</v>
      </c>
      <c r="G17" s="363">
        <v>9492.91</v>
      </c>
      <c r="H17" s="136">
        <v>0</v>
      </c>
      <c r="I17" s="363">
        <v>8235.3315000000002</v>
      </c>
      <c r="J17" s="136">
        <v>0</v>
      </c>
      <c r="K17" s="363">
        <v>7773.7134999999998</v>
      </c>
      <c r="L17" s="142">
        <v>0</v>
      </c>
    </row>
    <row r="18" spans="2:12" x14ac:dyDescent="0.25">
      <c r="B18" s="378" t="s">
        <v>256</v>
      </c>
      <c r="C18" s="363">
        <v>6316.0889999999999</v>
      </c>
      <c r="D18" s="136">
        <v>2.900529109073669E-4</v>
      </c>
      <c r="E18" s="363">
        <v>5098.6639999999998</v>
      </c>
      <c r="F18" s="136">
        <v>2.9654827225328046E-4</v>
      </c>
      <c r="G18" s="363">
        <v>4484.8249999999998</v>
      </c>
      <c r="H18" s="136">
        <v>2.9521776212003816E-4</v>
      </c>
      <c r="I18" s="363">
        <v>3296.7910000000002</v>
      </c>
      <c r="J18" s="136">
        <v>2.9240555437090186E-4</v>
      </c>
      <c r="K18" s="363">
        <v>2512.5219999999999</v>
      </c>
      <c r="L18" s="142">
        <v>2.7959694292435753E-4</v>
      </c>
    </row>
    <row r="19" spans="2:12" x14ac:dyDescent="0.25">
      <c r="B19" s="279" t="s">
        <v>219</v>
      </c>
      <c r="C19" s="360">
        <v>11933.872479350001</v>
      </c>
      <c r="D19" s="229"/>
      <c r="E19" s="360">
        <v>11244.957</v>
      </c>
      <c r="F19" s="229"/>
      <c r="G19" s="360">
        <v>10184.195</v>
      </c>
      <c r="H19" s="229"/>
      <c r="I19" s="360">
        <v>9757.5470000000005</v>
      </c>
      <c r="J19" s="229"/>
      <c r="K19" s="360">
        <v>7834.3490000000002</v>
      </c>
      <c r="L19" s="230"/>
    </row>
    <row r="20" spans="2:12" x14ac:dyDescent="0.25">
      <c r="B20" s="378" t="s">
        <v>247</v>
      </c>
      <c r="C20" s="363">
        <v>7700.7664793499998</v>
      </c>
      <c r="D20" s="136"/>
      <c r="E20" s="363">
        <v>7574.5290000000005</v>
      </c>
      <c r="F20" s="136"/>
      <c r="G20" s="363">
        <v>6874.683</v>
      </c>
      <c r="H20" s="136"/>
      <c r="I20" s="363">
        <v>6397.0519999999997</v>
      </c>
      <c r="J20" s="136"/>
      <c r="K20" s="363">
        <v>6012.2659999999996</v>
      </c>
      <c r="L20" s="142"/>
    </row>
    <row r="21" spans="2:12" x14ac:dyDescent="0.25">
      <c r="B21" s="378" t="s">
        <v>248</v>
      </c>
      <c r="C21" s="363">
        <v>4233.1059999999998</v>
      </c>
      <c r="D21" s="136"/>
      <c r="E21" s="363">
        <v>3670.4279999999999</v>
      </c>
      <c r="F21" s="136"/>
      <c r="G21" s="363">
        <v>3309.5120000000002</v>
      </c>
      <c r="H21" s="136"/>
      <c r="I21" s="363">
        <v>3360.4949999999999</v>
      </c>
      <c r="J21" s="136"/>
      <c r="K21" s="363">
        <v>1822.0830000000001</v>
      </c>
      <c r="L21" s="142"/>
    </row>
    <row r="22" spans="2:12" x14ac:dyDescent="0.25">
      <c r="B22" s="82" t="s">
        <v>223</v>
      </c>
      <c r="C22" s="364">
        <v>29266.007479349999</v>
      </c>
      <c r="D22" s="58"/>
      <c r="E22" s="364">
        <v>26806.960500000001</v>
      </c>
      <c r="F22" s="58"/>
      <c r="G22" s="364">
        <v>24161.93</v>
      </c>
      <c r="H22" s="58"/>
      <c r="I22" s="364">
        <v>21289.6695</v>
      </c>
      <c r="J22" s="58"/>
      <c r="K22" s="364">
        <v>18120.584500000001</v>
      </c>
      <c r="L22" s="59"/>
    </row>
    <row r="23" spans="2:12" x14ac:dyDescent="0.25">
      <c r="B23" s="137"/>
      <c r="C23" s="360"/>
      <c r="D23" s="229"/>
      <c r="E23" s="360"/>
      <c r="F23" s="229"/>
      <c r="G23" s="360"/>
      <c r="H23" s="229"/>
      <c r="I23" s="360"/>
      <c r="J23" s="229"/>
      <c r="K23" s="360"/>
      <c r="L23" s="230"/>
    </row>
    <row r="24" spans="2:12" ht="21.75" thickBot="1" x14ac:dyDescent="0.3">
      <c r="B24" s="75" t="s">
        <v>224</v>
      </c>
      <c r="C24" s="366">
        <v>65757.359555374787</v>
      </c>
      <c r="D24" s="61">
        <v>0.10865256234115343</v>
      </c>
      <c r="E24" s="366">
        <v>60853.007288772656</v>
      </c>
      <c r="F24" s="61">
        <v>0.10323828987879498</v>
      </c>
      <c r="G24" s="366">
        <v>54854.604388551059</v>
      </c>
      <c r="H24" s="61">
        <v>9.0532393283346585E-2</v>
      </c>
      <c r="I24" s="366">
        <v>47743.661238349632</v>
      </c>
      <c r="J24" s="61">
        <v>9.9691404245171825E-2</v>
      </c>
      <c r="K24" s="366">
        <v>43921.844504238514</v>
      </c>
      <c r="L24" s="61">
        <v>0.101839032001175</v>
      </c>
    </row>
    <row r="25" spans="2:12" x14ac:dyDescent="0.25">
      <c r="C25" s="361"/>
      <c r="E25" s="361"/>
      <c r="G25" s="361"/>
      <c r="I25" s="361"/>
      <c r="K25" s="361"/>
    </row>
    <row r="26" spans="2:12" x14ac:dyDescent="0.25">
      <c r="D26" s="345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  <ignoredErrors>
    <ignoredError sqref="D25:L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N113"/>
  <sheetViews>
    <sheetView showGridLines="0" topLeftCell="A28" zoomScaleNormal="100" workbookViewId="0">
      <selection activeCell="B29" sqref="B29:L38"/>
    </sheetView>
  </sheetViews>
  <sheetFormatPr baseColWidth="10" defaultRowHeight="14.25" x14ac:dyDescent="0.25"/>
  <cols>
    <col min="1" max="1" width="11.42578125" style="418"/>
    <col min="2" max="2" width="38.28515625" style="417" bestFit="1" customWidth="1"/>
    <col min="3" max="3" width="10" style="418" customWidth="1"/>
    <col min="4" max="4" width="7" style="418" bestFit="1" customWidth="1"/>
    <col min="5" max="5" width="8.85546875" style="418" customWidth="1"/>
    <col min="6" max="6" width="7" style="418" bestFit="1" customWidth="1"/>
    <col min="7" max="7" width="7" style="418" customWidth="1"/>
    <col min="8" max="8" width="7" style="418" bestFit="1" customWidth="1"/>
    <col min="9" max="9" width="8.5703125" style="418" customWidth="1"/>
    <col min="10" max="10" width="7" style="418" bestFit="1" customWidth="1"/>
    <col min="11" max="11" width="7.28515625" style="418" customWidth="1"/>
    <col min="12" max="12" width="7" style="418" bestFit="1" customWidth="1"/>
    <col min="13" max="14" width="10.85546875" style="418" customWidth="1"/>
    <col min="15" max="16" width="24.85546875" style="418" customWidth="1"/>
    <col min="17" max="16384" width="11.42578125" style="418"/>
  </cols>
  <sheetData>
    <row r="1" spans="1:14" s="68" customFormat="1" ht="10.5" x14ac:dyDescent="0.25">
      <c r="C1" s="405"/>
      <c r="E1" s="405"/>
      <c r="F1" s="405"/>
      <c r="G1" s="405"/>
      <c r="I1" s="405"/>
      <c r="K1" s="405"/>
    </row>
    <row r="2" spans="1:14" s="68" customFormat="1" ht="10.5" x14ac:dyDescent="0.25">
      <c r="C2" s="405"/>
      <c r="E2" s="405"/>
      <c r="F2" s="405"/>
      <c r="G2" s="405"/>
      <c r="I2" s="405"/>
      <c r="K2" s="405"/>
    </row>
    <row r="3" spans="1:14" s="68" customFormat="1" ht="10.5" x14ac:dyDescent="0.25">
      <c r="C3" s="406"/>
      <c r="E3" s="406"/>
      <c r="F3" s="406"/>
      <c r="G3" s="406"/>
      <c r="I3" s="406"/>
      <c r="K3" s="406"/>
    </row>
    <row r="4" spans="1:14" s="68" customFormat="1" ht="11.25" thickBot="1" x14ac:dyDescent="0.3"/>
    <row r="5" spans="1:14" s="68" customFormat="1" ht="12" thickBot="1" x14ac:dyDescent="0.3">
      <c r="B5" s="402" t="s">
        <v>287</v>
      </c>
      <c r="C5" s="456" t="s">
        <v>310</v>
      </c>
      <c r="D5" s="456"/>
      <c r="E5" s="456" t="s">
        <v>280</v>
      </c>
      <c r="F5" s="456"/>
      <c r="G5" s="456" t="s">
        <v>272</v>
      </c>
      <c r="H5" s="456"/>
      <c r="I5" s="456" t="s">
        <v>264</v>
      </c>
      <c r="J5" s="456"/>
      <c r="K5" s="456" t="s">
        <v>251</v>
      </c>
      <c r="L5" s="457"/>
    </row>
    <row r="6" spans="1:14" s="68" customFormat="1" ht="33.75" x14ac:dyDescent="0.25">
      <c r="B6" s="407" t="s">
        <v>3</v>
      </c>
      <c r="C6" s="408" t="s">
        <v>48</v>
      </c>
      <c r="D6" s="408" t="s">
        <v>157</v>
      </c>
      <c r="E6" s="408" t="s">
        <v>48</v>
      </c>
      <c r="F6" s="408"/>
      <c r="G6" s="408" t="s">
        <v>48</v>
      </c>
      <c r="H6" s="408" t="s">
        <v>157</v>
      </c>
      <c r="I6" s="408" t="s">
        <v>48</v>
      </c>
      <c r="J6" s="408" t="s">
        <v>157</v>
      </c>
      <c r="K6" s="408" t="s">
        <v>48</v>
      </c>
      <c r="L6" s="409" t="s">
        <v>157</v>
      </c>
    </row>
    <row r="7" spans="1:14" s="68" customFormat="1" x14ac:dyDescent="0.25">
      <c r="B7" s="410"/>
      <c r="C7" s="411"/>
      <c r="D7" s="411"/>
      <c r="E7" s="411"/>
      <c r="F7" s="411"/>
      <c r="G7" s="411"/>
      <c r="H7" s="411"/>
      <c r="I7" s="411"/>
      <c r="J7" s="411"/>
      <c r="K7" s="411"/>
      <c r="L7" s="412"/>
    </row>
    <row r="8" spans="1:14" s="68" customFormat="1" ht="10.5" x14ac:dyDescent="0.25">
      <c r="A8" s="51"/>
      <c r="B8" s="119" t="s">
        <v>71</v>
      </c>
      <c r="C8" s="38">
        <f>+('[8]Av.Balance Sheet'!$C$106+'[8]Av.Balance Sheet'!$C$114)/1000</f>
        <v>36491.352076024777</v>
      </c>
      <c r="D8" s="44">
        <f>+('[8]Av.Balance Sheet'!$D$106+'[8]Av.Balance Sheet'!$D$114)/3*12/('[8]Av.Balance Sheet'!$C$106+'[8]Av.Balance Sheet'!$C$114)</f>
        <v>0.19519851151692263</v>
      </c>
      <c r="E8" s="38">
        <f>+('[8]Av.Balance Sheet'!$F$106+'[8]Av.Balance Sheet'!$F$114)/1000</f>
        <v>34046.046788772655</v>
      </c>
      <c r="F8" s="44">
        <f>+('[8]Av.Balance Sheet'!$G$106+'[8]Av.Balance Sheet'!$G$114)/3*12/('[8]Av.Balance Sheet'!$F$106+'[8]Av.Balance Sheet'!$F$114)</f>
        <v>0.18439498851141217</v>
      </c>
      <c r="G8" s="38">
        <f>+('[8]Av.Balance Sheet'!$I$106+'[8]Av.Balance Sheet'!$I$114)/1000</f>
        <v>30692.674388551055</v>
      </c>
      <c r="H8" s="44">
        <f>+('[8]Av.Balance Sheet'!$J$106+'[8]Av.Balance Sheet'!$J$114)/3*12/('[8]Av.Balance Sheet'!$I$106+'[8]Av.Balance Sheet'!$I$114)</f>
        <v>0.17936450628737183</v>
      </c>
      <c r="I8" s="38">
        <f>+('[8]Av.Balance Sheet'!$L$106+'[8]Av.Balance Sheet'!$L$114)/1000</f>
        <v>26453.991738349632</v>
      </c>
      <c r="J8" s="44">
        <f>+('[8]Av.Balance Sheet'!$M$106+'[8]Av.Balance Sheet'!$M$114)/3*12/('[8]Av.Balance Sheet'!$L$106+'[8]Av.Balance Sheet'!$L$114)</f>
        <v>0.17978869426204683</v>
      </c>
      <c r="K8" s="38">
        <f>+('[8]Av.Balance Sheet'!$O$106+'[8]Av.Balance Sheet'!$O$114)/1000</f>
        <v>25801.260004238517</v>
      </c>
      <c r="L8" s="413">
        <f>+('[8]Av.Balance Sheet'!$P$106+'[8]Av.Balance Sheet'!$P$114)/3*12/('[8]Av.Balance Sheet'!$O$106+'[8]Av.Balance Sheet'!$O$114)</f>
        <v>0.17336200353327627</v>
      </c>
      <c r="M8" s="405">
        <f t="shared" ref="M8:M14" si="0">+D8-L8</f>
        <v>2.1836507983646364E-2</v>
      </c>
      <c r="N8" s="419">
        <f>+C8/K8-1</f>
        <v>0.41432441942874654</v>
      </c>
    </row>
    <row r="9" spans="1:14" s="68" customFormat="1" ht="10.5" x14ac:dyDescent="0.25">
      <c r="A9" s="51"/>
      <c r="B9" s="414" t="s">
        <v>283</v>
      </c>
      <c r="C9" s="95">
        <f>+('[8]Av.Balance Sheet'!$C$107+'[8]Av.Balance Sheet'!$C$115)/1000</f>
        <v>29488.801076024778</v>
      </c>
      <c r="D9" s="403">
        <f>+('[8]Av.Balance Sheet'!$D$107+'[8]Av.Balance Sheet'!$D$115)/3*12/('[8]Av.Balance Sheet'!$C$107+'[8]Av.Balance Sheet'!$C$115)</f>
        <v>0.23617513613133465</v>
      </c>
      <c r="E9" s="95">
        <f>(+'[8]Av.Balance Sheet'!$F$107+'[8]Av.Balance Sheet'!$F$115)/1000</f>
        <v>27701.561788772658</v>
      </c>
      <c r="F9" s="403">
        <f>+('[8]Av.Balance Sheet'!$G$107+'[8]Av.Balance Sheet'!$G$115)/3*12/('[8]Av.Balance Sheet'!$F$107+'[8]Av.Balance Sheet'!$F$115)</f>
        <v>0.22076475157271952</v>
      </c>
      <c r="G9" s="95">
        <f>+('[8]Av.Balance Sheet'!$I$107+'[8]Av.Balance Sheet'!$I$115)/1000</f>
        <v>25991.402388551058</v>
      </c>
      <c r="H9" s="403">
        <f>+('[8]Av.Balance Sheet'!$J$107+'[8]Av.Balance Sheet'!$J$115)/3*12/('[8]Av.Balance Sheet'!$I$107+'[8]Av.Balance Sheet'!$I$115)</f>
        <v>0.20488715109451974</v>
      </c>
      <c r="I9" s="95">
        <f>+('[8]Av.Balance Sheet'!$L$107+'[8]Av.Balance Sheet'!$L$115)/1000</f>
        <v>23528.42973834963</v>
      </c>
      <c r="J9" s="403">
        <f>+('[8]Av.Balance Sheet'!$M$107+'[8]Av.Balance Sheet'!$M$115)/3*12/('[8]Av.Balance Sheet'!$L$107+'[8]Av.Balance Sheet'!$L$115)</f>
        <v>0.19538170136207766</v>
      </c>
      <c r="K9" s="95">
        <f>+('[8]Av.Balance Sheet'!$O$107+'[8]Av.Balance Sheet'!$O$115)/1000</f>
        <v>22785.631004238516</v>
      </c>
      <c r="L9" s="404">
        <f>+('[8]Av.Balance Sheet'!$P$107+'[8]Av.Balance Sheet'!$P$115)/3*12/('[8]Av.Balance Sheet'!$O$107+'[8]Av.Balance Sheet'!$O$115)</f>
        <v>0.18939419001453273</v>
      </c>
      <c r="M9" s="405">
        <f t="shared" si="0"/>
        <v>4.6780946116801919E-2</v>
      </c>
      <c r="N9" s="405">
        <f>+C9/E9-1</f>
        <v>6.4517636257479305E-2</v>
      </c>
    </row>
    <row r="10" spans="1:14" s="68" customFormat="1" ht="10.5" x14ac:dyDescent="0.25">
      <c r="A10" s="51"/>
      <c r="B10" s="414" t="s">
        <v>284</v>
      </c>
      <c r="C10" s="95">
        <f>+('[8]Av.Balance Sheet'!$C$108+'[8]Av.Balance Sheet'!$C$116)/1000</f>
        <v>7002.5510000000004</v>
      </c>
      <c r="D10" s="403">
        <f>+('[8]Av.Balance Sheet'!$D$108+'[8]Av.Balance Sheet'!$D$116)/3*12/('[8]Av.Balance Sheet'!$C$108+'[8]Av.Balance Sheet'!$C$116)</f>
        <v>2.2639749428458287E-2</v>
      </c>
      <c r="E10" s="95">
        <f>(+'[8]Av.Balance Sheet'!$F$108+'[8]Av.Balance Sheet'!$F$116)/1000</f>
        <v>6344.4849999999997</v>
      </c>
      <c r="F10" s="403">
        <f>+('[8]Av.Balance Sheet'!$G$108+'[8]Av.Balance Sheet'!$G$116)/3*12/('[8]Av.Balance Sheet'!$F$108+'[8]Av.Balance Sheet'!$F$116)</f>
        <v>2.5595773337000562E-2</v>
      </c>
      <c r="G10" s="95">
        <f>+('[8]Av.Balance Sheet'!$I$108+'[8]Av.Balance Sheet'!$I$116)/1000</f>
        <v>4701.2719999999999</v>
      </c>
      <c r="H10" s="403">
        <f>+('[8]Av.Balance Sheet'!$J$108+'[8]Av.Balance Sheet'!$J$116)/3*12/('[8]Av.Balance Sheet'!$I$108+'[8]Av.Balance Sheet'!$I$116)</f>
        <v>3.8260283599842765E-2</v>
      </c>
      <c r="I10" s="95">
        <f>+('[8]Av.Balance Sheet'!$L$108+'[8]Av.Balance Sheet'!$L$116)/1000</f>
        <v>2925.5619999999999</v>
      </c>
      <c r="J10" s="403">
        <f>+('[8]Av.Balance Sheet'!$M$108)/3*12/'[8]Av.Balance Sheet'!$L$108</f>
        <v>5.4384080733889763E-2</v>
      </c>
      <c r="K10" s="95">
        <f>+('[8]Av.Balance Sheet'!$O$108+'[8]Av.Balance Sheet'!$O$116)/1000</f>
        <v>3015.6289999999999</v>
      </c>
      <c r="L10" s="404">
        <f>+('[8]Av.Balance Sheet'!$P$108/3*12/'[8]Av.Balance Sheet'!$O$108)</f>
        <v>5.2225257151990515E-2</v>
      </c>
      <c r="M10" s="405">
        <f t="shared" si="0"/>
        <v>-2.9585507723532228E-2</v>
      </c>
      <c r="N10" s="419"/>
    </row>
    <row r="11" spans="1:14" s="68" customFormat="1" ht="10.5" x14ac:dyDescent="0.25">
      <c r="A11" s="51"/>
      <c r="B11" s="119" t="s">
        <v>288</v>
      </c>
      <c r="C11" s="38">
        <f>+('[8]Av.Balance Sheet'!$C$111+'[8]Av.Balance Sheet'!$C$117)/1000</f>
        <v>29266.007479349999</v>
      </c>
      <c r="D11" s="44"/>
      <c r="E11" s="38">
        <f>+('[8]Av.Balance Sheet'!$F$111+'[8]Av.Balance Sheet'!$F$117)/1000</f>
        <v>26806.960500000001</v>
      </c>
      <c r="F11" s="38"/>
      <c r="G11" s="38">
        <f>(+'[8]Av.Balance Sheet'!$I$111+'[8]Av.Balance Sheet'!$I$117)/1000</f>
        <v>24161.93</v>
      </c>
      <c r="H11" s="44"/>
      <c r="I11" s="38">
        <f>+('[8]Av.Balance Sheet'!$L$111+'[8]Av.Balance Sheet'!$L$117)/1000</f>
        <v>21289.6695</v>
      </c>
      <c r="J11" s="44"/>
      <c r="K11" s="38">
        <f>+('[8]Av.Balance Sheet'!$O$111+'[8]Av.Balance Sheet'!$O$117)/1000</f>
        <v>18120.584500000001</v>
      </c>
      <c r="L11" s="413"/>
      <c r="M11" s="405">
        <f t="shared" si="0"/>
        <v>0</v>
      </c>
      <c r="N11" s="419"/>
    </row>
    <row r="12" spans="1:14" s="68" customFormat="1" ht="10.5" x14ac:dyDescent="0.25">
      <c r="A12" s="51"/>
      <c r="B12" s="414" t="s">
        <v>283</v>
      </c>
      <c r="C12" s="95">
        <f>+('[8]Av.Balance Sheet'!$C$112+'[8]Av.Balance Sheet'!$C$118)/1000</f>
        <v>18716.812479349999</v>
      </c>
      <c r="D12" s="403"/>
      <c r="E12" s="95">
        <f>(+'[8]Av.Balance Sheet'!$F$112+'[8]Av.Balance Sheet'!$F$118)/1000</f>
        <v>18037.8685</v>
      </c>
      <c r="F12" s="95"/>
      <c r="G12" s="95">
        <f>(+'[8]Av.Balance Sheet'!$I$112+'[8]Av.Balance Sheet'!$I$118)/1000</f>
        <v>16367.593000000001</v>
      </c>
      <c r="H12" s="403"/>
      <c r="I12" s="95">
        <f>+('[8]Av.Balance Sheet'!$L$112+'[8]Av.Balance Sheet'!$L$118)/1000</f>
        <v>14632.3835</v>
      </c>
      <c r="J12" s="403"/>
      <c r="K12" s="95">
        <f>+('[8]Av.Balance Sheet'!$O$112+'[8]Av.Balance Sheet'!$O$118)/1000</f>
        <v>13785.979499999999</v>
      </c>
      <c r="L12" s="404"/>
      <c r="M12" s="405">
        <f t="shared" si="0"/>
        <v>0</v>
      </c>
      <c r="N12" s="419"/>
    </row>
    <row r="13" spans="1:14" s="68" customFormat="1" ht="10.5" x14ac:dyDescent="0.25">
      <c r="A13" s="51"/>
      <c r="B13" s="414" t="s">
        <v>284</v>
      </c>
      <c r="C13" s="95">
        <f>+('[8]Av.Balance Sheet'!$C$113+'[8]Av.Balance Sheet'!$C$119)/1000</f>
        <v>10549.195</v>
      </c>
      <c r="D13" s="403"/>
      <c r="E13" s="95">
        <f>(+'[8]Av.Balance Sheet'!$F$113+'[8]Av.Balance Sheet'!$F$119)/1000</f>
        <v>8769.0920000000006</v>
      </c>
      <c r="F13" s="95"/>
      <c r="G13" s="95">
        <f>(+'[8]Av.Balance Sheet'!$I$113+'[8]Av.Balance Sheet'!$I$119)/1000</f>
        <v>7794.3370000000004</v>
      </c>
      <c r="H13" s="403"/>
      <c r="I13" s="95">
        <f>+('[8]Av.Balance Sheet'!$L$113+'[8]Av.Balance Sheet'!$L$119)/1000</f>
        <v>6657.2860000000001</v>
      </c>
      <c r="J13" s="403"/>
      <c r="K13" s="95">
        <f>+('[8]Av.Balance Sheet'!$O$113+'[8]Av.Balance Sheet'!$O$119)/1000</f>
        <v>4334.6049999999996</v>
      </c>
      <c r="L13" s="404"/>
      <c r="M13" s="405">
        <f t="shared" si="0"/>
        <v>0</v>
      </c>
      <c r="N13" s="419"/>
    </row>
    <row r="14" spans="1:14" s="68" customFormat="1" ht="21" x14ac:dyDescent="0.25">
      <c r="A14" s="51"/>
      <c r="B14" s="300" t="s">
        <v>289</v>
      </c>
      <c r="C14" s="38">
        <f>+C11+C8</f>
        <v>65757.359555374773</v>
      </c>
      <c r="D14" s="44">
        <f>+'[8]Av.Balance Sheet'!$E$149</f>
        <v>0.10865256234115345</v>
      </c>
      <c r="E14" s="38">
        <f>+E11+E8</f>
        <v>60853.007288772656</v>
      </c>
      <c r="F14" s="44">
        <f>+'[8]Av.Balance Sheet'!H149</f>
        <v>0.10323828987879498</v>
      </c>
      <c r="G14" s="38">
        <f>+G11+G8</f>
        <v>54854.604388551059</v>
      </c>
      <c r="H14" s="44">
        <f>+'[8]Av.Balance Sheet'!K149</f>
        <v>0.1004321961620302</v>
      </c>
      <c r="I14" s="38">
        <f>+I11+I8</f>
        <v>47743.661238349632</v>
      </c>
      <c r="J14" s="44">
        <f>+'[8]Av.Balance Sheet'!N149</f>
        <v>9.9691404245171839E-2</v>
      </c>
      <c r="K14" s="38">
        <f>+K11+K8</f>
        <v>43921.844504238514</v>
      </c>
      <c r="L14" s="413">
        <f>+'[8]Av.Balance Sheet'!Q149</f>
        <v>0.10190451194703022</v>
      </c>
      <c r="M14" s="405">
        <f t="shared" si="0"/>
        <v>6.7480503941232256E-3</v>
      </c>
      <c r="N14" s="419"/>
    </row>
    <row r="15" spans="1:14" s="68" customFormat="1" ht="10.5" x14ac:dyDescent="0.25">
      <c r="A15" s="51"/>
      <c r="B15" s="414" t="s">
        <v>283</v>
      </c>
      <c r="C15" s="95">
        <f>+C12+C9</f>
        <v>48205.613555374774</v>
      </c>
      <c r="D15" s="403">
        <f>+'[8]Av.Balance Sheet'!$E$150</f>
        <v>0.14488639586460089</v>
      </c>
      <c r="E15" s="95">
        <f>+E12+E9</f>
        <v>45739.430288772659</v>
      </c>
      <c r="F15" s="403">
        <f>+'[8]Av.Balance Sheet'!H150</f>
        <v>0.13376765665523802</v>
      </c>
      <c r="G15" s="95">
        <f>+G12+G9</f>
        <v>42358.995388551062</v>
      </c>
      <c r="H15" s="403">
        <f>+'[8]Av.Balance Sheet'!K150</f>
        <v>0.1257813680298373</v>
      </c>
      <c r="I15" s="95">
        <f>+I12+I9</f>
        <v>38160.813238349627</v>
      </c>
      <c r="J15" s="403">
        <f>+'[8]Av.Balance Sheet'!N150</f>
        <v>0.12053109570617147</v>
      </c>
      <c r="K15" s="95">
        <f>+K12+K9</f>
        <v>36571.610504238517</v>
      </c>
      <c r="L15" s="404">
        <f>+'[8]Av.Balance Sheet'!Q150</f>
        <v>0.11805906462657373</v>
      </c>
      <c r="M15" s="405">
        <f>+D15-L15</f>
        <v>2.6827331238027163E-2</v>
      </c>
      <c r="N15" s="419"/>
    </row>
    <row r="16" spans="1:14" s="68" customFormat="1" ht="11.25" thickBot="1" x14ac:dyDescent="0.3">
      <c r="A16" s="51"/>
      <c r="B16" s="415" t="s">
        <v>284</v>
      </c>
      <c r="C16" s="257">
        <f>+C13+C10</f>
        <v>17551.745999999999</v>
      </c>
      <c r="D16" s="148">
        <f>+'[8]Av.Balance Sheet'!$E$151</f>
        <v>9.136868776473862E-3</v>
      </c>
      <c r="E16" s="257">
        <f>+E13+E10</f>
        <v>15113.577000000001</v>
      </c>
      <c r="F16" s="148">
        <f>+'[8]Av.Balance Sheet'!H151</f>
        <v>1.0844818536339874E-2</v>
      </c>
      <c r="G16" s="257">
        <f>+G13+G10</f>
        <v>12495.609</v>
      </c>
      <c r="H16" s="148">
        <f>+'[8]Av.Balance Sheet'!K151</f>
        <v>1.4500773831831645E-2</v>
      </c>
      <c r="I16" s="257">
        <f>+I13+I10</f>
        <v>9582.848</v>
      </c>
      <c r="J16" s="148">
        <f>+'[8]Av.Balance Sheet'!N151</f>
        <v>1.6703593754174125E-2</v>
      </c>
      <c r="K16" s="257">
        <f>+K13+K10</f>
        <v>7350.2339999999995</v>
      </c>
      <c r="L16" s="147">
        <f>+'[8]Av.Balance Sheet'!Q151</f>
        <v>2.1526389499980546E-2</v>
      </c>
      <c r="M16" s="405"/>
      <c r="N16" s="419"/>
    </row>
    <row r="17" spans="2:12" s="68" customFormat="1" ht="10.5" x14ac:dyDescent="0.25">
      <c r="B17" s="416"/>
    </row>
    <row r="18" spans="2:12" s="68" customFormat="1" ht="10.5" x14ac:dyDescent="0.25">
      <c r="B18" s="416"/>
    </row>
    <row r="19" spans="2:12" s="68" customFormat="1" ht="10.5" x14ac:dyDescent="0.25">
      <c r="B19" s="416"/>
    </row>
    <row r="20" spans="2:12" s="69" customFormat="1" ht="10.5" x14ac:dyDescent="0.25">
      <c r="B20" s="78"/>
    </row>
    <row r="21" spans="2:12" s="68" customFormat="1" ht="10.5" x14ac:dyDescent="0.25">
      <c r="B21" s="416"/>
    </row>
    <row r="22" spans="2:12" s="68" customFormat="1" ht="10.5" x14ac:dyDescent="0.25">
      <c r="B22" s="416"/>
      <c r="C22" s="419">
        <f>+C11/C14</f>
        <v>0.44506056321657611</v>
      </c>
      <c r="D22" s="419">
        <f t="shared" ref="D22:L22" si="1">+D11/D14</f>
        <v>0</v>
      </c>
      <c r="E22" s="419">
        <f t="shared" si="1"/>
        <v>0.44051989695085897</v>
      </c>
      <c r="F22" s="419">
        <f t="shared" si="1"/>
        <v>0</v>
      </c>
      <c r="G22" s="419">
        <f t="shared" si="1"/>
        <v>0.44047223144394676</v>
      </c>
      <c r="H22" s="419">
        <f t="shared" si="1"/>
        <v>0</v>
      </c>
      <c r="I22" s="419">
        <f t="shared" si="1"/>
        <v>0.44591614777333582</v>
      </c>
      <c r="J22" s="419">
        <f t="shared" si="1"/>
        <v>0</v>
      </c>
      <c r="K22" s="419">
        <f t="shared" si="1"/>
        <v>0.41256428787391525</v>
      </c>
      <c r="L22" s="419">
        <f t="shared" si="1"/>
        <v>0</v>
      </c>
    </row>
    <row r="23" spans="2:12" s="68" customFormat="1" ht="10.5" x14ac:dyDescent="0.25">
      <c r="B23" s="416"/>
    </row>
    <row r="24" spans="2:12" s="68" customFormat="1" ht="10.5" x14ac:dyDescent="0.25">
      <c r="B24" s="416"/>
      <c r="C24" s="419">
        <f>+C9/C8</f>
        <v>0.80810382182027307</v>
      </c>
    </row>
    <row r="25" spans="2:12" s="68" customFormat="1" ht="10.5" x14ac:dyDescent="0.25">
      <c r="B25" s="416"/>
    </row>
    <row r="26" spans="2:12" s="68" customFormat="1" ht="10.5" x14ac:dyDescent="0.25">
      <c r="B26" s="416"/>
    </row>
    <row r="27" spans="2:12" s="68" customFormat="1" ht="10.5" x14ac:dyDescent="0.25">
      <c r="B27" s="416"/>
    </row>
    <row r="28" spans="2:12" s="68" customFormat="1" ht="11.25" thickBot="1" x14ac:dyDescent="0.3">
      <c r="B28" s="416"/>
    </row>
    <row r="29" spans="2:12" s="68" customFormat="1" ht="12" thickBot="1" x14ac:dyDescent="0.3">
      <c r="B29" s="423" t="s">
        <v>287</v>
      </c>
      <c r="C29" s="456" t="s">
        <v>310</v>
      </c>
      <c r="D29" s="456"/>
      <c r="E29" s="456" t="s">
        <v>280</v>
      </c>
      <c r="F29" s="456"/>
      <c r="G29" s="456" t="s">
        <v>272</v>
      </c>
      <c r="H29" s="456"/>
      <c r="I29" s="456" t="s">
        <v>264</v>
      </c>
      <c r="J29" s="456"/>
      <c r="K29" s="456" t="s">
        <v>251</v>
      </c>
      <c r="L29" s="457"/>
    </row>
    <row r="30" spans="2:12" s="68" customFormat="1" ht="10.5" x14ac:dyDescent="0.25">
      <c r="B30" s="177" t="s">
        <v>71</v>
      </c>
      <c r="C30" s="50"/>
      <c r="D30" s="50"/>
      <c r="E30" s="50"/>
      <c r="F30" s="50"/>
      <c r="G30" s="50"/>
      <c r="H30" s="50"/>
      <c r="I30" s="50"/>
      <c r="J30" s="50"/>
      <c r="K30" s="50"/>
      <c r="L30" s="51"/>
    </row>
    <row r="31" spans="2:12" s="68" customFormat="1" ht="10.5" x14ac:dyDescent="0.25">
      <c r="B31" s="426" t="s">
        <v>283</v>
      </c>
      <c r="C31" s="403">
        <v>0.80810382182027307</v>
      </c>
      <c r="D31" s="50"/>
      <c r="E31" s="403">
        <v>0.81364987719830617</v>
      </c>
      <c r="F31" s="403"/>
      <c r="G31" s="403">
        <v>0.84682755433805856</v>
      </c>
      <c r="H31" s="50"/>
      <c r="I31" s="403">
        <v>0.8894094309495495</v>
      </c>
      <c r="J31" s="50"/>
      <c r="K31" s="403">
        <v>0.88312086310883242</v>
      </c>
      <c r="L31" s="51"/>
    </row>
    <row r="32" spans="2:12" s="68" customFormat="1" ht="10.5" x14ac:dyDescent="0.25">
      <c r="B32" s="426" t="s">
        <v>284</v>
      </c>
      <c r="C32" s="403">
        <v>0.19189617817972698</v>
      </c>
      <c r="D32" s="50"/>
      <c r="E32" s="403">
        <v>0.18635012280169388</v>
      </c>
      <c r="F32" s="403"/>
      <c r="G32" s="403">
        <v>0.15317244566194149</v>
      </c>
      <c r="H32" s="50"/>
      <c r="I32" s="403">
        <v>0.11059056905045042</v>
      </c>
      <c r="J32" s="50"/>
      <c r="K32" s="403">
        <v>0.11687913689116755</v>
      </c>
      <c r="L32" s="51"/>
    </row>
    <row r="33" spans="2:12" s="68" customFormat="1" ht="10.5" x14ac:dyDescent="0.25">
      <c r="B33" s="177" t="s">
        <v>285</v>
      </c>
      <c r="C33" s="403"/>
      <c r="D33" s="50"/>
      <c r="E33" s="50"/>
      <c r="F33" s="50"/>
      <c r="G33" s="50"/>
      <c r="H33" s="50"/>
      <c r="I33" s="50"/>
      <c r="J33" s="50"/>
      <c r="K33" s="50"/>
      <c r="L33" s="51"/>
    </row>
    <row r="34" spans="2:12" s="68" customFormat="1" ht="10.5" x14ac:dyDescent="0.25">
      <c r="B34" s="426" t="s">
        <v>283</v>
      </c>
      <c r="C34" s="403">
        <v>0.63954102699374082</v>
      </c>
      <c r="D34" s="50"/>
      <c r="E34" s="403">
        <v>0.6728800342731881</v>
      </c>
      <c r="F34" s="403"/>
      <c r="G34" s="403">
        <v>0.67741248319153313</v>
      </c>
      <c r="H34" s="50"/>
      <c r="I34" s="403">
        <v>0.68729970185774847</v>
      </c>
      <c r="J34" s="50"/>
      <c r="K34" s="403">
        <v>0.76079110472402245</v>
      </c>
      <c r="L34" s="51"/>
    </row>
    <row r="35" spans="2:12" s="68" customFormat="1" ht="10.5" x14ac:dyDescent="0.25">
      <c r="B35" s="426" t="s">
        <v>284</v>
      </c>
      <c r="C35" s="403">
        <v>0.36045897300625918</v>
      </c>
      <c r="D35" s="50"/>
      <c r="E35" s="403">
        <v>0.3271199657268119</v>
      </c>
      <c r="F35" s="403"/>
      <c r="G35" s="403">
        <v>0.32258751680846687</v>
      </c>
      <c r="H35" s="50"/>
      <c r="I35" s="403">
        <v>0.31270029814225159</v>
      </c>
      <c r="J35" s="50"/>
      <c r="K35" s="403">
        <v>0.23920889527597741</v>
      </c>
      <c r="L35" s="51"/>
    </row>
    <row r="36" spans="2:12" s="68" customFormat="1" ht="21" x14ac:dyDescent="0.25">
      <c r="B36" s="151" t="s">
        <v>286</v>
      </c>
      <c r="C36" s="50"/>
      <c r="D36" s="50"/>
      <c r="E36" s="50"/>
      <c r="F36" s="50"/>
      <c r="G36" s="50"/>
      <c r="H36" s="50"/>
      <c r="I36" s="50"/>
      <c r="J36" s="50"/>
      <c r="K36" s="50"/>
      <c r="L36" s="51"/>
    </row>
    <row r="37" spans="2:12" s="69" customFormat="1" ht="10.5" x14ac:dyDescent="0.25">
      <c r="B37" s="426" t="s">
        <v>283</v>
      </c>
      <c r="C37" s="403">
        <v>0.73308316941741647</v>
      </c>
      <c r="D37" s="50"/>
      <c r="E37" s="403">
        <v>0.75163796049914455</v>
      </c>
      <c r="F37" s="403"/>
      <c r="G37" s="403">
        <v>0.77220491990991358</v>
      </c>
      <c r="H37" s="50"/>
      <c r="I37" s="403">
        <v>0.79928543912542094</v>
      </c>
      <c r="J37" s="50"/>
      <c r="K37" s="403">
        <v>0.83265197345501529</v>
      </c>
      <c r="L37" s="427"/>
    </row>
    <row r="38" spans="2:12" s="68" customFormat="1" ht="11.25" thickBot="1" x14ac:dyDescent="0.3">
      <c r="B38" s="415" t="s">
        <v>284</v>
      </c>
      <c r="C38" s="148">
        <v>0.26691683058258353</v>
      </c>
      <c r="D38" s="428"/>
      <c r="E38" s="148">
        <v>0.24836203950085547</v>
      </c>
      <c r="F38" s="148"/>
      <c r="G38" s="148">
        <v>0.22779508009008653</v>
      </c>
      <c r="H38" s="428"/>
      <c r="I38" s="148">
        <v>0.2007145608745789</v>
      </c>
      <c r="J38" s="428"/>
      <c r="K38" s="148">
        <v>0.16734802654498476</v>
      </c>
      <c r="L38" s="429"/>
    </row>
    <row r="39" spans="2:12" s="69" customFormat="1" ht="10.5" x14ac:dyDescent="0.25">
      <c r="B39" s="78"/>
    </row>
    <row r="40" spans="2:12" s="69" customFormat="1" ht="10.5" x14ac:dyDescent="0.25">
      <c r="B40" s="78"/>
    </row>
    <row r="41" spans="2:12" s="69" customFormat="1" ht="10.5" x14ac:dyDescent="0.25">
      <c r="B41" s="78"/>
    </row>
    <row r="42" spans="2:12" s="69" customFormat="1" ht="10.5" x14ac:dyDescent="0.25">
      <c r="B42" s="78"/>
    </row>
    <row r="43" spans="2:12" s="69" customFormat="1" ht="10.5" x14ac:dyDescent="0.25">
      <c r="B43" s="78"/>
    </row>
    <row r="44" spans="2:12" s="69" customFormat="1" ht="10.5" x14ac:dyDescent="0.25">
      <c r="B44" s="78"/>
    </row>
    <row r="45" spans="2:12" s="69" customFormat="1" ht="10.5" x14ac:dyDescent="0.25">
      <c r="B45" s="78"/>
    </row>
    <row r="46" spans="2:12" s="69" customFormat="1" ht="10.5" x14ac:dyDescent="0.25">
      <c r="B46" s="78"/>
    </row>
    <row r="47" spans="2:12" s="69" customFormat="1" ht="10.5" x14ac:dyDescent="0.25">
      <c r="B47" s="78"/>
    </row>
    <row r="48" spans="2:12" s="69" customFormat="1" ht="10.5" x14ac:dyDescent="0.25">
      <c r="B48" s="78"/>
    </row>
    <row r="49" spans="2:2" s="69" customFormat="1" ht="10.5" x14ac:dyDescent="0.25">
      <c r="B49" s="78"/>
    </row>
    <row r="50" spans="2:2" s="69" customFormat="1" ht="10.5" x14ac:dyDescent="0.25">
      <c r="B50" s="78"/>
    </row>
    <row r="51" spans="2:2" s="69" customFormat="1" ht="10.5" x14ac:dyDescent="0.25">
      <c r="B51" s="78"/>
    </row>
    <row r="52" spans="2:2" s="69" customFormat="1" ht="10.5" x14ac:dyDescent="0.25">
      <c r="B52" s="78"/>
    </row>
    <row r="53" spans="2:2" s="69" customFormat="1" ht="10.5" x14ac:dyDescent="0.25">
      <c r="B53" s="78"/>
    </row>
    <row r="54" spans="2:2" s="69" customFormat="1" ht="10.5" x14ac:dyDescent="0.25">
      <c r="B54" s="78"/>
    </row>
    <row r="55" spans="2:2" s="69" customFormat="1" ht="10.5" x14ac:dyDescent="0.25">
      <c r="B55" s="78"/>
    </row>
    <row r="56" spans="2:2" s="69" customFormat="1" ht="10.5" x14ac:dyDescent="0.25">
      <c r="B56" s="78"/>
    </row>
    <row r="57" spans="2:2" s="69" customFormat="1" ht="10.5" x14ac:dyDescent="0.25">
      <c r="B57" s="78"/>
    </row>
    <row r="58" spans="2:2" s="69" customFormat="1" ht="10.5" x14ac:dyDescent="0.25">
      <c r="B58" s="78"/>
    </row>
    <row r="59" spans="2:2" s="69" customFormat="1" ht="10.5" x14ac:dyDescent="0.25">
      <c r="B59" s="78"/>
    </row>
    <row r="60" spans="2:2" s="69" customFormat="1" ht="10.5" x14ac:dyDescent="0.25">
      <c r="B60" s="78"/>
    </row>
    <row r="61" spans="2:2" s="69" customFormat="1" ht="10.5" x14ac:dyDescent="0.25">
      <c r="B61" s="78"/>
    </row>
    <row r="62" spans="2:2" s="69" customFormat="1" ht="10.5" x14ac:dyDescent="0.25">
      <c r="B62" s="78"/>
    </row>
    <row r="63" spans="2:2" s="69" customFormat="1" ht="10.5" x14ac:dyDescent="0.25">
      <c r="B63" s="78"/>
    </row>
    <row r="64" spans="2:2" s="68" customFormat="1" ht="10.5" x14ac:dyDescent="0.25">
      <c r="B64" s="416"/>
    </row>
    <row r="65" spans="2:2" s="68" customFormat="1" ht="10.5" x14ac:dyDescent="0.25">
      <c r="B65" s="416"/>
    </row>
    <row r="66" spans="2:2" s="68" customFormat="1" ht="10.5" x14ac:dyDescent="0.25">
      <c r="B66" s="416"/>
    </row>
    <row r="67" spans="2:2" s="68" customFormat="1" ht="10.5" x14ac:dyDescent="0.25">
      <c r="B67" s="416"/>
    </row>
    <row r="68" spans="2:2" s="68" customFormat="1" ht="10.5" x14ac:dyDescent="0.25">
      <c r="B68" s="416"/>
    </row>
    <row r="69" spans="2:2" s="68" customFormat="1" ht="10.5" x14ac:dyDescent="0.25">
      <c r="B69" s="416"/>
    </row>
    <row r="70" spans="2:2" s="68" customFormat="1" ht="10.5" x14ac:dyDescent="0.25">
      <c r="B70" s="416"/>
    </row>
    <row r="71" spans="2:2" s="68" customFormat="1" ht="10.5" x14ac:dyDescent="0.25">
      <c r="B71" s="416"/>
    </row>
    <row r="72" spans="2:2" s="68" customFormat="1" ht="10.5" x14ac:dyDescent="0.25">
      <c r="B72" s="416"/>
    </row>
    <row r="73" spans="2:2" s="68" customFormat="1" ht="10.5" x14ac:dyDescent="0.25">
      <c r="B73" s="416"/>
    </row>
    <row r="74" spans="2:2" s="68" customFormat="1" ht="10.5" x14ac:dyDescent="0.25">
      <c r="B74" s="416"/>
    </row>
    <row r="75" spans="2:2" s="68" customFormat="1" ht="10.5" x14ac:dyDescent="0.25">
      <c r="B75" s="416"/>
    </row>
    <row r="76" spans="2:2" s="68" customFormat="1" ht="10.5" x14ac:dyDescent="0.25">
      <c r="B76" s="416"/>
    </row>
    <row r="77" spans="2:2" s="68" customFormat="1" ht="10.5" x14ac:dyDescent="0.25">
      <c r="B77" s="416"/>
    </row>
    <row r="78" spans="2:2" s="68" customFormat="1" ht="10.5" x14ac:dyDescent="0.25">
      <c r="B78" s="416"/>
    </row>
    <row r="79" spans="2:2" s="68" customFormat="1" ht="10.5" x14ac:dyDescent="0.25">
      <c r="B79" s="416"/>
    </row>
    <row r="80" spans="2:2" s="68" customFormat="1" ht="10.5" x14ac:dyDescent="0.25">
      <c r="B80" s="416"/>
    </row>
    <row r="81" spans="2:2" s="68" customFormat="1" ht="10.5" x14ac:dyDescent="0.25">
      <c r="B81" s="416"/>
    </row>
    <row r="82" spans="2:2" s="68" customFormat="1" ht="10.5" x14ac:dyDescent="0.25">
      <c r="B82" s="416"/>
    </row>
    <row r="83" spans="2:2" s="69" customFormat="1" ht="10.5" x14ac:dyDescent="0.25">
      <c r="B83" s="78"/>
    </row>
    <row r="84" spans="2:2" s="69" customFormat="1" ht="10.5" x14ac:dyDescent="0.25">
      <c r="B84" s="78"/>
    </row>
    <row r="85" spans="2:2" s="69" customFormat="1" ht="10.5" x14ac:dyDescent="0.25">
      <c r="B85" s="78"/>
    </row>
    <row r="86" spans="2:2" s="69" customFormat="1" ht="10.5" x14ac:dyDescent="0.25">
      <c r="B86" s="78"/>
    </row>
    <row r="87" spans="2:2" s="69" customFormat="1" ht="10.5" x14ac:dyDescent="0.25">
      <c r="B87" s="78"/>
    </row>
    <row r="88" spans="2:2" s="69" customFormat="1" ht="10.5" x14ac:dyDescent="0.25">
      <c r="B88" s="78"/>
    </row>
    <row r="89" spans="2:2" s="69" customFormat="1" ht="10.5" x14ac:dyDescent="0.25">
      <c r="B89" s="78"/>
    </row>
    <row r="90" spans="2:2" s="69" customFormat="1" ht="10.5" x14ac:dyDescent="0.25">
      <c r="B90" s="78"/>
    </row>
    <row r="91" spans="2:2" s="69" customFormat="1" ht="10.5" x14ac:dyDescent="0.25">
      <c r="B91" s="78"/>
    </row>
    <row r="92" spans="2:2" s="69" customFormat="1" ht="10.5" x14ac:dyDescent="0.25">
      <c r="B92" s="78"/>
    </row>
    <row r="93" spans="2:2" s="69" customFormat="1" ht="10.5" x14ac:dyDescent="0.25">
      <c r="B93" s="78"/>
    </row>
    <row r="94" spans="2:2" s="68" customFormat="1" ht="10.5" x14ac:dyDescent="0.25">
      <c r="B94" s="416"/>
    </row>
    <row r="95" spans="2:2" s="68" customFormat="1" ht="10.5" x14ac:dyDescent="0.25">
      <c r="B95" s="416"/>
    </row>
    <row r="96" spans="2:2" s="68" customFormat="1" ht="10.5" x14ac:dyDescent="0.25">
      <c r="B96" s="416"/>
    </row>
    <row r="97" spans="2:2" s="68" customFormat="1" ht="10.5" x14ac:dyDescent="0.25">
      <c r="B97" s="416"/>
    </row>
    <row r="98" spans="2:2" s="68" customFormat="1" ht="10.5" x14ac:dyDescent="0.25">
      <c r="B98" s="416"/>
    </row>
    <row r="99" spans="2:2" s="68" customFormat="1" ht="10.5" x14ac:dyDescent="0.25">
      <c r="B99" s="416"/>
    </row>
    <row r="100" spans="2:2" s="68" customFormat="1" ht="10.5" x14ac:dyDescent="0.25">
      <c r="B100" s="416"/>
    </row>
    <row r="101" spans="2:2" s="68" customFormat="1" ht="10.5" x14ac:dyDescent="0.25">
      <c r="B101" s="416"/>
    </row>
    <row r="102" spans="2:2" s="68" customFormat="1" ht="10.5" x14ac:dyDescent="0.25">
      <c r="B102" s="416"/>
    </row>
    <row r="103" spans="2:2" s="68" customFormat="1" ht="10.5" x14ac:dyDescent="0.25">
      <c r="B103" s="416"/>
    </row>
    <row r="104" spans="2:2" s="68" customFormat="1" ht="10.5" x14ac:dyDescent="0.25">
      <c r="B104" s="416"/>
    </row>
    <row r="105" spans="2:2" s="68" customFormat="1" ht="10.5" x14ac:dyDescent="0.25">
      <c r="B105" s="416"/>
    </row>
    <row r="106" spans="2:2" s="68" customFormat="1" ht="10.5" x14ac:dyDescent="0.25">
      <c r="B106" s="416"/>
    </row>
    <row r="107" spans="2:2" s="68" customFormat="1" ht="10.5" x14ac:dyDescent="0.25">
      <c r="B107" s="416"/>
    </row>
    <row r="108" spans="2:2" s="68" customFormat="1" ht="10.5" x14ac:dyDescent="0.25">
      <c r="B108" s="416"/>
    </row>
    <row r="109" spans="2:2" s="68" customFormat="1" ht="10.5" x14ac:dyDescent="0.25">
      <c r="B109" s="416"/>
    </row>
    <row r="110" spans="2:2" s="68" customFormat="1" ht="10.5" x14ac:dyDescent="0.25">
      <c r="B110" s="416"/>
    </row>
    <row r="111" spans="2:2" s="68" customFormat="1" ht="5.25" customHeight="1" x14ac:dyDescent="0.25">
      <c r="B111" s="416"/>
    </row>
    <row r="113" ht="5.25" customHeight="1" x14ac:dyDescent="0.25"/>
  </sheetData>
  <mergeCells count="10">
    <mergeCell ref="C29:D29"/>
    <mergeCell ref="E29:F29"/>
    <mergeCell ref="G29:H29"/>
    <mergeCell ref="I29:J29"/>
    <mergeCell ref="K29:L29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portrait" r:id="rId1"/>
  <ignoredErrors>
    <ignoredError sqref="D17:L18 D14:L1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J125"/>
  <sheetViews>
    <sheetView showGridLines="0" topLeftCell="A16" zoomScaleNormal="100" workbookViewId="0">
      <selection activeCell="A21" sqref="A21:XFD39"/>
    </sheetView>
  </sheetViews>
  <sheetFormatPr baseColWidth="10" defaultRowHeight="14.25" x14ac:dyDescent="0.25"/>
  <cols>
    <col min="1" max="1" width="26.28515625" style="71" bestFit="1" customWidth="1"/>
    <col min="2" max="5" width="9.7109375" style="37" customWidth="1"/>
    <col min="6" max="8" width="9" style="37" bestFit="1" customWidth="1"/>
    <col min="9" max="9" width="10.85546875" style="37" customWidth="1"/>
    <col min="10" max="16384" width="11.42578125" style="37"/>
  </cols>
  <sheetData>
    <row r="1" spans="1:10" ht="15" thickBot="1" x14ac:dyDescent="0.3"/>
    <row r="2" spans="1:10" s="39" customFormat="1" ht="12" customHeight="1" thickBot="1" x14ac:dyDescent="0.3">
      <c r="A2" s="72" t="s">
        <v>72</v>
      </c>
      <c r="B2" s="40"/>
      <c r="C2" s="40"/>
      <c r="D2" s="40"/>
      <c r="E2" s="40"/>
      <c r="F2" s="40"/>
      <c r="G2" s="454" t="s">
        <v>0</v>
      </c>
      <c r="H2" s="455"/>
    </row>
    <row r="3" spans="1:10" s="39" customFormat="1" ht="11.25" x14ac:dyDescent="0.25">
      <c r="A3" s="33" t="s">
        <v>3</v>
      </c>
      <c r="B3" s="3" t="s">
        <v>310</v>
      </c>
      <c r="C3" s="3" t="s">
        <v>280</v>
      </c>
      <c r="D3" s="3" t="s">
        <v>272</v>
      </c>
      <c r="E3" s="3" t="s">
        <v>264</v>
      </c>
      <c r="F3" s="3" t="s">
        <v>251</v>
      </c>
      <c r="G3" s="3" t="s">
        <v>1</v>
      </c>
      <c r="H3" s="4" t="s">
        <v>2</v>
      </c>
    </row>
    <row r="4" spans="1:10" x14ac:dyDescent="0.25">
      <c r="A4" s="73"/>
      <c r="B4" s="42"/>
      <c r="C4" s="42"/>
      <c r="D4" s="42"/>
      <c r="E4" s="42"/>
      <c r="F4" s="42"/>
      <c r="G4" s="42"/>
      <c r="H4" s="43"/>
    </row>
    <row r="5" spans="1:10" s="30" customFormat="1" ht="10.5" x14ac:dyDescent="0.25">
      <c r="A5" s="80" t="s">
        <v>45</v>
      </c>
      <c r="B5" s="55"/>
      <c r="C5" s="55"/>
      <c r="D5" s="55"/>
      <c r="E5" s="55"/>
      <c r="F5" s="55"/>
      <c r="G5" s="55"/>
      <c r="H5" s="56"/>
    </row>
    <row r="6" spans="1:10" s="30" customFormat="1" ht="20.25" customHeight="1" x14ac:dyDescent="0.25">
      <c r="A6" s="81" t="s">
        <v>131</v>
      </c>
      <c r="B6" s="45">
        <v>443.76499999999999</v>
      </c>
      <c r="C6" s="45">
        <v>376.34699999999998</v>
      </c>
      <c r="D6" s="45">
        <v>295.61791634000002</v>
      </c>
      <c r="E6" s="45">
        <v>310.30081392</v>
      </c>
      <c r="F6" s="45">
        <v>307.41426974000001</v>
      </c>
      <c r="G6" s="48">
        <v>0.17913787010392013</v>
      </c>
      <c r="H6" s="49">
        <v>0.44354066704619965</v>
      </c>
      <c r="I6" s="320"/>
      <c r="J6" s="143"/>
    </row>
    <row r="7" spans="1:10" s="30" customFormat="1" ht="20.25" customHeight="1" x14ac:dyDescent="0.25">
      <c r="A7" s="81" t="s">
        <v>132</v>
      </c>
      <c r="B7" s="45">
        <v>46.7029177</v>
      </c>
      <c r="C7" s="45">
        <v>62.332173449999999</v>
      </c>
      <c r="D7" s="45">
        <v>43.878867209999996</v>
      </c>
      <c r="E7" s="45">
        <v>40.722139051578957</v>
      </c>
      <c r="F7" s="45">
        <v>39.995434178421057</v>
      </c>
      <c r="G7" s="48">
        <v>-0.25074138899611875</v>
      </c>
      <c r="H7" s="49">
        <v>0.16770623095767934</v>
      </c>
      <c r="I7" s="320"/>
      <c r="J7" s="143"/>
    </row>
    <row r="8" spans="1:10" s="30" customFormat="1" ht="20.25" customHeight="1" x14ac:dyDescent="0.25">
      <c r="A8" s="81" t="s">
        <v>282</v>
      </c>
      <c r="B8" s="45">
        <v>43.936</v>
      </c>
      <c r="C8" s="45">
        <v>55.517000000000003</v>
      </c>
      <c r="D8" s="45">
        <v>46.181328970000017</v>
      </c>
      <c r="E8" s="45">
        <v>32.220095309999984</v>
      </c>
      <c r="F8" s="45">
        <v>39.61657572</v>
      </c>
      <c r="G8" s="48">
        <v>-0.20860277032260388</v>
      </c>
      <c r="H8" s="49">
        <v>0.10903073275511255</v>
      </c>
      <c r="I8" s="320"/>
      <c r="J8" s="143"/>
    </row>
    <row r="9" spans="1:10" s="30" customFormat="1" ht="20.25" customHeight="1" x14ac:dyDescent="0.25">
      <c r="A9" s="81" t="s">
        <v>334</v>
      </c>
      <c r="B9" s="45">
        <v>410.80799999999999</v>
      </c>
      <c r="C9" s="45">
        <v>406.68</v>
      </c>
      <c r="D9" s="45">
        <v>434.11</v>
      </c>
      <c r="E9" s="45">
        <v>366.49599999999998</v>
      </c>
      <c r="F9" s="45">
        <v>348.83100000000002</v>
      </c>
      <c r="G9" s="48">
        <v>1.0150486869282993E-2</v>
      </c>
      <c r="H9" s="49">
        <v>0.1776705625360131</v>
      </c>
      <c r="I9" s="320"/>
      <c r="J9" s="143"/>
    </row>
    <row r="10" spans="1:10" s="30" customFormat="1" ht="20.25" customHeight="1" x14ac:dyDescent="0.25">
      <c r="A10" s="81" t="s">
        <v>335</v>
      </c>
      <c r="B10" s="45">
        <v>26.568999999999999</v>
      </c>
      <c r="C10" s="45">
        <v>38.792000000000002</v>
      </c>
      <c r="D10" s="45">
        <v>35.411999999999999</v>
      </c>
      <c r="E10" s="45">
        <v>25.318999999999999</v>
      </c>
      <c r="F10" s="45">
        <v>27.218</v>
      </c>
      <c r="G10" s="48">
        <v>-0.31509074035883688</v>
      </c>
      <c r="H10" s="49">
        <v>-2.3844514659416616E-2</v>
      </c>
      <c r="I10" s="320"/>
      <c r="J10" s="143"/>
    </row>
    <row r="11" spans="1:10" s="30" customFormat="1" ht="20.25" customHeight="1" x14ac:dyDescent="0.25">
      <c r="A11" s="81" t="s">
        <v>133</v>
      </c>
      <c r="B11" s="45">
        <v>187.31316596999997</v>
      </c>
      <c r="C11" s="45">
        <v>149.90496218000027</v>
      </c>
      <c r="D11" s="45">
        <v>143.24742447999992</v>
      </c>
      <c r="E11" s="45">
        <v>156.74832110999995</v>
      </c>
      <c r="F11" s="45">
        <v>142.48945555999998</v>
      </c>
      <c r="G11" s="48">
        <v>0.2495461340704741</v>
      </c>
      <c r="H11" s="49">
        <v>0.31457563111486131</v>
      </c>
      <c r="I11" s="320"/>
      <c r="J11" s="143"/>
    </row>
    <row r="12" spans="1:10" s="30" customFormat="1" ht="14.25" customHeight="1" x14ac:dyDescent="0.25">
      <c r="A12" s="82" t="s">
        <v>73</v>
      </c>
      <c r="B12" s="57">
        <v>1159.0940836699999</v>
      </c>
      <c r="C12" s="57">
        <v>1089.5731356300003</v>
      </c>
      <c r="D12" s="57">
        <v>998.44753700000012</v>
      </c>
      <c r="E12" s="57">
        <v>931.80636939157876</v>
      </c>
      <c r="F12" s="57">
        <v>905.56473519842109</v>
      </c>
      <c r="G12" s="58">
        <v>6.3805673769482318E-2</v>
      </c>
      <c r="H12" s="59">
        <v>0.27996822161590385</v>
      </c>
      <c r="I12" s="320"/>
      <c r="J12" s="143"/>
    </row>
    <row r="13" spans="1:10" s="30" customFormat="1" ht="8.25" customHeight="1" x14ac:dyDescent="0.25">
      <c r="A13" s="80"/>
      <c r="B13" s="65"/>
      <c r="C13" s="65"/>
      <c r="D13" s="65"/>
      <c r="E13" s="65"/>
      <c r="F13" s="65"/>
      <c r="G13" s="66"/>
      <c r="H13" s="67"/>
      <c r="I13" s="76"/>
      <c r="J13" s="143"/>
    </row>
    <row r="14" spans="1:10" s="30" customFormat="1" ht="12.75" customHeight="1" x14ac:dyDescent="0.25">
      <c r="A14" s="80" t="s">
        <v>321</v>
      </c>
      <c r="B14" s="65"/>
      <c r="C14" s="65"/>
      <c r="D14" s="65"/>
      <c r="E14" s="65"/>
      <c r="F14" s="65"/>
      <c r="G14" s="66"/>
      <c r="H14" s="67"/>
      <c r="I14" s="76"/>
      <c r="J14" s="143"/>
    </row>
    <row r="15" spans="1:10" s="30" customFormat="1" ht="21.75" customHeight="1" x14ac:dyDescent="0.25">
      <c r="A15" s="81" t="s">
        <v>322</v>
      </c>
      <c r="B15" s="45">
        <v>-262.90241705</v>
      </c>
      <c r="C15" s="45">
        <v>-234.97371866</v>
      </c>
      <c r="D15" s="45">
        <v>-150.20658357126882</v>
      </c>
      <c r="E15" s="45">
        <v>-62.041454078731185</v>
      </c>
      <c r="F15" s="45">
        <v>-159.39135703000002</v>
      </c>
      <c r="G15" s="48">
        <v>0.11885881769787199</v>
      </c>
      <c r="H15" s="49">
        <v>0.64941450997570427</v>
      </c>
      <c r="I15" s="76"/>
      <c r="J15" s="143"/>
    </row>
    <row r="16" spans="1:10" s="30" customFormat="1" ht="21.75" customHeight="1" x14ac:dyDescent="0.25">
      <c r="A16" s="81" t="s">
        <v>323</v>
      </c>
      <c r="B16" s="45">
        <v>-5.21</v>
      </c>
      <c r="C16" s="45">
        <v>-8.1349999999999998</v>
      </c>
      <c r="D16" s="45">
        <v>-3.4765032200000014</v>
      </c>
      <c r="E16" s="45">
        <v>-1.3538624199999976</v>
      </c>
      <c r="F16" s="45">
        <v>-6.0736343600000007</v>
      </c>
      <c r="G16" s="45">
        <v>2.9249999999999998</v>
      </c>
      <c r="H16" s="49">
        <v>-0.142193999310818</v>
      </c>
      <c r="I16" s="76"/>
      <c r="J16" s="143"/>
    </row>
    <row r="17" spans="1:10" s="30" customFormat="1" ht="15" customHeight="1" x14ac:dyDescent="0.25">
      <c r="A17" s="82" t="s">
        <v>74</v>
      </c>
      <c r="B17" s="57">
        <v>-268.11241704999998</v>
      </c>
      <c r="C17" s="57">
        <v>-243.10871865999999</v>
      </c>
      <c r="D17" s="57">
        <v>-153.68308679126883</v>
      </c>
      <c r="E17" s="57">
        <v>-63.395316498731184</v>
      </c>
      <c r="F17" s="57">
        <v>-165.46499139000002</v>
      </c>
      <c r="G17" s="58">
        <v>0.10284986292478027</v>
      </c>
      <c r="H17" s="59">
        <v>0.62035736259194896</v>
      </c>
      <c r="I17" s="76"/>
      <c r="J17" s="143"/>
    </row>
    <row r="18" spans="1:10" s="30" customFormat="1" ht="4.5" customHeight="1" x14ac:dyDescent="0.25">
      <c r="A18" s="80"/>
      <c r="B18" s="65"/>
      <c r="C18" s="65"/>
      <c r="D18" s="65"/>
      <c r="E18" s="65"/>
      <c r="F18" s="65"/>
      <c r="G18" s="66"/>
      <c r="H18" s="67"/>
      <c r="I18" s="76"/>
      <c r="J18" s="143"/>
    </row>
    <row r="19" spans="1:10" s="30" customFormat="1" ht="20.25" customHeight="1" thickBot="1" x14ac:dyDescent="0.3">
      <c r="A19" s="75" t="s">
        <v>75</v>
      </c>
      <c r="B19" s="60">
        <v>890.98166661999994</v>
      </c>
      <c r="C19" s="60">
        <v>846.46441697000023</v>
      </c>
      <c r="D19" s="60">
        <v>844.76445020873132</v>
      </c>
      <c r="E19" s="60">
        <v>868.41105289284758</v>
      </c>
      <c r="F19" s="60">
        <v>740.09974380842107</v>
      </c>
      <c r="G19" s="61">
        <v>5.2591991768955237E-2</v>
      </c>
      <c r="H19" s="62">
        <v>0.2038670112695451</v>
      </c>
      <c r="I19" s="76"/>
      <c r="J19" s="143"/>
    </row>
    <row r="20" spans="1:10" s="30" customFormat="1" ht="20.25" customHeight="1" x14ac:dyDescent="0.25">
      <c r="A20" s="76"/>
      <c r="B20" s="246"/>
      <c r="C20" s="246"/>
      <c r="D20" s="246"/>
      <c r="E20" s="246"/>
      <c r="F20" s="246"/>
      <c r="I20" s="76"/>
    </row>
    <row r="21" spans="1:10" s="30" customFormat="1" ht="10.5" x14ac:dyDescent="0.25">
      <c r="A21" s="76"/>
    </row>
    <row r="22" spans="1:10" s="30" customFormat="1" ht="10.5" x14ac:dyDescent="0.25">
      <c r="A22" s="76"/>
    </row>
    <row r="23" spans="1:10" s="30" customFormat="1" ht="10.5" x14ac:dyDescent="0.25">
      <c r="A23" s="76"/>
    </row>
    <row r="24" spans="1:10" s="30" customFormat="1" ht="10.5" x14ac:dyDescent="0.25">
      <c r="A24" s="76"/>
    </row>
    <row r="25" spans="1:10" s="30" customFormat="1" ht="10.5" x14ac:dyDescent="0.25">
      <c r="A25" s="76"/>
    </row>
    <row r="26" spans="1:10" s="30" customFormat="1" ht="10.5" x14ac:dyDescent="0.25">
      <c r="A26" s="76"/>
    </row>
    <row r="27" spans="1:10" s="30" customFormat="1" ht="10.5" x14ac:dyDescent="0.25">
      <c r="A27" s="76"/>
    </row>
    <row r="28" spans="1:10" s="30" customFormat="1" ht="10.5" x14ac:dyDescent="0.25">
      <c r="A28" s="76"/>
    </row>
    <row r="29" spans="1:10" s="30" customFormat="1" ht="10.5" x14ac:dyDescent="0.25">
      <c r="A29" s="76"/>
    </row>
    <row r="30" spans="1:10" s="30" customFormat="1" ht="10.5" x14ac:dyDescent="0.25">
      <c r="A30" s="76"/>
    </row>
    <row r="31" spans="1:10" s="30" customFormat="1" ht="10.5" x14ac:dyDescent="0.25">
      <c r="A31" s="76"/>
    </row>
    <row r="32" spans="1:10" s="30" customFormat="1" ht="10.5" x14ac:dyDescent="0.25">
      <c r="A32" s="76"/>
    </row>
    <row r="33" spans="1:1" s="30" customFormat="1" ht="10.5" x14ac:dyDescent="0.25">
      <c r="A33" s="76"/>
    </row>
    <row r="34" spans="1:1" s="30" customFormat="1" ht="10.5" x14ac:dyDescent="0.25">
      <c r="A34" s="76"/>
    </row>
    <row r="35" spans="1:1" s="30" customFormat="1" ht="10.5" x14ac:dyDescent="0.25">
      <c r="A35" s="76"/>
    </row>
    <row r="36" spans="1:1" s="30" customFormat="1" ht="10.5" x14ac:dyDescent="0.25">
      <c r="A36" s="76"/>
    </row>
    <row r="37" spans="1:1" s="31" customFormat="1" ht="10.5" x14ac:dyDescent="0.25">
      <c r="A37" s="77"/>
    </row>
    <row r="38" spans="1:1" s="30" customFormat="1" ht="10.5" x14ac:dyDescent="0.25">
      <c r="A38" s="76"/>
    </row>
    <row r="39" spans="1:1" s="30" customFormat="1" ht="10.5" x14ac:dyDescent="0.25">
      <c r="A39" s="76"/>
    </row>
    <row r="40" spans="1:1" s="30" customFormat="1" ht="10.5" x14ac:dyDescent="0.25">
      <c r="A40" s="76"/>
    </row>
    <row r="41" spans="1:1" s="30" customFormat="1" ht="10.5" x14ac:dyDescent="0.25">
      <c r="A41" s="76"/>
    </row>
    <row r="42" spans="1:1" s="30" customFormat="1" ht="10.5" x14ac:dyDescent="0.25">
      <c r="A42" s="76"/>
    </row>
    <row r="43" spans="1:1" s="30" customFormat="1" ht="10.5" x14ac:dyDescent="0.25">
      <c r="A43" s="76"/>
    </row>
    <row r="44" spans="1:1" s="30" customFormat="1" ht="10.5" x14ac:dyDescent="0.25">
      <c r="A44" s="76"/>
    </row>
    <row r="45" spans="1:1" s="30" customFormat="1" ht="10.5" x14ac:dyDescent="0.25">
      <c r="A45" s="76"/>
    </row>
    <row r="46" spans="1:1" s="30" customFormat="1" ht="10.5" x14ac:dyDescent="0.25">
      <c r="A46" s="76"/>
    </row>
    <row r="47" spans="1:1" s="30" customFormat="1" ht="10.5" x14ac:dyDescent="0.25">
      <c r="A47" s="76"/>
    </row>
    <row r="48" spans="1:1" s="30" customFormat="1" ht="10.5" x14ac:dyDescent="0.25">
      <c r="A48" s="76"/>
    </row>
    <row r="49" spans="1:1" s="31" customFormat="1" ht="10.5" x14ac:dyDescent="0.25">
      <c r="A49" s="77"/>
    </row>
    <row r="50" spans="1:1" s="30" customFormat="1" ht="10.5" x14ac:dyDescent="0.25">
      <c r="A50" s="76"/>
    </row>
    <row r="51" spans="1:1" s="31" customFormat="1" ht="10.5" x14ac:dyDescent="0.25">
      <c r="A51" s="77"/>
    </row>
    <row r="52" spans="1:1" s="69" customFormat="1" ht="10.5" x14ac:dyDescent="0.25">
      <c r="A52" s="78"/>
    </row>
    <row r="53" spans="1:1" s="69" customFormat="1" ht="10.5" x14ac:dyDescent="0.25">
      <c r="A53" s="78"/>
    </row>
    <row r="54" spans="1:1" s="69" customFormat="1" ht="10.5" x14ac:dyDescent="0.25">
      <c r="A54" s="78"/>
    </row>
    <row r="55" spans="1:1" s="69" customFormat="1" ht="10.5" x14ac:dyDescent="0.25">
      <c r="A55" s="78"/>
    </row>
    <row r="56" spans="1:1" s="69" customFormat="1" ht="10.5" x14ac:dyDescent="0.25">
      <c r="A56" s="78"/>
    </row>
    <row r="57" spans="1:1" s="69" customFormat="1" ht="10.5" x14ac:dyDescent="0.25">
      <c r="A57" s="78"/>
    </row>
    <row r="58" spans="1:1" s="69" customFormat="1" ht="10.5" x14ac:dyDescent="0.25">
      <c r="A58" s="78"/>
    </row>
    <row r="59" spans="1:1" s="69" customFormat="1" ht="10.5" x14ac:dyDescent="0.25">
      <c r="A59" s="78"/>
    </row>
    <row r="60" spans="1:1" s="69" customFormat="1" ht="10.5" x14ac:dyDescent="0.25">
      <c r="A60" s="78"/>
    </row>
    <row r="61" spans="1:1" s="69" customFormat="1" ht="10.5" x14ac:dyDescent="0.25">
      <c r="A61" s="78"/>
    </row>
    <row r="62" spans="1:1" s="69" customFormat="1" ht="10.5" x14ac:dyDescent="0.25">
      <c r="A62" s="78"/>
    </row>
    <row r="63" spans="1:1" s="69" customFormat="1" ht="10.5" x14ac:dyDescent="0.25">
      <c r="A63" s="78"/>
    </row>
    <row r="64" spans="1:1" s="69" customFormat="1" ht="10.5" x14ac:dyDescent="0.25">
      <c r="A64" s="78"/>
    </row>
    <row r="65" spans="1:1" s="69" customFormat="1" ht="10.5" x14ac:dyDescent="0.25">
      <c r="A65" s="78"/>
    </row>
    <row r="66" spans="1:1" s="69" customFormat="1" ht="10.5" x14ac:dyDescent="0.25">
      <c r="A66" s="78"/>
    </row>
    <row r="67" spans="1:1" s="69" customFormat="1" ht="10.5" x14ac:dyDescent="0.25">
      <c r="A67" s="78"/>
    </row>
    <row r="68" spans="1:1" s="69" customFormat="1" ht="10.5" x14ac:dyDescent="0.25">
      <c r="A68" s="78"/>
    </row>
    <row r="69" spans="1:1" s="69" customFormat="1" ht="10.5" x14ac:dyDescent="0.25">
      <c r="A69" s="78"/>
    </row>
    <row r="70" spans="1:1" s="69" customFormat="1" ht="10.5" x14ac:dyDescent="0.25">
      <c r="A70" s="78"/>
    </row>
    <row r="71" spans="1:1" s="69" customFormat="1" ht="10.5" x14ac:dyDescent="0.25">
      <c r="A71" s="78"/>
    </row>
    <row r="72" spans="1:1" s="69" customFormat="1" ht="10.5" x14ac:dyDescent="0.25">
      <c r="A72" s="78"/>
    </row>
    <row r="73" spans="1:1" s="69" customFormat="1" ht="10.5" x14ac:dyDescent="0.25">
      <c r="A73" s="78"/>
    </row>
    <row r="74" spans="1:1" s="69" customFormat="1" ht="10.5" x14ac:dyDescent="0.25">
      <c r="A74" s="78"/>
    </row>
    <row r="75" spans="1:1" s="69" customFormat="1" ht="10.5" x14ac:dyDescent="0.25">
      <c r="A75" s="78"/>
    </row>
    <row r="76" spans="1:1" s="30" customFormat="1" ht="10.5" x14ac:dyDescent="0.25">
      <c r="A76" s="76"/>
    </row>
    <row r="77" spans="1:1" s="30" customFormat="1" ht="10.5" x14ac:dyDescent="0.25">
      <c r="A77" s="76"/>
    </row>
    <row r="78" spans="1:1" s="30" customFormat="1" ht="10.5" x14ac:dyDescent="0.25">
      <c r="A78" s="76"/>
    </row>
    <row r="79" spans="1:1" s="30" customFormat="1" ht="10.5" x14ac:dyDescent="0.25">
      <c r="A79" s="76"/>
    </row>
    <row r="80" spans="1:1" s="30" customFormat="1" ht="10.5" x14ac:dyDescent="0.25">
      <c r="A80" s="76"/>
    </row>
    <row r="81" spans="1:1" s="30" customFormat="1" ht="10.5" x14ac:dyDescent="0.25">
      <c r="A81" s="76"/>
    </row>
    <row r="82" spans="1:1" s="30" customFormat="1" ht="10.5" x14ac:dyDescent="0.25">
      <c r="A82" s="76"/>
    </row>
    <row r="83" spans="1:1" s="30" customFormat="1" ht="10.5" x14ac:dyDescent="0.25">
      <c r="A83" s="76"/>
    </row>
    <row r="84" spans="1:1" s="30" customFormat="1" ht="10.5" x14ac:dyDescent="0.25">
      <c r="A84" s="76"/>
    </row>
    <row r="85" spans="1:1" s="30" customFormat="1" ht="10.5" x14ac:dyDescent="0.25">
      <c r="A85" s="76"/>
    </row>
    <row r="86" spans="1:1" s="30" customFormat="1" ht="10.5" x14ac:dyDescent="0.25">
      <c r="A86" s="76"/>
    </row>
    <row r="87" spans="1:1" s="30" customFormat="1" ht="10.5" x14ac:dyDescent="0.25">
      <c r="A87" s="76"/>
    </row>
    <row r="88" spans="1:1" s="30" customFormat="1" ht="10.5" x14ac:dyDescent="0.25">
      <c r="A88" s="76"/>
    </row>
    <row r="89" spans="1:1" s="30" customFormat="1" ht="10.5" x14ac:dyDescent="0.25">
      <c r="A89" s="76"/>
    </row>
    <row r="90" spans="1:1" s="30" customFormat="1" ht="10.5" x14ac:dyDescent="0.25">
      <c r="A90" s="76"/>
    </row>
    <row r="91" spans="1:1" s="30" customFormat="1" ht="10.5" x14ac:dyDescent="0.25">
      <c r="A91" s="76"/>
    </row>
    <row r="92" spans="1:1" s="30" customFormat="1" ht="10.5" x14ac:dyDescent="0.25">
      <c r="A92" s="76"/>
    </row>
    <row r="93" spans="1:1" s="30" customFormat="1" ht="10.5" x14ac:dyDescent="0.25">
      <c r="A93" s="76"/>
    </row>
    <row r="94" spans="1:1" s="30" customFormat="1" ht="10.5" x14ac:dyDescent="0.25">
      <c r="A94" s="76"/>
    </row>
    <row r="95" spans="1:1" s="31" customFormat="1" ht="10.5" x14ac:dyDescent="0.25">
      <c r="A95" s="77"/>
    </row>
    <row r="96" spans="1:1" s="69" customFormat="1" ht="10.5" x14ac:dyDescent="0.25">
      <c r="A96" s="78"/>
    </row>
    <row r="97" spans="1:1" s="69" customFormat="1" ht="10.5" x14ac:dyDescent="0.25">
      <c r="A97" s="78"/>
    </row>
    <row r="98" spans="1:1" s="69" customFormat="1" ht="10.5" x14ac:dyDescent="0.25">
      <c r="A98" s="78"/>
    </row>
    <row r="99" spans="1:1" s="69" customFormat="1" ht="10.5" x14ac:dyDescent="0.25">
      <c r="A99" s="78"/>
    </row>
    <row r="100" spans="1:1" s="69" customFormat="1" ht="10.5" x14ac:dyDescent="0.25">
      <c r="A100" s="78"/>
    </row>
    <row r="101" spans="1:1" s="69" customFormat="1" ht="10.5" x14ac:dyDescent="0.25">
      <c r="A101" s="78"/>
    </row>
    <row r="102" spans="1:1" s="69" customFormat="1" ht="10.5" x14ac:dyDescent="0.25">
      <c r="A102" s="78"/>
    </row>
    <row r="103" spans="1:1" s="69" customFormat="1" ht="10.5" x14ac:dyDescent="0.25">
      <c r="A103" s="78"/>
    </row>
    <row r="104" spans="1:1" s="69" customFormat="1" ht="10.5" x14ac:dyDescent="0.25">
      <c r="A104" s="78"/>
    </row>
    <row r="105" spans="1:1" s="69" customFormat="1" ht="10.5" x14ac:dyDescent="0.25">
      <c r="A105" s="78"/>
    </row>
    <row r="106" spans="1:1" s="30" customFormat="1" ht="10.5" x14ac:dyDescent="0.25">
      <c r="A106" s="76"/>
    </row>
    <row r="107" spans="1:1" s="30" customFormat="1" ht="10.5" x14ac:dyDescent="0.25">
      <c r="A107" s="76"/>
    </row>
    <row r="108" spans="1:1" s="30" customFormat="1" ht="10.5" x14ac:dyDescent="0.25">
      <c r="A108" s="76"/>
    </row>
    <row r="109" spans="1:1" s="30" customFormat="1" ht="10.5" x14ac:dyDescent="0.25">
      <c r="A109" s="76"/>
    </row>
    <row r="110" spans="1:1" s="30" customFormat="1" ht="10.5" x14ac:dyDescent="0.25">
      <c r="A110" s="76"/>
    </row>
    <row r="111" spans="1:1" s="30" customFormat="1" ht="10.5" x14ac:dyDescent="0.25">
      <c r="A111" s="76"/>
    </row>
    <row r="112" spans="1:1" s="30" customFormat="1" ht="10.5" x14ac:dyDescent="0.25">
      <c r="A112" s="76"/>
    </row>
    <row r="113" spans="1:1" s="30" customFormat="1" ht="10.5" x14ac:dyDescent="0.25">
      <c r="A113" s="76"/>
    </row>
    <row r="114" spans="1:1" s="30" customFormat="1" ht="10.5" x14ac:dyDescent="0.25">
      <c r="A114" s="76"/>
    </row>
    <row r="115" spans="1:1" s="30" customFormat="1" ht="10.5" x14ac:dyDescent="0.25">
      <c r="A115" s="76"/>
    </row>
    <row r="116" spans="1:1" s="30" customFormat="1" ht="10.5" x14ac:dyDescent="0.25">
      <c r="A116" s="76"/>
    </row>
    <row r="117" spans="1:1" s="30" customFormat="1" ht="10.5" x14ac:dyDescent="0.25">
      <c r="A117" s="76"/>
    </row>
    <row r="118" spans="1:1" s="30" customFormat="1" ht="10.5" x14ac:dyDescent="0.25">
      <c r="A118" s="76"/>
    </row>
    <row r="119" spans="1:1" s="30" customFormat="1" ht="10.5" x14ac:dyDescent="0.25">
      <c r="A119" s="76"/>
    </row>
    <row r="120" spans="1:1" s="30" customFormat="1" ht="10.5" x14ac:dyDescent="0.25">
      <c r="A120" s="76"/>
    </row>
    <row r="121" spans="1:1" s="30" customFormat="1" ht="10.5" x14ac:dyDescent="0.25">
      <c r="A121" s="76"/>
    </row>
    <row r="122" spans="1:1" s="30" customFormat="1" ht="10.5" x14ac:dyDescent="0.25">
      <c r="A122" s="76"/>
    </row>
    <row r="123" spans="1:1" s="30" customFormat="1" ht="5.25" customHeight="1" x14ac:dyDescent="0.25">
      <c r="A123" s="76"/>
    </row>
    <row r="125" spans="1:1" ht="5.25" customHeight="1" x14ac:dyDescent="0.25"/>
  </sheetData>
  <mergeCells count="1">
    <mergeCell ref="G2:H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K126"/>
  <sheetViews>
    <sheetView showGridLines="0" topLeftCell="A16" zoomScaleNormal="100" workbookViewId="0">
      <selection activeCell="A18" sqref="A18:XFD37"/>
    </sheetView>
  </sheetViews>
  <sheetFormatPr baseColWidth="10" defaultRowHeight="14.25" x14ac:dyDescent="0.25"/>
  <cols>
    <col min="1" max="1" width="11.42578125" style="37"/>
    <col min="2" max="2" width="29.85546875" style="71" bestFit="1" customWidth="1"/>
    <col min="3" max="3" width="9.85546875" style="37" bestFit="1" customWidth="1"/>
    <col min="4" max="6" width="10.42578125" style="37" bestFit="1" customWidth="1"/>
    <col min="7" max="9" width="9" style="37" bestFit="1" customWidth="1"/>
    <col min="10" max="16384" width="11.42578125" style="37"/>
  </cols>
  <sheetData>
    <row r="1" spans="2:11" ht="15" thickBot="1" x14ac:dyDescent="0.3"/>
    <row r="2" spans="2:11" s="39" customFormat="1" ht="12" customHeight="1" thickBot="1" x14ac:dyDescent="0.3">
      <c r="B2" s="72" t="s">
        <v>337</v>
      </c>
      <c r="C2" s="40"/>
      <c r="D2" s="40"/>
      <c r="E2" s="40"/>
      <c r="F2" s="40"/>
      <c r="G2" s="40"/>
      <c r="H2" s="448" t="s">
        <v>0</v>
      </c>
      <c r="I2" s="449"/>
    </row>
    <row r="3" spans="2:11" s="39" customFormat="1" ht="11.25" x14ac:dyDescent="0.25">
      <c r="B3" s="33" t="s">
        <v>3</v>
      </c>
      <c r="C3" s="3" t="s">
        <v>310</v>
      </c>
      <c r="D3" s="3" t="s">
        <v>280</v>
      </c>
      <c r="E3" s="3" t="s">
        <v>272</v>
      </c>
      <c r="F3" s="3" t="s">
        <v>264</v>
      </c>
      <c r="G3" s="3" t="s">
        <v>251</v>
      </c>
      <c r="H3" s="3" t="s">
        <v>1</v>
      </c>
      <c r="I3" s="4" t="s">
        <v>2</v>
      </c>
    </row>
    <row r="4" spans="2:11" x14ac:dyDescent="0.25">
      <c r="B4" s="73"/>
      <c r="C4" s="42"/>
      <c r="D4" s="42"/>
      <c r="E4" s="42"/>
      <c r="F4" s="42"/>
      <c r="G4" s="42"/>
      <c r="H4" s="42"/>
      <c r="I4" s="43"/>
    </row>
    <row r="5" spans="2:11" s="30" customFormat="1" ht="19.5" customHeight="1" x14ac:dyDescent="0.25">
      <c r="B5" s="80" t="s">
        <v>76</v>
      </c>
      <c r="C5" s="254">
        <v>1520.2967035000001</v>
      </c>
      <c r="D5" s="254">
        <v>1605.7657837399995</v>
      </c>
      <c r="E5" s="254">
        <v>1261.7659238100005</v>
      </c>
      <c r="F5" s="254">
        <v>1240.0225425599995</v>
      </c>
      <c r="G5" s="254">
        <v>1247.7046210700003</v>
      </c>
      <c r="H5" s="154">
        <v>-5.322636782117296E-2</v>
      </c>
      <c r="I5" s="420">
        <v>0.21847485200161532</v>
      </c>
      <c r="K5" s="303"/>
    </row>
    <row r="6" spans="2:11" s="30" customFormat="1" ht="19.5" customHeight="1" x14ac:dyDescent="0.25">
      <c r="B6" s="80" t="s">
        <v>324</v>
      </c>
      <c r="C6" s="254">
        <v>926.17343524000012</v>
      </c>
      <c r="D6" s="254">
        <v>998.73473748999959</v>
      </c>
      <c r="E6" s="254">
        <v>859.66910809000001</v>
      </c>
      <c r="F6" s="254">
        <v>820.11990516000014</v>
      </c>
      <c r="G6" s="254">
        <v>687.44700564999994</v>
      </c>
      <c r="H6" s="154">
        <v>-7.2653227655182118E-2</v>
      </c>
      <c r="I6" s="420">
        <v>0.34726521117693698</v>
      </c>
      <c r="K6" s="303"/>
    </row>
    <row r="7" spans="2:11" s="30" customFormat="1" ht="19.5" customHeight="1" x14ac:dyDescent="0.25">
      <c r="B7" s="421" t="s">
        <v>77</v>
      </c>
      <c r="C7" s="167">
        <v>20.696368760000002</v>
      </c>
      <c r="D7" s="167">
        <v>33.605489779999985</v>
      </c>
      <c r="E7" s="167">
        <v>9.1249198000000185</v>
      </c>
      <c r="F7" s="167">
        <v>30.03053882999999</v>
      </c>
      <c r="G7" s="167">
        <v>8.1007687199999996</v>
      </c>
      <c r="H7" s="152">
        <v>-0.38413726758664102</v>
      </c>
      <c r="I7" s="153">
        <v>1.5548647881901267</v>
      </c>
      <c r="K7" s="303"/>
    </row>
    <row r="8" spans="2:11" s="30" customFormat="1" ht="19.5" customHeight="1" x14ac:dyDescent="0.25">
      <c r="B8" s="421" t="s">
        <v>164</v>
      </c>
      <c r="C8" s="167">
        <v>257.57052832999995</v>
      </c>
      <c r="D8" s="167">
        <v>262.90763842999991</v>
      </c>
      <c r="E8" s="167">
        <v>235.24209038000006</v>
      </c>
      <c r="F8" s="167">
        <v>207.57967355</v>
      </c>
      <c r="G8" s="167">
        <v>182.31095546000003</v>
      </c>
      <c r="H8" s="152">
        <v>-2.0300323459110814E-2</v>
      </c>
      <c r="I8" s="153">
        <v>0.41280883356739495</v>
      </c>
      <c r="K8" s="303"/>
    </row>
    <row r="9" spans="2:11" s="30" customFormat="1" ht="19.5" customHeight="1" x14ac:dyDescent="0.25">
      <c r="B9" s="421" t="s">
        <v>78</v>
      </c>
      <c r="C9" s="167">
        <v>60.602659339999995</v>
      </c>
      <c r="D9" s="167">
        <v>90.244791410000005</v>
      </c>
      <c r="E9" s="167">
        <v>73.214635029999968</v>
      </c>
      <c r="F9" s="167">
        <v>63.114576040000024</v>
      </c>
      <c r="G9" s="167">
        <v>49.166547389999998</v>
      </c>
      <c r="H9" s="152">
        <v>-0.32846363326754136</v>
      </c>
      <c r="I9" s="153">
        <v>0.23259945139702842</v>
      </c>
      <c r="K9" s="303"/>
    </row>
    <row r="10" spans="2:11" s="30" customFormat="1" ht="19.5" customHeight="1" x14ac:dyDescent="0.25">
      <c r="B10" s="421" t="s">
        <v>163</v>
      </c>
      <c r="C10" s="167">
        <v>186.0732064</v>
      </c>
      <c r="D10" s="167">
        <v>199.62959117999992</v>
      </c>
      <c r="E10" s="167">
        <v>165.39870700000006</v>
      </c>
      <c r="F10" s="167">
        <v>134.76656694999997</v>
      </c>
      <c r="G10" s="167">
        <v>139.03675149000003</v>
      </c>
      <c r="H10" s="152">
        <v>-6.7907691940202075E-2</v>
      </c>
      <c r="I10" s="153">
        <v>0.33830231507806041</v>
      </c>
      <c r="K10" s="303"/>
    </row>
    <row r="11" spans="2:11" s="30" customFormat="1" ht="19.5" customHeight="1" x14ac:dyDescent="0.25">
      <c r="B11" s="421" t="s">
        <v>133</v>
      </c>
      <c r="C11" s="167">
        <v>401.23067241000007</v>
      </c>
      <c r="D11" s="167">
        <v>412.3472266899999</v>
      </c>
      <c r="E11" s="167">
        <v>376.68875587999997</v>
      </c>
      <c r="F11" s="167">
        <v>384.62854979000025</v>
      </c>
      <c r="G11" s="167">
        <v>308.83198258999988</v>
      </c>
      <c r="H11" s="152">
        <v>-2.6959207096492022E-2</v>
      </c>
      <c r="I11" s="153">
        <v>0.2991875680915701</v>
      </c>
      <c r="K11" s="303"/>
    </row>
    <row r="12" spans="2:11" s="30" customFormat="1" ht="21" x14ac:dyDescent="0.25">
      <c r="B12" s="82" t="s">
        <v>346</v>
      </c>
      <c r="C12" s="169">
        <v>2446.47013874</v>
      </c>
      <c r="D12" s="169">
        <v>2604.5005212299993</v>
      </c>
      <c r="E12" s="169">
        <v>2121.4350319000005</v>
      </c>
      <c r="F12" s="169">
        <v>2060.1424477199998</v>
      </c>
      <c r="G12" s="169">
        <v>1935.1516267200002</v>
      </c>
      <c r="H12" s="157">
        <v>-6.0675888218048035E-2</v>
      </c>
      <c r="I12" s="158">
        <v>0.26422658822175249</v>
      </c>
    </row>
    <row r="13" spans="2:11" s="30" customFormat="1" ht="19.5" customHeight="1" x14ac:dyDescent="0.25">
      <c r="B13" s="81" t="s">
        <v>79</v>
      </c>
      <c r="C13" s="170">
        <v>5406</v>
      </c>
      <c r="D13" s="170">
        <v>5320</v>
      </c>
      <c r="E13" s="170">
        <v>5222</v>
      </c>
      <c r="F13" s="170">
        <v>5146</v>
      </c>
      <c r="G13" s="170">
        <v>5049</v>
      </c>
      <c r="H13" s="152">
        <v>1.6165413533834494E-2</v>
      </c>
      <c r="I13" s="153">
        <v>7.0707070707070718E-2</v>
      </c>
    </row>
    <row r="14" spans="2:11" s="30" customFormat="1" ht="19.5" customHeight="1" x14ac:dyDescent="0.25">
      <c r="B14" s="81" t="s">
        <v>80</v>
      </c>
      <c r="C14" s="171">
        <v>340</v>
      </c>
      <c r="D14" s="171">
        <v>326</v>
      </c>
      <c r="E14" s="171">
        <v>324</v>
      </c>
      <c r="F14" s="171">
        <v>324</v>
      </c>
      <c r="G14" s="171">
        <v>321</v>
      </c>
      <c r="H14" s="152">
        <v>4.2944785276073594E-2</v>
      </c>
      <c r="I14" s="153">
        <v>5.9190031152647871E-2</v>
      </c>
    </row>
    <row r="15" spans="2:11" s="30" customFormat="1" ht="19.5" customHeight="1" thickBot="1" x14ac:dyDescent="0.3">
      <c r="B15" s="75" t="s">
        <v>16</v>
      </c>
      <c r="C15" s="155">
        <v>0.59014835452745185</v>
      </c>
      <c r="D15" s="155">
        <v>0.68223094472147694</v>
      </c>
      <c r="E15" s="155">
        <v>0.6354498512190635</v>
      </c>
      <c r="F15" s="155">
        <v>0.65728436682447267</v>
      </c>
      <c r="G15" s="155">
        <v>0.71070950615504536</v>
      </c>
      <c r="H15" s="155"/>
      <c r="I15" s="156"/>
    </row>
    <row r="16" spans="2:11" s="30" customFormat="1" ht="10.5" x14ac:dyDescent="0.25">
      <c r="B16" s="76"/>
    </row>
    <row r="17" spans="2:2" s="30" customFormat="1" ht="10.5" x14ac:dyDescent="0.25"/>
    <row r="18" spans="2:2" s="30" customFormat="1" ht="10.5" x14ac:dyDescent="0.25">
      <c r="B18" s="76"/>
    </row>
    <row r="19" spans="2:2" s="30" customFormat="1" ht="10.5" x14ac:dyDescent="0.25">
      <c r="B19" s="76"/>
    </row>
    <row r="20" spans="2:2" s="30" customFormat="1" ht="10.5" x14ac:dyDescent="0.25">
      <c r="B20" s="76"/>
    </row>
    <row r="21" spans="2:2" s="30" customFormat="1" ht="10.5" x14ac:dyDescent="0.25">
      <c r="B21" s="76"/>
    </row>
    <row r="22" spans="2:2" s="30" customFormat="1" ht="10.5" x14ac:dyDescent="0.25">
      <c r="B22" s="76"/>
    </row>
    <row r="23" spans="2:2" s="30" customFormat="1" ht="10.5" x14ac:dyDescent="0.25">
      <c r="B23" s="76"/>
    </row>
    <row r="24" spans="2:2" s="30" customFormat="1" ht="10.5" x14ac:dyDescent="0.25">
      <c r="B24" s="76"/>
    </row>
    <row r="25" spans="2:2" s="30" customFormat="1" ht="10.5" x14ac:dyDescent="0.25">
      <c r="B25" s="76"/>
    </row>
    <row r="26" spans="2:2" s="30" customFormat="1" ht="10.5" x14ac:dyDescent="0.25">
      <c r="B26" s="76"/>
    </row>
    <row r="27" spans="2:2" s="30" customFormat="1" ht="10.5" x14ac:dyDescent="0.25">
      <c r="B27" s="76"/>
    </row>
    <row r="28" spans="2:2" s="30" customFormat="1" ht="10.5" x14ac:dyDescent="0.25">
      <c r="B28" s="76"/>
    </row>
    <row r="29" spans="2:2" s="30" customFormat="1" ht="10.5" x14ac:dyDescent="0.25">
      <c r="B29" s="76"/>
    </row>
    <row r="30" spans="2:2" s="30" customFormat="1" ht="10.5" x14ac:dyDescent="0.25">
      <c r="B30" s="76"/>
    </row>
    <row r="31" spans="2:2" s="30" customFormat="1" ht="10.5" x14ac:dyDescent="0.25">
      <c r="B31" s="76"/>
    </row>
    <row r="32" spans="2:2" s="30" customFormat="1" ht="10.5" x14ac:dyDescent="0.25">
      <c r="B32" s="76"/>
    </row>
    <row r="33" spans="2:2" s="30" customFormat="1" ht="10.5" x14ac:dyDescent="0.25">
      <c r="B33" s="76"/>
    </row>
    <row r="34" spans="2:2" s="30" customFormat="1" ht="10.5" x14ac:dyDescent="0.25">
      <c r="B34" s="76"/>
    </row>
    <row r="35" spans="2:2" s="30" customFormat="1" ht="10.5" x14ac:dyDescent="0.25">
      <c r="B35" s="76"/>
    </row>
    <row r="36" spans="2:2" s="30" customFormat="1" ht="10.5" x14ac:dyDescent="0.25">
      <c r="B36" s="76"/>
    </row>
    <row r="37" spans="2:2" s="30" customFormat="1" ht="10.5" x14ac:dyDescent="0.25">
      <c r="B37" s="76"/>
    </row>
    <row r="38" spans="2:2" s="31" customFormat="1" ht="10.5" x14ac:dyDescent="0.25">
      <c r="B38" s="77"/>
    </row>
    <row r="39" spans="2:2" s="30" customFormat="1" ht="10.5" x14ac:dyDescent="0.25">
      <c r="B39" s="76"/>
    </row>
    <row r="40" spans="2:2" s="30" customFormat="1" ht="10.5" x14ac:dyDescent="0.25">
      <c r="B40" s="76"/>
    </row>
    <row r="41" spans="2:2" s="30" customFormat="1" ht="10.5" x14ac:dyDescent="0.25">
      <c r="B41" s="76"/>
    </row>
    <row r="42" spans="2:2" s="30" customFormat="1" ht="10.5" x14ac:dyDescent="0.25">
      <c r="B42" s="76"/>
    </row>
    <row r="43" spans="2:2" s="30" customFormat="1" ht="10.5" x14ac:dyDescent="0.25">
      <c r="B43" s="76"/>
    </row>
    <row r="44" spans="2:2" s="30" customFormat="1" ht="10.5" x14ac:dyDescent="0.25">
      <c r="B44" s="76"/>
    </row>
    <row r="45" spans="2:2" s="30" customFormat="1" ht="10.5" x14ac:dyDescent="0.25">
      <c r="B45" s="76"/>
    </row>
    <row r="46" spans="2:2" s="30" customFormat="1" ht="10.5" x14ac:dyDescent="0.25">
      <c r="B46" s="76"/>
    </row>
    <row r="47" spans="2:2" s="30" customFormat="1" ht="10.5" x14ac:dyDescent="0.25">
      <c r="B47" s="76"/>
    </row>
    <row r="48" spans="2:2" s="30" customFormat="1" ht="10.5" x14ac:dyDescent="0.25">
      <c r="B48" s="76"/>
    </row>
    <row r="49" spans="2:2" s="30" customFormat="1" ht="10.5" x14ac:dyDescent="0.25">
      <c r="B49" s="76"/>
    </row>
    <row r="50" spans="2:2" s="31" customFormat="1" ht="10.5" x14ac:dyDescent="0.25">
      <c r="B50" s="77"/>
    </row>
    <row r="51" spans="2:2" s="30" customFormat="1" ht="10.5" x14ac:dyDescent="0.25">
      <c r="B51" s="76"/>
    </row>
    <row r="52" spans="2:2" s="31" customFormat="1" ht="10.5" x14ac:dyDescent="0.25">
      <c r="B52" s="77"/>
    </row>
    <row r="53" spans="2:2" s="69" customFormat="1" ht="10.5" x14ac:dyDescent="0.25">
      <c r="B53" s="78"/>
    </row>
    <row r="54" spans="2:2" s="69" customFormat="1" ht="10.5" x14ac:dyDescent="0.25">
      <c r="B54" s="78"/>
    </row>
    <row r="55" spans="2:2" s="69" customFormat="1" ht="10.5" x14ac:dyDescent="0.25">
      <c r="B55" s="78"/>
    </row>
    <row r="56" spans="2:2" s="69" customFormat="1" ht="10.5" x14ac:dyDescent="0.25">
      <c r="B56" s="78"/>
    </row>
    <row r="57" spans="2:2" s="69" customFormat="1" ht="10.5" x14ac:dyDescent="0.25">
      <c r="B57" s="78"/>
    </row>
    <row r="58" spans="2:2" s="69" customFormat="1" ht="10.5" x14ac:dyDescent="0.25">
      <c r="B58" s="78"/>
    </row>
    <row r="59" spans="2:2" s="69" customFormat="1" ht="10.5" x14ac:dyDescent="0.25">
      <c r="B59" s="78"/>
    </row>
    <row r="60" spans="2:2" s="69" customFormat="1" ht="10.5" x14ac:dyDescent="0.25">
      <c r="B60" s="78"/>
    </row>
    <row r="61" spans="2:2" s="69" customFormat="1" ht="10.5" x14ac:dyDescent="0.25">
      <c r="B61" s="78"/>
    </row>
    <row r="62" spans="2:2" s="69" customFormat="1" ht="10.5" x14ac:dyDescent="0.25">
      <c r="B62" s="78"/>
    </row>
    <row r="63" spans="2:2" s="69" customFormat="1" ht="10.5" x14ac:dyDescent="0.25">
      <c r="B63" s="78"/>
    </row>
    <row r="64" spans="2:2" s="69" customFormat="1" ht="10.5" x14ac:dyDescent="0.25">
      <c r="B64" s="78"/>
    </row>
    <row r="65" spans="2:2" s="69" customFormat="1" ht="10.5" x14ac:dyDescent="0.25">
      <c r="B65" s="78"/>
    </row>
    <row r="66" spans="2:2" s="69" customFormat="1" ht="10.5" x14ac:dyDescent="0.25">
      <c r="B66" s="78"/>
    </row>
    <row r="67" spans="2:2" s="69" customFormat="1" ht="10.5" x14ac:dyDescent="0.25">
      <c r="B67" s="78"/>
    </row>
    <row r="68" spans="2:2" s="69" customFormat="1" ht="10.5" x14ac:dyDescent="0.25">
      <c r="B68" s="78"/>
    </row>
    <row r="69" spans="2:2" s="69" customFormat="1" ht="10.5" x14ac:dyDescent="0.25">
      <c r="B69" s="78"/>
    </row>
    <row r="70" spans="2:2" s="69" customFormat="1" ht="10.5" x14ac:dyDescent="0.25">
      <c r="B70" s="78"/>
    </row>
    <row r="71" spans="2:2" s="69" customFormat="1" ht="10.5" x14ac:dyDescent="0.25">
      <c r="B71" s="78"/>
    </row>
    <row r="72" spans="2:2" s="69" customFormat="1" ht="10.5" x14ac:dyDescent="0.25">
      <c r="B72" s="78"/>
    </row>
    <row r="73" spans="2:2" s="69" customFormat="1" ht="10.5" x14ac:dyDescent="0.25">
      <c r="B73" s="78"/>
    </row>
    <row r="74" spans="2:2" s="69" customFormat="1" ht="10.5" x14ac:dyDescent="0.25">
      <c r="B74" s="78"/>
    </row>
    <row r="75" spans="2:2" s="69" customFormat="1" ht="10.5" x14ac:dyDescent="0.25">
      <c r="B75" s="78"/>
    </row>
    <row r="76" spans="2:2" s="69" customFormat="1" ht="10.5" x14ac:dyDescent="0.25">
      <c r="B76" s="78"/>
    </row>
    <row r="77" spans="2:2" s="30" customFormat="1" ht="10.5" x14ac:dyDescent="0.25">
      <c r="B77" s="76"/>
    </row>
    <row r="78" spans="2:2" s="30" customFormat="1" ht="10.5" x14ac:dyDescent="0.25">
      <c r="B78" s="76"/>
    </row>
    <row r="79" spans="2:2" s="30" customFormat="1" ht="10.5" x14ac:dyDescent="0.25">
      <c r="B79" s="76"/>
    </row>
    <row r="80" spans="2:2" s="30" customFormat="1" ht="10.5" x14ac:dyDescent="0.25">
      <c r="B80" s="76"/>
    </row>
    <row r="81" spans="2:2" s="30" customFormat="1" ht="10.5" x14ac:dyDescent="0.25">
      <c r="B81" s="76"/>
    </row>
    <row r="82" spans="2:2" s="30" customFormat="1" ht="10.5" x14ac:dyDescent="0.25">
      <c r="B82" s="76"/>
    </row>
    <row r="83" spans="2:2" s="30" customFormat="1" ht="10.5" x14ac:dyDescent="0.25">
      <c r="B83" s="76"/>
    </row>
    <row r="84" spans="2:2" s="30" customFormat="1" ht="10.5" x14ac:dyDescent="0.25">
      <c r="B84" s="76"/>
    </row>
    <row r="85" spans="2:2" s="30" customFormat="1" ht="10.5" x14ac:dyDescent="0.25">
      <c r="B85" s="76"/>
    </row>
    <row r="86" spans="2:2" s="30" customFormat="1" ht="10.5" x14ac:dyDescent="0.25">
      <c r="B86" s="76"/>
    </row>
    <row r="87" spans="2:2" s="30" customFormat="1" ht="10.5" x14ac:dyDescent="0.25">
      <c r="B87" s="76"/>
    </row>
    <row r="88" spans="2:2" s="30" customFormat="1" ht="10.5" x14ac:dyDescent="0.25">
      <c r="B88" s="76"/>
    </row>
    <row r="89" spans="2:2" s="30" customFormat="1" ht="10.5" x14ac:dyDescent="0.25">
      <c r="B89" s="76"/>
    </row>
    <row r="90" spans="2:2" s="30" customFormat="1" ht="10.5" x14ac:dyDescent="0.25">
      <c r="B90" s="76"/>
    </row>
    <row r="91" spans="2:2" s="30" customFormat="1" ht="10.5" x14ac:dyDescent="0.25">
      <c r="B91" s="76"/>
    </row>
    <row r="92" spans="2:2" s="30" customFormat="1" ht="10.5" x14ac:dyDescent="0.25">
      <c r="B92" s="76"/>
    </row>
    <row r="93" spans="2:2" s="30" customFormat="1" ht="10.5" x14ac:dyDescent="0.25">
      <c r="B93" s="76"/>
    </row>
    <row r="94" spans="2:2" s="30" customFormat="1" ht="10.5" x14ac:dyDescent="0.25">
      <c r="B94" s="76"/>
    </row>
    <row r="95" spans="2:2" s="30" customFormat="1" ht="10.5" x14ac:dyDescent="0.25">
      <c r="B95" s="76"/>
    </row>
    <row r="96" spans="2:2" s="31" customFormat="1" ht="10.5" x14ac:dyDescent="0.25">
      <c r="B96" s="77"/>
    </row>
    <row r="97" spans="2:2" s="69" customFormat="1" ht="10.5" x14ac:dyDescent="0.25">
      <c r="B97" s="78"/>
    </row>
    <row r="98" spans="2:2" s="69" customFormat="1" ht="10.5" x14ac:dyDescent="0.25">
      <c r="B98" s="78"/>
    </row>
    <row r="99" spans="2:2" s="69" customFormat="1" ht="10.5" x14ac:dyDescent="0.25">
      <c r="B99" s="78"/>
    </row>
    <row r="100" spans="2:2" s="69" customFormat="1" ht="10.5" x14ac:dyDescent="0.25">
      <c r="B100" s="78"/>
    </row>
    <row r="101" spans="2:2" s="69" customFormat="1" ht="10.5" x14ac:dyDescent="0.25">
      <c r="B101" s="78"/>
    </row>
    <row r="102" spans="2:2" s="69" customFormat="1" ht="10.5" x14ac:dyDescent="0.25">
      <c r="B102" s="78"/>
    </row>
    <row r="103" spans="2:2" s="69" customFormat="1" ht="10.5" x14ac:dyDescent="0.25">
      <c r="B103" s="78"/>
    </row>
    <row r="104" spans="2:2" s="69" customFormat="1" ht="10.5" x14ac:dyDescent="0.25">
      <c r="B104" s="78"/>
    </row>
    <row r="105" spans="2:2" s="69" customFormat="1" ht="10.5" x14ac:dyDescent="0.25">
      <c r="B105" s="78"/>
    </row>
    <row r="106" spans="2:2" s="69" customFormat="1" ht="10.5" x14ac:dyDescent="0.25">
      <c r="B106" s="78"/>
    </row>
    <row r="107" spans="2:2" s="30" customFormat="1" ht="10.5" x14ac:dyDescent="0.25">
      <c r="B107" s="76"/>
    </row>
    <row r="108" spans="2:2" s="30" customFormat="1" ht="10.5" x14ac:dyDescent="0.25">
      <c r="B108" s="76"/>
    </row>
    <row r="109" spans="2:2" s="30" customFormat="1" ht="10.5" x14ac:dyDescent="0.25">
      <c r="B109" s="76"/>
    </row>
    <row r="110" spans="2:2" s="30" customFormat="1" ht="10.5" x14ac:dyDescent="0.25">
      <c r="B110" s="76"/>
    </row>
    <row r="111" spans="2:2" s="30" customFormat="1" ht="10.5" x14ac:dyDescent="0.25">
      <c r="B111" s="76"/>
    </row>
    <row r="112" spans="2:2" s="30" customFormat="1" ht="10.5" x14ac:dyDescent="0.25">
      <c r="B112" s="76"/>
    </row>
    <row r="113" spans="2:2" s="30" customFormat="1" ht="10.5" x14ac:dyDescent="0.25">
      <c r="B113" s="76"/>
    </row>
    <row r="114" spans="2:2" s="30" customFormat="1" ht="10.5" x14ac:dyDescent="0.25">
      <c r="B114" s="76"/>
    </row>
    <row r="115" spans="2:2" s="30" customFormat="1" ht="10.5" x14ac:dyDescent="0.25">
      <c r="B115" s="76"/>
    </row>
    <row r="116" spans="2:2" s="30" customFormat="1" ht="10.5" x14ac:dyDescent="0.25">
      <c r="B116" s="76"/>
    </row>
    <row r="117" spans="2:2" s="30" customFormat="1" ht="10.5" x14ac:dyDescent="0.25">
      <c r="B117" s="76"/>
    </row>
    <row r="118" spans="2:2" s="30" customFormat="1" ht="10.5" x14ac:dyDescent="0.25">
      <c r="B118" s="76"/>
    </row>
    <row r="119" spans="2:2" s="30" customFormat="1" ht="10.5" x14ac:dyDescent="0.25">
      <c r="B119" s="76"/>
    </row>
    <row r="120" spans="2:2" s="30" customFormat="1" ht="10.5" x14ac:dyDescent="0.25">
      <c r="B120" s="76"/>
    </row>
    <row r="121" spans="2:2" s="30" customFormat="1" ht="10.5" x14ac:dyDescent="0.25">
      <c r="B121" s="76"/>
    </row>
    <row r="122" spans="2:2" s="30" customFormat="1" ht="10.5" x14ac:dyDescent="0.25">
      <c r="B122" s="76"/>
    </row>
    <row r="123" spans="2:2" s="30" customFormat="1" ht="10.5" x14ac:dyDescent="0.25">
      <c r="B123" s="76"/>
    </row>
    <row r="124" spans="2:2" s="30" customFormat="1" ht="5.25" customHeight="1" x14ac:dyDescent="0.25">
      <c r="B124" s="76"/>
    </row>
    <row r="126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CI48"/>
  <sheetViews>
    <sheetView showGridLines="0" zoomScale="90" zoomScaleNormal="90" workbookViewId="0">
      <selection activeCell="I24" sqref="B2:I24"/>
    </sheetView>
  </sheetViews>
  <sheetFormatPr baseColWidth="10" defaultRowHeight="15" x14ac:dyDescent="0.25"/>
  <cols>
    <col min="1" max="1" width="4.28515625" style="13" customWidth="1"/>
    <col min="2" max="2" width="34.7109375" style="100" customWidth="1"/>
    <col min="3" max="3" width="12.5703125" style="269" bestFit="1" customWidth="1"/>
    <col min="4" max="5" width="11.85546875" style="269" bestFit="1" customWidth="1"/>
    <col min="6" max="6" width="11.28515625" style="250" bestFit="1" customWidth="1"/>
    <col min="7" max="7" width="11.28515625" style="206" bestFit="1" customWidth="1"/>
    <col min="8" max="8" width="9" style="13" bestFit="1" customWidth="1"/>
    <col min="9" max="9" width="11.28515625" style="13" bestFit="1" customWidth="1"/>
    <col min="10" max="11" width="11.42578125" style="13"/>
    <col min="12" max="12" width="11.7109375" style="13" customWidth="1"/>
    <col min="13" max="16384" width="11.42578125" style="13"/>
  </cols>
  <sheetData>
    <row r="1" spans="2:87" ht="15.75" thickBot="1" x14ac:dyDescent="0.3"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</row>
    <row r="2" spans="2:87" s="87" customFormat="1" ht="12" customHeight="1" thickBot="1" x14ac:dyDescent="0.3">
      <c r="B2" s="458" t="s">
        <v>153</v>
      </c>
      <c r="C2" s="323"/>
      <c r="D2" s="323"/>
      <c r="E2" s="323"/>
      <c r="F2" s="40"/>
      <c r="G2" s="40"/>
      <c r="H2" s="448" t="s">
        <v>0</v>
      </c>
      <c r="I2" s="449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</row>
    <row r="3" spans="2:87" s="87" customFormat="1" ht="12" x14ac:dyDescent="0.25">
      <c r="B3" s="459"/>
      <c r="C3" s="333" t="s">
        <v>311</v>
      </c>
      <c r="D3" s="333" t="s">
        <v>281</v>
      </c>
      <c r="E3" s="324" t="s">
        <v>273</v>
      </c>
      <c r="F3" s="324" t="s">
        <v>265</v>
      </c>
      <c r="G3" s="224" t="s">
        <v>250</v>
      </c>
      <c r="H3" s="3" t="s">
        <v>1</v>
      </c>
      <c r="I3" s="4" t="s">
        <v>2</v>
      </c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8"/>
      <c r="CI3" s="88"/>
    </row>
    <row r="4" spans="2:87" ht="6.75" customHeight="1" x14ac:dyDescent="0.25">
      <c r="B4" s="101"/>
      <c r="C4" s="325"/>
      <c r="D4" s="325"/>
      <c r="E4" s="325"/>
      <c r="F4" s="325"/>
      <c r="G4" s="89"/>
      <c r="H4" s="89"/>
      <c r="I4" s="90"/>
      <c r="J4" s="85"/>
      <c r="K4" s="91"/>
      <c r="L4" s="2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92"/>
      <c r="AM4" s="92"/>
      <c r="AN4" s="93"/>
      <c r="AO4" s="94"/>
      <c r="AP4" s="94"/>
      <c r="AQ4" s="84"/>
      <c r="AR4" s="84"/>
      <c r="AS4" s="84"/>
      <c r="AT4" s="84"/>
      <c r="AU4" s="84"/>
      <c r="AV4" s="84"/>
      <c r="AW4" s="84"/>
      <c r="AX4" s="84"/>
      <c r="AY4" s="93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93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</row>
    <row r="5" spans="2:87" x14ac:dyDescent="0.25">
      <c r="B5" s="102"/>
      <c r="C5" s="326"/>
      <c r="D5" s="326"/>
      <c r="E5" s="326"/>
      <c r="F5" s="326"/>
      <c r="G5" s="50"/>
      <c r="H5" s="50"/>
      <c r="I5" s="51"/>
      <c r="J5" s="85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</row>
    <row r="6" spans="2:87" x14ac:dyDescent="0.25">
      <c r="B6" s="80" t="s">
        <v>146</v>
      </c>
      <c r="C6" s="335">
        <v>31.257999999999999</v>
      </c>
      <c r="D6" s="335">
        <v>32.606999999999999</v>
      </c>
      <c r="E6" s="335">
        <v>62.51</v>
      </c>
      <c r="F6" s="335">
        <v>25.981000000000002</v>
      </c>
      <c r="G6" s="335">
        <v>36.176000000000002</v>
      </c>
      <c r="H6" s="341">
        <v>-4.1371484650535195E-2</v>
      </c>
      <c r="I6" s="342">
        <v>-0.13594648385670061</v>
      </c>
      <c r="J6" s="85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</row>
    <row r="7" spans="2:87" x14ac:dyDescent="0.25">
      <c r="B7" s="80" t="s">
        <v>147</v>
      </c>
      <c r="C7" s="335">
        <v>579.5</v>
      </c>
      <c r="D7" s="335">
        <v>419.36599999999999</v>
      </c>
      <c r="E7" s="335">
        <v>370.72399999999999</v>
      </c>
      <c r="F7" s="335">
        <v>406.99799999999999</v>
      </c>
      <c r="G7" s="335">
        <v>423.363</v>
      </c>
      <c r="H7" s="341">
        <v>0.38184783697295455</v>
      </c>
      <c r="I7" s="342">
        <v>0.36880171389564032</v>
      </c>
      <c r="J7" s="85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</row>
    <row r="8" spans="2:87" ht="31.5" x14ac:dyDescent="0.25">
      <c r="B8" s="80" t="s">
        <v>233</v>
      </c>
      <c r="C8" s="335">
        <v>63155.731</v>
      </c>
      <c r="D8" s="335">
        <v>57743.325318559997</v>
      </c>
      <c r="E8" s="335">
        <v>50477.277960919993</v>
      </c>
      <c r="F8" s="335">
        <v>42205.594263810017</v>
      </c>
      <c r="G8" s="335">
        <v>38976.824693900002</v>
      </c>
      <c r="H8" s="341">
        <v>9.3732143959162295E-2</v>
      </c>
      <c r="I8" s="342">
        <v>0.62034058689968341</v>
      </c>
      <c r="J8" s="85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</row>
    <row r="9" spans="2:87" x14ac:dyDescent="0.25">
      <c r="B9" s="81" t="s">
        <v>53</v>
      </c>
      <c r="C9" s="336">
        <v>4298.1570000000002</v>
      </c>
      <c r="D9" s="336">
        <v>3616.8429999999998</v>
      </c>
      <c r="E9" s="336">
        <v>3894.8290000000002</v>
      </c>
      <c r="F9" s="336">
        <v>2602.241</v>
      </c>
      <c r="G9" s="336">
        <v>3756.7860000000001</v>
      </c>
      <c r="H9" s="343">
        <v>0.1883725669043419</v>
      </c>
      <c r="I9" s="344">
        <v>0.14410482790342605</v>
      </c>
      <c r="J9" s="85"/>
      <c r="K9" s="315"/>
      <c r="L9" s="268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5"/>
      <c r="CI9" s="85"/>
    </row>
    <row r="10" spans="2:87" x14ac:dyDescent="0.25">
      <c r="B10" s="81" t="s">
        <v>148</v>
      </c>
      <c r="C10" s="336">
        <v>16293.012000000001</v>
      </c>
      <c r="D10" s="336">
        <v>15494.647000000001</v>
      </c>
      <c r="E10" s="336">
        <v>13984.092000000001</v>
      </c>
      <c r="F10" s="336">
        <v>10948.773999999999</v>
      </c>
      <c r="G10" s="336">
        <v>8832.5619999999999</v>
      </c>
      <c r="H10" s="343">
        <v>5.1525213836752792E-2</v>
      </c>
      <c r="I10" s="344">
        <v>0.84465300102054197</v>
      </c>
      <c r="K10" s="315"/>
      <c r="L10" s="268"/>
    </row>
    <row r="11" spans="2:87" x14ac:dyDescent="0.25">
      <c r="B11" s="81" t="s">
        <v>54</v>
      </c>
      <c r="C11" s="336">
        <v>2401.3470000000002</v>
      </c>
      <c r="D11" s="336">
        <v>1549.7650000000001</v>
      </c>
      <c r="E11" s="336">
        <v>668.69200000000001</v>
      </c>
      <c r="F11" s="336">
        <v>243.917</v>
      </c>
      <c r="G11" s="336">
        <v>122.589</v>
      </c>
      <c r="H11" s="343">
        <v>0.54949105186915448</v>
      </c>
      <c r="I11" s="344">
        <v>18.588600934831021</v>
      </c>
      <c r="K11" s="315"/>
      <c r="L11" s="268"/>
    </row>
    <row r="12" spans="2:87" x14ac:dyDescent="0.25">
      <c r="B12" s="81" t="s">
        <v>136</v>
      </c>
      <c r="C12" s="336">
        <v>391.17500000000001</v>
      </c>
      <c r="D12" s="336">
        <v>313.72399999999999</v>
      </c>
      <c r="E12" s="336">
        <v>205.92400000000001</v>
      </c>
      <c r="F12" s="336">
        <v>142.834</v>
      </c>
      <c r="G12" s="336">
        <v>102.91</v>
      </c>
      <c r="H12" s="343">
        <v>0.24687623516211721</v>
      </c>
      <c r="I12" s="344">
        <v>2.8011369157516279</v>
      </c>
      <c r="K12" s="315"/>
      <c r="L12" s="268"/>
    </row>
    <row r="13" spans="2:87" x14ac:dyDescent="0.25">
      <c r="B13" s="81" t="s">
        <v>81</v>
      </c>
      <c r="C13" s="336">
        <v>18108.956999999999</v>
      </c>
      <c r="D13" s="336">
        <v>16812.818318559996</v>
      </c>
      <c r="E13" s="336">
        <v>15507.159960919993</v>
      </c>
      <c r="F13" s="336">
        <v>13645.977263810013</v>
      </c>
      <c r="G13" s="336">
        <v>12771.530693900002</v>
      </c>
      <c r="H13" s="343">
        <v>7.7092290946198405E-2</v>
      </c>
      <c r="I13" s="344">
        <v>0.41791594398698684</v>
      </c>
      <c r="K13" s="315"/>
      <c r="L13" s="268"/>
    </row>
    <row r="14" spans="2:87" x14ac:dyDescent="0.25">
      <c r="B14" s="81" t="s">
        <v>82</v>
      </c>
      <c r="C14" s="336">
        <v>8050.1779999999999</v>
      </c>
      <c r="D14" s="336">
        <v>7966.0370000000003</v>
      </c>
      <c r="E14" s="336">
        <v>7096.6679999999997</v>
      </c>
      <c r="F14" s="336">
        <v>6902.491</v>
      </c>
      <c r="G14" s="336">
        <v>6842.7830000000004</v>
      </c>
      <c r="H14" s="343">
        <v>1.0562466631776735E-2</v>
      </c>
      <c r="I14" s="344">
        <v>0.17644794522930218</v>
      </c>
      <c r="K14" s="315"/>
      <c r="L14" s="268"/>
    </row>
    <row r="15" spans="2:87" s="223" customFormat="1" x14ac:dyDescent="0.25">
      <c r="B15" s="81" t="s">
        <v>232</v>
      </c>
      <c r="C15" s="336">
        <v>12467.86</v>
      </c>
      <c r="D15" s="336">
        <v>11215.751699999999</v>
      </c>
      <c r="E15" s="336">
        <v>8424.5438000000013</v>
      </c>
      <c r="F15" s="336">
        <v>7038.5318417600001</v>
      </c>
      <c r="G15" s="336">
        <v>5883.299032240001</v>
      </c>
      <c r="H15" s="343">
        <v>0.11163837551788891</v>
      </c>
      <c r="I15" s="344">
        <v>1.1191953581956553</v>
      </c>
      <c r="K15" s="315"/>
      <c r="L15" s="268"/>
    </row>
    <row r="16" spans="2:87" x14ac:dyDescent="0.25">
      <c r="B16" s="81" t="s">
        <v>83</v>
      </c>
      <c r="C16" s="336">
        <v>1145.0450000000001</v>
      </c>
      <c r="D16" s="336">
        <v>773.73930000000075</v>
      </c>
      <c r="E16" s="336">
        <v>695.3691999999993</v>
      </c>
      <c r="F16" s="336">
        <v>680.82815823999977</v>
      </c>
      <c r="G16" s="336">
        <v>664.36496775999944</v>
      </c>
      <c r="H16" s="343">
        <v>0.47988476221900456</v>
      </c>
      <c r="I16" s="344">
        <v>0.72351802934564935</v>
      </c>
      <c r="K16" s="315"/>
      <c r="L16" s="268"/>
    </row>
    <row r="17" spans="2:12" x14ac:dyDescent="0.25">
      <c r="B17" s="81" t="s">
        <v>149</v>
      </c>
      <c r="C17" s="336">
        <v>-1915.124</v>
      </c>
      <c r="D17" s="336">
        <v>-1662.1282988899998</v>
      </c>
      <c r="E17" s="336">
        <v>-1410.69113623</v>
      </c>
      <c r="F17" s="336">
        <v>-1159.3284976699999</v>
      </c>
      <c r="G17" s="336">
        <v>-1071.1379093</v>
      </c>
      <c r="H17" s="343">
        <v>0.15221189680661573</v>
      </c>
      <c r="I17" s="344">
        <v>0.78793410575072809</v>
      </c>
      <c r="K17" s="315"/>
      <c r="L17" s="268"/>
    </row>
    <row r="18" spans="2:12" x14ac:dyDescent="0.25">
      <c r="B18" s="82" t="s">
        <v>9</v>
      </c>
      <c r="C18" s="337">
        <v>61851.364999999998</v>
      </c>
      <c r="D18" s="337">
        <v>56533.170019670004</v>
      </c>
      <c r="E18" s="337">
        <v>49499.820824689996</v>
      </c>
      <c r="F18" s="337">
        <v>41479.244766140015</v>
      </c>
      <c r="G18" s="337">
        <v>38365.225784599999</v>
      </c>
      <c r="H18" s="157">
        <v>9.4072116926745775E-2</v>
      </c>
      <c r="I18" s="158">
        <v>0.61217257907621803</v>
      </c>
      <c r="J18" s="97"/>
      <c r="K18" s="315"/>
      <c r="L18" s="268"/>
    </row>
    <row r="19" spans="2:12" x14ac:dyDescent="0.25">
      <c r="B19" s="81" t="s">
        <v>84</v>
      </c>
      <c r="C19" s="336">
        <v>2726.1640000000002</v>
      </c>
      <c r="D19" s="336">
        <v>2507.6489999999999</v>
      </c>
      <c r="E19" s="336">
        <v>2208.5030000000002</v>
      </c>
      <c r="F19" s="336">
        <v>1867.3330000000001</v>
      </c>
      <c r="G19" s="336">
        <v>1679.65</v>
      </c>
      <c r="H19" s="343">
        <v>8.7139388327473366E-2</v>
      </c>
      <c r="I19" s="344">
        <v>0.62305480308397576</v>
      </c>
      <c r="J19" s="96"/>
      <c r="K19" s="315"/>
      <c r="L19" s="268"/>
    </row>
    <row r="20" spans="2:12" x14ac:dyDescent="0.25">
      <c r="B20" s="81" t="s">
        <v>158</v>
      </c>
      <c r="C20" s="336">
        <v>-13.14</v>
      </c>
      <c r="D20" s="336">
        <v>-10.006</v>
      </c>
      <c r="E20" s="336">
        <v>35.145000000000003</v>
      </c>
      <c r="F20" s="336">
        <v>30.289000000000001</v>
      </c>
      <c r="G20" s="336">
        <v>32.680999999999997</v>
      </c>
      <c r="H20" s="343">
        <v>0.31321207275634633</v>
      </c>
      <c r="I20" s="344">
        <v>-1.4020684801566661</v>
      </c>
      <c r="K20" s="315"/>
      <c r="L20" s="268"/>
    </row>
    <row r="21" spans="2:12" x14ac:dyDescent="0.25">
      <c r="B21" s="81" t="s">
        <v>152</v>
      </c>
      <c r="C21" s="336">
        <v>-28.364000000000001</v>
      </c>
      <c r="D21" s="336">
        <v>-25.356000000000002</v>
      </c>
      <c r="E21" s="336">
        <v>-23.760999999999999</v>
      </c>
      <c r="F21" s="336">
        <v>-20.384</v>
      </c>
      <c r="G21" s="336">
        <v>-18.658000000000001</v>
      </c>
      <c r="H21" s="343">
        <v>0.11863069884839872</v>
      </c>
      <c r="I21" s="344">
        <v>0.52020580984028286</v>
      </c>
      <c r="K21" s="315"/>
      <c r="L21" s="268"/>
    </row>
    <row r="22" spans="2:12" s="377" customFormat="1" ht="15.75" thickBot="1" x14ac:dyDescent="0.3">
      <c r="B22" s="75" t="s">
        <v>312</v>
      </c>
      <c r="C22" s="338">
        <v>64536.024999999994</v>
      </c>
      <c r="D22" s="338">
        <v>59005.457019670001</v>
      </c>
      <c r="E22" s="338">
        <v>51719.707824689991</v>
      </c>
      <c r="F22" s="338">
        <v>43356.482766140012</v>
      </c>
      <c r="G22" s="338">
        <v>40058.898784599995</v>
      </c>
      <c r="H22" s="155">
        <v>9.3729771103820525E-2</v>
      </c>
      <c r="I22" s="156">
        <v>0.61102843458117828</v>
      </c>
      <c r="K22" s="84"/>
    </row>
    <row r="23" spans="2:12" s="377" customFormat="1" ht="15.75" thickBot="1" x14ac:dyDescent="0.3">
      <c r="B23" s="380"/>
      <c r="C23" s="381"/>
      <c r="D23" s="381"/>
      <c r="E23" s="381"/>
      <c r="F23" s="381"/>
      <c r="G23" s="381"/>
      <c r="H23" s="382"/>
      <c r="I23" s="382"/>
      <c r="K23" s="84"/>
    </row>
    <row r="24" spans="2:12" s="377" customFormat="1" ht="21.75" thickBot="1" x14ac:dyDescent="0.3">
      <c r="B24" s="383" t="s">
        <v>313</v>
      </c>
      <c r="C24" s="338">
        <v>66479.513000000006</v>
      </c>
      <c r="D24" s="338">
        <v>60692.941318559999</v>
      </c>
      <c r="E24" s="338">
        <v>53154.159960919991</v>
      </c>
      <c r="F24" s="338">
        <v>44536.195263810012</v>
      </c>
      <c r="G24" s="338">
        <v>41148.694693899997</v>
      </c>
      <c r="H24" s="155">
        <v>9.5341757306964814E-2</v>
      </c>
      <c r="I24" s="156">
        <v>0.61559226834612391</v>
      </c>
      <c r="K24" s="84"/>
    </row>
    <row r="25" spans="2:12" s="377" customFormat="1" x14ac:dyDescent="0.25">
      <c r="B25" s="354"/>
      <c r="C25" s="379"/>
      <c r="D25" s="379"/>
      <c r="E25" s="379"/>
      <c r="F25" s="379"/>
      <c r="G25" s="379"/>
      <c r="H25" s="200"/>
      <c r="I25" s="200"/>
      <c r="K25" s="84"/>
    </row>
    <row r="26" spans="2:12" s="377" customFormat="1" x14ac:dyDescent="0.25">
      <c r="B26" s="354"/>
      <c r="C26" s="229"/>
      <c r="D26" s="229"/>
      <c r="E26" s="229"/>
      <c r="F26" s="229"/>
      <c r="G26" s="229"/>
      <c r="H26" s="200"/>
      <c r="I26" s="200"/>
      <c r="K26" s="84"/>
    </row>
    <row r="27" spans="2:12" x14ac:dyDescent="0.25">
      <c r="B27" s="434"/>
      <c r="C27" s="435"/>
      <c r="D27" s="435"/>
      <c r="E27" s="435"/>
      <c r="F27" s="436"/>
      <c r="G27" s="436"/>
      <c r="H27" s="437"/>
      <c r="I27" s="437"/>
    </row>
    <row r="28" spans="2:12" x14ac:dyDescent="0.25">
      <c r="B28" s="434"/>
      <c r="C28" s="435"/>
      <c r="D28" s="435"/>
      <c r="E28" s="435"/>
      <c r="F28" s="436"/>
      <c r="G28" s="436"/>
      <c r="H28" s="437"/>
      <c r="I28" s="437"/>
    </row>
    <row r="29" spans="2:12" x14ac:dyDescent="0.25">
      <c r="B29" s="434"/>
      <c r="C29" s="435"/>
      <c r="D29" s="435"/>
      <c r="E29" s="435"/>
      <c r="F29" s="438"/>
      <c r="G29" s="438"/>
      <c r="H29" s="437"/>
      <c r="I29" s="437"/>
    </row>
    <row r="30" spans="2:12" x14ac:dyDescent="0.25">
      <c r="B30" s="434"/>
      <c r="C30" s="435"/>
      <c r="D30" s="435"/>
      <c r="E30" s="435"/>
      <c r="F30" s="436"/>
      <c r="G30" s="436"/>
      <c r="H30" s="437"/>
      <c r="I30" s="437"/>
    </row>
    <row r="31" spans="2:12" x14ac:dyDescent="0.25">
      <c r="C31" s="98"/>
      <c r="D31" s="98"/>
      <c r="E31" s="98"/>
      <c r="F31" s="98"/>
      <c r="G31" s="98"/>
    </row>
    <row r="32" spans="2:12" x14ac:dyDescent="0.25">
      <c r="F32" s="98"/>
      <c r="G32" s="98"/>
    </row>
    <row r="33" spans="3:9" x14ac:dyDescent="0.25">
      <c r="F33" s="98"/>
      <c r="G33" s="98"/>
    </row>
    <row r="34" spans="3:9" x14ac:dyDescent="0.25">
      <c r="F34" s="99"/>
      <c r="G34" s="99"/>
      <c r="I34" s="329"/>
    </row>
    <row r="35" spans="3:9" x14ac:dyDescent="0.25">
      <c r="F35" s="98"/>
      <c r="G35" s="98"/>
    </row>
    <row r="36" spans="3:9" x14ac:dyDescent="0.25">
      <c r="C36" s="98"/>
      <c r="D36" s="98"/>
      <c r="E36" s="98"/>
      <c r="F36" s="98"/>
      <c r="G36" s="98"/>
    </row>
    <row r="37" spans="3:9" x14ac:dyDescent="0.25">
      <c r="F37" s="98"/>
      <c r="G37" s="98"/>
    </row>
    <row r="38" spans="3:9" x14ac:dyDescent="0.25">
      <c r="F38" s="99"/>
      <c r="G38" s="99"/>
    </row>
    <row r="39" spans="3:9" x14ac:dyDescent="0.25">
      <c r="F39" s="269"/>
      <c r="G39" s="269"/>
    </row>
    <row r="40" spans="3:9" x14ac:dyDescent="0.25">
      <c r="F40" s="269"/>
      <c r="G40" s="269"/>
    </row>
    <row r="41" spans="3:9" x14ac:dyDescent="0.25">
      <c r="C41" s="98"/>
      <c r="D41" s="98"/>
      <c r="E41" s="98"/>
      <c r="F41" s="98"/>
      <c r="G41" s="98"/>
    </row>
    <row r="42" spans="3:9" x14ac:dyDescent="0.25">
      <c r="F42" s="98"/>
      <c r="G42" s="98"/>
    </row>
    <row r="43" spans="3:9" x14ac:dyDescent="0.25">
      <c r="F43" s="99"/>
      <c r="G43" s="99"/>
    </row>
    <row r="44" spans="3:9" x14ac:dyDescent="0.25">
      <c r="F44" s="98"/>
      <c r="G44" s="98"/>
    </row>
    <row r="45" spans="3:9" x14ac:dyDescent="0.25">
      <c r="F45" s="99"/>
      <c r="G45" s="99"/>
    </row>
    <row r="46" spans="3:9" x14ac:dyDescent="0.25">
      <c r="F46" s="98"/>
      <c r="G46" s="98"/>
    </row>
    <row r="47" spans="3:9" x14ac:dyDescent="0.25">
      <c r="F47" s="98"/>
      <c r="G47" s="98"/>
    </row>
    <row r="48" spans="3:9" x14ac:dyDescent="0.25">
      <c r="F48" s="97"/>
      <c r="G48" s="97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CL60"/>
  <sheetViews>
    <sheetView showGridLines="0" workbookViewId="0">
      <selection activeCell="B2" sqref="B2:I60"/>
    </sheetView>
  </sheetViews>
  <sheetFormatPr baseColWidth="10" defaultRowHeight="15" x14ac:dyDescent="0.25"/>
  <cols>
    <col min="1" max="1" width="4.28515625" style="13" customWidth="1"/>
    <col min="2" max="2" width="36.7109375" style="32" customWidth="1"/>
    <col min="3" max="3" width="9.28515625" style="331" bestFit="1" customWidth="1"/>
    <col min="4" max="4" width="9.28515625" style="308" bestFit="1" customWidth="1"/>
    <col min="5" max="5" width="9.28515625" style="294" bestFit="1" customWidth="1"/>
    <col min="6" max="6" width="10" style="250" bestFit="1" customWidth="1"/>
    <col min="7" max="7" width="10" style="13" bestFit="1" customWidth="1"/>
    <col min="8" max="8" width="6.42578125" style="13" bestFit="1" customWidth="1"/>
    <col min="9" max="9" width="10" style="13" bestFit="1" customWidth="1"/>
    <col min="10" max="16384" width="11.42578125" style="13"/>
  </cols>
  <sheetData>
    <row r="1" spans="2:90" ht="15.75" thickBot="1" x14ac:dyDescent="0.3"/>
    <row r="2" spans="2:90" s="39" customFormat="1" ht="12" thickBot="1" x14ac:dyDescent="0.3">
      <c r="B2" s="72" t="s">
        <v>85</v>
      </c>
      <c r="C2" s="40"/>
      <c r="D2" s="40"/>
      <c r="E2" s="40"/>
      <c r="F2" s="40"/>
      <c r="G2" s="40"/>
      <c r="H2" s="448" t="s">
        <v>0</v>
      </c>
      <c r="I2" s="449"/>
    </row>
    <row r="3" spans="2:90" s="39" customFormat="1" ht="11.25" x14ac:dyDescent="0.25">
      <c r="B3" s="33" t="s">
        <v>3</v>
      </c>
      <c r="C3" s="235" t="s">
        <v>311</v>
      </c>
      <c r="D3" s="235" t="s">
        <v>281</v>
      </c>
      <c r="E3" s="235" t="s">
        <v>273</v>
      </c>
      <c r="F3" s="235" t="s">
        <v>265</v>
      </c>
      <c r="G3" s="224" t="s">
        <v>250</v>
      </c>
      <c r="H3" s="3" t="s">
        <v>1</v>
      </c>
      <c r="I3" s="205" t="s">
        <v>2</v>
      </c>
    </row>
    <row r="4" spans="2:90" s="30" customFormat="1" ht="5.25" customHeight="1" x14ac:dyDescent="0.25">
      <c r="B4" s="101"/>
      <c r="C4" s="89"/>
      <c r="D4" s="89"/>
      <c r="E4" s="89"/>
      <c r="F4" s="89"/>
      <c r="G4" s="89"/>
      <c r="H4" s="89"/>
      <c r="I4" s="90"/>
      <c r="J4" s="68"/>
      <c r="K4" s="105"/>
      <c r="L4" s="24"/>
      <c r="M4" s="24"/>
      <c r="N4" s="24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4"/>
      <c r="AP4" s="54"/>
      <c r="AQ4" s="38"/>
      <c r="AR4" s="44"/>
      <c r="AS4" s="44"/>
      <c r="AT4" s="50"/>
      <c r="AU4" s="50"/>
      <c r="AV4" s="50"/>
      <c r="AW4" s="50"/>
      <c r="AX4" s="50"/>
      <c r="AY4" s="50"/>
      <c r="AZ4" s="50"/>
      <c r="BA4" s="50"/>
      <c r="BB4" s="38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38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</row>
    <row r="5" spans="2:90" s="30" customFormat="1" ht="16.5" customHeight="1" x14ac:dyDescent="0.25">
      <c r="B5" s="108" t="s">
        <v>86</v>
      </c>
      <c r="C5" s="45">
        <v>33653.739000000001</v>
      </c>
      <c r="D5" s="45">
        <v>29996.33</v>
      </c>
      <c r="E5" s="45">
        <v>26859.145</v>
      </c>
      <c r="F5" s="45">
        <v>21456.446</v>
      </c>
      <c r="G5" s="45">
        <v>19601.346000000001</v>
      </c>
      <c r="H5" s="46">
        <v>0.12192854925919261</v>
      </c>
      <c r="I5" s="47">
        <v>0.71690959386156439</v>
      </c>
      <c r="J5" s="50"/>
    </row>
    <row r="6" spans="2:90" s="30" customFormat="1" ht="16.5" customHeight="1" x14ac:dyDescent="0.25">
      <c r="B6" s="108" t="s">
        <v>87</v>
      </c>
      <c r="C6" s="45">
        <v>88.314999999999998</v>
      </c>
      <c r="D6" s="45">
        <v>56.762999999999998</v>
      </c>
      <c r="E6" s="45">
        <v>54.805316010000006</v>
      </c>
      <c r="F6" s="45">
        <v>39.293732009999999</v>
      </c>
      <c r="G6" s="45">
        <v>35.202252009999995</v>
      </c>
      <c r="H6" s="46">
        <v>0.55585504642108408</v>
      </c>
      <c r="I6" s="47">
        <v>1.5087883574866781</v>
      </c>
    </row>
    <row r="7" spans="2:90" s="30" customFormat="1" ht="16.5" customHeight="1" x14ac:dyDescent="0.25">
      <c r="B7" s="108" t="s">
        <v>209</v>
      </c>
      <c r="C7" s="45">
        <v>35252.555</v>
      </c>
      <c r="D7" s="45">
        <v>32118.771000000001</v>
      </c>
      <c r="E7" s="45">
        <v>27696.258999999998</v>
      </c>
      <c r="F7" s="45">
        <v>24200.769</v>
      </c>
      <c r="G7" s="45">
        <v>22415.932000000001</v>
      </c>
      <c r="H7" s="46">
        <v>9.7568614938597698E-2</v>
      </c>
      <c r="I7" s="47">
        <v>0.57265622504565061</v>
      </c>
    </row>
    <row r="8" spans="2:90" s="30" customFormat="1" ht="16.5" customHeight="1" x14ac:dyDescent="0.25">
      <c r="B8" s="108" t="s">
        <v>88</v>
      </c>
      <c r="C8" s="45">
        <v>2094.86</v>
      </c>
      <c r="D8" s="45">
        <v>1873.8779999999999</v>
      </c>
      <c r="E8" s="45">
        <v>1640.7280000000001</v>
      </c>
      <c r="F8" s="45">
        <v>1343.1189999999999</v>
      </c>
      <c r="G8" s="45">
        <v>1252.1389999999999</v>
      </c>
      <c r="H8" s="46">
        <v>0.11792763456318944</v>
      </c>
      <c r="I8" s="47">
        <v>0.67302511941565624</v>
      </c>
    </row>
    <row r="9" spans="2:90" s="30" customFormat="1" ht="16.5" customHeight="1" x14ac:dyDescent="0.25">
      <c r="B9" s="108" t="s">
        <v>89</v>
      </c>
      <c r="C9" s="45">
        <v>68906.293999999994</v>
      </c>
      <c r="D9" s="45">
        <v>62115.101000000002</v>
      </c>
      <c r="E9" s="45">
        <v>54555.404000000002</v>
      </c>
      <c r="F9" s="45">
        <v>45657.214999999997</v>
      </c>
      <c r="G9" s="45">
        <v>42017.277999999998</v>
      </c>
      <c r="H9" s="46">
        <v>0.10933239889604285</v>
      </c>
      <c r="I9" s="47">
        <v>0.63995140284908492</v>
      </c>
    </row>
    <row r="10" spans="2:90" s="30" customFormat="1" ht="16.5" customHeight="1" x14ac:dyDescent="0.25">
      <c r="B10" s="108" t="s">
        <v>230</v>
      </c>
      <c r="C10" s="45">
        <v>2183.1750000000002</v>
      </c>
      <c r="D10" s="45">
        <v>1930.6410000000001</v>
      </c>
      <c r="E10" s="45">
        <v>1695.5333160099999</v>
      </c>
      <c r="F10" s="45">
        <v>1382.4127320099999</v>
      </c>
      <c r="G10" s="45">
        <v>1287.3412520099998</v>
      </c>
      <c r="H10" s="46">
        <v>0.13080318919985645</v>
      </c>
      <c r="I10" s="47">
        <v>0.69587900379272671</v>
      </c>
    </row>
    <row r="11" spans="2:90" s="30" customFormat="1" ht="16.5" customHeight="1" x14ac:dyDescent="0.25">
      <c r="B11" s="109" t="s">
        <v>90</v>
      </c>
      <c r="C11" s="103">
        <v>3.1683258093699311E-2</v>
      </c>
      <c r="D11" s="103">
        <v>3.1081668145150475E-2</v>
      </c>
      <c r="E11" s="103">
        <v>3.1079121819234012E-2</v>
      </c>
      <c r="F11" s="103">
        <v>3.0278081852046997E-2</v>
      </c>
      <c r="G11" s="103">
        <v>3.0638382289906601E-2</v>
      </c>
      <c r="H11" s="106"/>
      <c r="I11" s="107"/>
    </row>
    <row r="12" spans="2:90" s="30" customFormat="1" ht="16.5" customHeight="1" x14ac:dyDescent="0.25">
      <c r="B12" s="101" t="s">
        <v>91</v>
      </c>
      <c r="C12" s="45">
        <v>1957.288</v>
      </c>
      <c r="D12" s="45">
        <v>1697.8102988899998</v>
      </c>
      <c r="E12" s="45">
        <v>1443.29413623</v>
      </c>
      <c r="F12" s="45">
        <v>1186.9484976700001</v>
      </c>
      <c r="G12" s="45">
        <v>1096.3249092999999</v>
      </c>
      <c r="H12" s="46">
        <v>0.15283079698576607</v>
      </c>
      <c r="I12" s="47">
        <v>0.7853174578052069</v>
      </c>
      <c r="K12" s="146"/>
    </row>
    <row r="13" spans="2:90" s="30" customFormat="1" ht="16.5" customHeight="1" thickBot="1" x14ac:dyDescent="0.3">
      <c r="B13" s="79" t="s">
        <v>21</v>
      </c>
      <c r="C13" s="104">
        <v>0.8965328019970914</v>
      </c>
      <c r="D13" s="104">
        <v>0.8794023844360499</v>
      </c>
      <c r="E13" s="104">
        <v>0.8512331327268875</v>
      </c>
      <c r="F13" s="104">
        <v>0.85860645680266634</v>
      </c>
      <c r="G13" s="104">
        <v>0.85161949684145122</v>
      </c>
      <c r="H13" s="63"/>
      <c r="I13" s="64"/>
    </row>
    <row r="14" spans="2:90" s="30" customFormat="1" ht="10.5" x14ac:dyDescent="0.25">
      <c r="B14" s="110"/>
    </row>
    <row r="15" spans="2:90" s="39" customFormat="1" ht="11.25" hidden="1" x14ac:dyDescent="0.25">
      <c r="B15" s="458" t="s">
        <v>19</v>
      </c>
      <c r="C15" s="40"/>
      <c r="D15" s="40"/>
      <c r="E15" s="40"/>
      <c r="F15" s="40"/>
      <c r="G15" s="40"/>
    </row>
    <row r="16" spans="2:90" s="39" customFormat="1" ht="11.25" hidden="1" x14ac:dyDescent="0.25">
      <c r="B16" s="459"/>
      <c r="C16" s="224"/>
      <c r="D16" s="224"/>
      <c r="E16" s="224"/>
      <c r="F16" s="224" t="s">
        <v>234</v>
      </c>
      <c r="G16" s="224" t="s">
        <v>229</v>
      </c>
      <c r="H16" s="233"/>
    </row>
    <row r="17" spans="2:90" s="30" customFormat="1" ht="6.75" hidden="1" customHeight="1" x14ac:dyDescent="0.25">
      <c r="B17" s="101"/>
      <c r="C17" s="89"/>
      <c r="D17" s="89"/>
      <c r="E17" s="89"/>
      <c r="F17" s="89"/>
      <c r="G17" s="89"/>
      <c r="J17" s="68"/>
      <c r="K17" s="105"/>
      <c r="L17" s="24"/>
      <c r="M17" s="24"/>
      <c r="N17" s="24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4"/>
      <c r="AP17" s="54"/>
      <c r="AQ17" s="38"/>
      <c r="AR17" s="44"/>
      <c r="AS17" s="44"/>
      <c r="AT17" s="50"/>
      <c r="AU17" s="50"/>
      <c r="AV17" s="50"/>
      <c r="AW17" s="50"/>
      <c r="AX17" s="50"/>
      <c r="AY17" s="50"/>
      <c r="AZ17" s="50"/>
      <c r="BA17" s="50"/>
      <c r="BB17" s="38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38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</row>
    <row r="18" spans="2:90" s="30" customFormat="1" ht="10.5" hidden="1" x14ac:dyDescent="0.25">
      <c r="B18" s="111" t="s">
        <v>92</v>
      </c>
      <c r="C18" s="52"/>
      <c r="D18" s="52"/>
      <c r="E18" s="52"/>
      <c r="F18" s="52"/>
      <c r="G18" s="52"/>
    </row>
    <row r="19" spans="2:90" s="30" customFormat="1" ht="17.25" hidden="1" customHeight="1" x14ac:dyDescent="0.25">
      <c r="B19" s="108" t="s">
        <v>53</v>
      </c>
      <c r="C19" s="48"/>
      <c r="D19" s="48"/>
      <c r="E19" s="48"/>
      <c r="F19" s="48"/>
      <c r="G19" s="48"/>
    </row>
    <row r="20" spans="2:90" s="30" customFormat="1" ht="17.25" hidden="1" customHeight="1" x14ac:dyDescent="0.25">
      <c r="B20" s="108" t="s">
        <v>81</v>
      </c>
      <c r="C20" s="48"/>
      <c r="D20" s="48"/>
      <c r="E20" s="48"/>
      <c r="F20" s="48"/>
      <c r="G20" s="48"/>
    </row>
    <row r="21" spans="2:90" s="30" customFormat="1" ht="17.25" hidden="1" customHeight="1" x14ac:dyDescent="0.25">
      <c r="B21" s="108" t="s">
        <v>82</v>
      </c>
      <c r="C21" s="48"/>
      <c r="D21" s="48"/>
      <c r="E21" s="48"/>
      <c r="F21" s="48"/>
      <c r="G21" s="48"/>
    </row>
    <row r="22" spans="2:90" s="30" customFormat="1" ht="17.25" hidden="1" customHeight="1" x14ac:dyDescent="0.25">
      <c r="B22" s="108" t="s">
        <v>138</v>
      </c>
      <c r="C22" s="48"/>
      <c r="D22" s="48"/>
      <c r="E22" s="48"/>
      <c r="F22" s="48"/>
      <c r="G22" s="48"/>
    </row>
    <row r="23" spans="2:90" s="30" customFormat="1" ht="17.25" hidden="1" customHeight="1" x14ac:dyDescent="0.25">
      <c r="B23" s="108" t="s">
        <v>161</v>
      </c>
      <c r="C23" s="48"/>
      <c r="D23" s="48"/>
      <c r="E23" s="48"/>
      <c r="F23" s="48"/>
      <c r="G23" s="48"/>
    </row>
    <row r="24" spans="2:90" s="30" customFormat="1" ht="17.25" hidden="1" customHeight="1" x14ac:dyDescent="0.25">
      <c r="B24" s="108" t="s">
        <v>94</v>
      </c>
      <c r="C24" s="48"/>
      <c r="D24" s="48"/>
      <c r="E24" s="48"/>
      <c r="F24" s="48"/>
      <c r="G24" s="48"/>
    </row>
    <row r="25" spans="2:90" s="30" customFormat="1" ht="17.25" hidden="1" customHeight="1" thickBot="1" x14ac:dyDescent="0.3">
      <c r="B25" s="79" t="s">
        <v>99</v>
      </c>
      <c r="C25" s="61"/>
      <c r="D25" s="61"/>
      <c r="E25" s="61"/>
      <c r="F25" s="61"/>
      <c r="G25" s="61"/>
    </row>
    <row r="26" spans="2:90" hidden="1" x14ac:dyDescent="0.25"/>
    <row r="27" spans="2:90" hidden="1" x14ac:dyDescent="0.25"/>
    <row r="29" spans="2:90" ht="10.5" hidden="1" customHeight="1" x14ac:dyDescent="0.25">
      <c r="B29" s="458" t="s">
        <v>19</v>
      </c>
      <c r="C29" s="40"/>
      <c r="D29" s="40"/>
      <c r="E29" s="40"/>
      <c r="F29" s="40"/>
      <c r="G29" s="40"/>
    </row>
    <row r="30" spans="2:90" hidden="1" x14ac:dyDescent="0.25">
      <c r="B30" s="459"/>
      <c r="C30" s="225"/>
      <c r="D30" s="225"/>
      <c r="E30" s="225"/>
      <c r="F30" s="225" t="s">
        <v>234</v>
      </c>
      <c r="G30" s="225" t="s">
        <v>229</v>
      </c>
    </row>
    <row r="31" spans="2:90" ht="3" hidden="1" customHeight="1" x14ac:dyDescent="0.25">
      <c r="B31" s="101"/>
      <c r="C31" s="89"/>
      <c r="D31" s="89"/>
      <c r="E31" s="89"/>
      <c r="F31" s="89"/>
      <c r="G31" s="89"/>
    </row>
    <row r="32" spans="2:90" hidden="1" x14ac:dyDescent="0.25">
      <c r="B32" s="111"/>
      <c r="C32" s="52"/>
      <c r="D32" s="52"/>
      <c r="E32" s="52"/>
      <c r="F32" s="52"/>
      <c r="G32" s="52"/>
    </row>
    <row r="33" spans="1:7" hidden="1" x14ac:dyDescent="0.25">
      <c r="B33" s="108" t="s">
        <v>216</v>
      </c>
      <c r="C33" s="258"/>
      <c r="D33" s="258"/>
      <c r="E33" s="258"/>
      <c r="F33" s="258"/>
      <c r="G33" s="48">
        <v>2E-3</v>
      </c>
    </row>
    <row r="34" spans="1:7" hidden="1" x14ac:dyDescent="0.25">
      <c r="B34" s="108" t="s">
        <v>81</v>
      </c>
      <c r="C34" s="48"/>
      <c r="D34" s="48"/>
      <c r="E34" s="48"/>
      <c r="F34" s="48">
        <v>6.5426262599590404E-2</v>
      </c>
      <c r="G34" s="48">
        <v>6.5624644850075742E-2</v>
      </c>
    </row>
    <row r="35" spans="1:7" hidden="1" x14ac:dyDescent="0.25">
      <c r="B35" s="108" t="s">
        <v>82</v>
      </c>
      <c r="C35" s="48"/>
      <c r="D35" s="48"/>
      <c r="E35" s="48"/>
      <c r="F35" s="48">
        <v>4.2735793919406857E-2</v>
      </c>
      <c r="G35" s="48">
        <v>4.736880554090122E-2</v>
      </c>
    </row>
    <row r="36" spans="1:7" s="30" customFormat="1" ht="17.25" hidden="1" customHeight="1" thickBot="1" x14ac:dyDescent="0.3">
      <c r="B36" s="79" t="s">
        <v>99</v>
      </c>
      <c r="C36" s="61"/>
      <c r="D36" s="61"/>
      <c r="E36" s="61"/>
      <c r="F36" s="61"/>
      <c r="G36" s="61">
        <v>3.0217509121386325E-2</v>
      </c>
    </row>
    <row r="37" spans="1:7" hidden="1" x14ac:dyDescent="0.25"/>
    <row r="38" spans="1:7" hidden="1" x14ac:dyDescent="0.25"/>
    <row r="39" spans="1:7" ht="4.5" hidden="1" customHeight="1" thickBot="1" x14ac:dyDescent="0.3">
      <c r="C39" s="238"/>
      <c r="D39" s="238"/>
      <c r="E39" s="238"/>
      <c r="F39" s="238"/>
      <c r="G39" s="238"/>
    </row>
    <row r="40" spans="1:7" hidden="1" x14ac:dyDescent="0.25">
      <c r="B40" s="240" t="s">
        <v>228</v>
      </c>
      <c r="C40" s="237"/>
      <c r="D40" s="237"/>
      <c r="E40" s="237"/>
      <c r="F40" s="237" t="s">
        <v>234</v>
      </c>
      <c r="G40" s="237" t="s">
        <v>229</v>
      </c>
    </row>
    <row r="41" spans="1:7" ht="3.75" hidden="1" customHeight="1" x14ac:dyDescent="0.25">
      <c r="B41" s="241"/>
      <c r="C41" s="89"/>
      <c r="D41" s="89"/>
      <c r="E41" s="89"/>
      <c r="F41" s="89"/>
      <c r="G41" s="89"/>
    </row>
    <row r="42" spans="1:7" s="242" customFormat="1" hidden="1" x14ac:dyDescent="0.25">
      <c r="B42" s="108" t="s">
        <v>225</v>
      </c>
      <c r="C42" s="258"/>
      <c r="D42" s="258"/>
      <c r="E42" s="258"/>
      <c r="F42" s="258"/>
      <c r="G42" s="48">
        <v>2E-3</v>
      </c>
    </row>
    <row r="43" spans="1:7" s="242" customFormat="1" hidden="1" x14ac:dyDescent="0.25">
      <c r="B43" s="108" t="s">
        <v>226</v>
      </c>
      <c r="C43" s="258"/>
      <c r="D43" s="258"/>
      <c r="E43" s="258"/>
      <c r="F43" s="258"/>
      <c r="G43" s="48">
        <v>3.7999999999999999E-2</v>
      </c>
    </row>
    <row r="44" spans="1:7" s="231" customFormat="1" ht="15.75" hidden="1" thickBot="1" x14ac:dyDescent="0.3">
      <c r="B44" s="232" t="s">
        <v>227</v>
      </c>
      <c r="C44" s="259"/>
      <c r="D44" s="259"/>
      <c r="E44" s="259"/>
      <c r="F44" s="259"/>
      <c r="G44" s="133">
        <v>0.114</v>
      </c>
    </row>
    <row r="45" spans="1:7" ht="4.5" hidden="1" customHeight="1" thickBot="1" x14ac:dyDescent="0.3">
      <c r="B45" s="247"/>
      <c r="C45" s="248"/>
      <c r="D45" s="248"/>
      <c r="E45" s="248"/>
      <c r="F45" s="248"/>
      <c r="G45" s="248"/>
    </row>
    <row r="46" spans="1:7" ht="15.75" hidden="1" thickBot="1" x14ac:dyDescent="0.3">
      <c r="B46" s="79" t="s">
        <v>99</v>
      </c>
      <c r="C46" s="61"/>
      <c r="D46" s="61"/>
      <c r="E46" s="61"/>
      <c r="F46" s="61"/>
      <c r="G46" s="61">
        <v>3.02175091213863E-2</v>
      </c>
    </row>
    <row r="47" spans="1:7" hidden="1" x14ac:dyDescent="0.25">
      <c r="A47" s="250"/>
      <c r="B47" s="250"/>
      <c r="G47" s="250"/>
    </row>
    <row r="48" spans="1:7" x14ac:dyDescent="0.25">
      <c r="A48" s="250"/>
      <c r="B48" s="250"/>
      <c r="G48" s="250"/>
    </row>
    <row r="49" spans="1:10" ht="15.75" thickBot="1" x14ac:dyDescent="0.3">
      <c r="A49" s="250"/>
      <c r="B49" s="250"/>
      <c r="C49" s="238"/>
      <c r="D49" s="238"/>
      <c r="E49" s="238"/>
      <c r="F49" s="238"/>
      <c r="G49" s="238"/>
    </row>
    <row r="50" spans="1:10" x14ac:dyDescent="0.25">
      <c r="A50" s="250"/>
      <c r="B50" s="240" t="s">
        <v>235</v>
      </c>
      <c r="C50" s="227">
        <v>43160</v>
      </c>
      <c r="D50" s="227">
        <v>43070</v>
      </c>
      <c r="E50" s="227">
        <v>42979</v>
      </c>
      <c r="F50" s="227">
        <v>42887</v>
      </c>
      <c r="G50" s="334" t="s">
        <v>250</v>
      </c>
    </row>
    <row r="51" spans="1:10" x14ac:dyDescent="0.25">
      <c r="A51" s="250"/>
      <c r="B51" s="241"/>
      <c r="C51" s="89"/>
      <c r="D51" s="89"/>
      <c r="E51" s="89"/>
      <c r="F51" s="89"/>
      <c r="G51" s="90"/>
    </row>
    <row r="52" spans="1:10" x14ac:dyDescent="0.25">
      <c r="A52" s="250"/>
      <c r="B52" s="111" t="s">
        <v>225</v>
      </c>
      <c r="C52" s="229">
        <v>3.0919200679156269E-3</v>
      </c>
      <c r="D52" s="229">
        <v>2.1692028749187848E-3</v>
      </c>
      <c r="E52" s="229">
        <v>2.2902681011415303E-3</v>
      </c>
      <c r="F52" s="229">
        <v>2.0111911946024525E-3</v>
      </c>
      <c r="G52" s="67">
        <v>2.0197655981050227E-3</v>
      </c>
      <c r="I52" s="317"/>
      <c r="J52" s="317"/>
    </row>
    <row r="53" spans="1:10" x14ac:dyDescent="0.25">
      <c r="A53" s="250"/>
      <c r="B53" s="111" t="s">
        <v>226</v>
      </c>
      <c r="C53" s="229">
        <v>2.7701950142750058E-2</v>
      </c>
      <c r="D53" s="229">
        <v>2.816528094582859E-2</v>
      </c>
      <c r="E53" s="229">
        <v>2.9264859990465526E-2</v>
      </c>
      <c r="F53" s="229">
        <v>3.2403962172965997E-2</v>
      </c>
      <c r="G53" s="230">
        <v>3.484828555279143E-2</v>
      </c>
      <c r="I53" s="422"/>
      <c r="J53" s="317"/>
    </row>
    <row r="54" spans="1:10" s="260" customFormat="1" x14ac:dyDescent="0.25">
      <c r="B54" s="265" t="s">
        <v>236</v>
      </c>
      <c r="C54" s="136">
        <v>2.9048395632408089E-2</v>
      </c>
      <c r="D54" s="136">
        <v>2.9275389523068403E-2</v>
      </c>
      <c r="E54" s="136">
        <v>2.5946143212131317E-2</v>
      </c>
      <c r="F54" s="136">
        <v>3.0974158046526923E-2</v>
      </c>
      <c r="G54" s="49">
        <v>3.4805384862125768E-2</v>
      </c>
      <c r="I54" s="317"/>
      <c r="J54" s="317"/>
    </row>
    <row r="55" spans="1:10" s="260" customFormat="1" x14ac:dyDescent="0.25">
      <c r="B55" s="265" t="s">
        <v>237</v>
      </c>
      <c r="C55" s="136">
        <v>3.5005746061908816E-2</v>
      </c>
      <c r="D55" s="136">
        <v>3.415029713221155E-2</v>
      </c>
      <c r="E55" s="136">
        <v>3.9714415888878994E-2</v>
      </c>
      <c r="F55" s="136">
        <v>3.7184338530621454E-2</v>
      </c>
      <c r="G55" s="49">
        <v>3.6160097807353728E-2</v>
      </c>
      <c r="I55" s="317"/>
      <c r="J55" s="317"/>
    </row>
    <row r="56" spans="1:10" s="260" customFormat="1" x14ac:dyDescent="0.25">
      <c r="B56" s="111" t="s">
        <v>227</v>
      </c>
      <c r="C56" s="229">
        <v>0.15685454634572649</v>
      </c>
      <c r="D56" s="229">
        <v>0.14710679925245765</v>
      </c>
      <c r="E56" s="229">
        <v>0.13797668430690999</v>
      </c>
      <c r="F56" s="229">
        <v>0.1142563347083464</v>
      </c>
      <c r="G56" s="67">
        <v>0.10315628384906994</v>
      </c>
      <c r="I56" s="422"/>
      <c r="J56" s="317"/>
    </row>
    <row r="57" spans="1:10" s="260" customFormat="1" x14ac:dyDescent="0.25">
      <c r="B57" s="265" t="s">
        <v>236</v>
      </c>
      <c r="C57" s="136">
        <v>0.19858776779032802</v>
      </c>
      <c r="D57" s="136">
        <v>0.18686689372767051</v>
      </c>
      <c r="E57" s="136">
        <v>0.16321563702050093</v>
      </c>
      <c r="F57" s="136">
        <v>0.13256553374250671</v>
      </c>
      <c r="G57" s="49">
        <v>0.12578086521832732</v>
      </c>
      <c r="I57" s="317"/>
      <c r="J57" s="317"/>
    </row>
    <row r="58" spans="1:10" ht="15.75" thickBot="1" x14ac:dyDescent="0.3">
      <c r="A58" s="250"/>
      <c r="B58" s="266" t="s">
        <v>237</v>
      </c>
      <c r="C58" s="133">
        <v>9.7639819178266904E-2</v>
      </c>
      <c r="D58" s="133">
        <v>9.0522928669631034E-2</v>
      </c>
      <c r="E58" s="133">
        <v>0.10092422179704211</v>
      </c>
      <c r="F58" s="133">
        <v>8.8949683831505727E-2</v>
      </c>
      <c r="G58" s="134">
        <v>6.7832666264550673E-2</v>
      </c>
      <c r="I58" s="317"/>
      <c r="J58" s="317"/>
    </row>
    <row r="59" spans="1:10" ht="15.75" thickBot="1" x14ac:dyDescent="0.3">
      <c r="B59" s="247"/>
      <c r="C59" s="248"/>
      <c r="D59" s="248"/>
      <c r="E59" s="248"/>
      <c r="F59" s="248"/>
      <c r="G59" s="248"/>
      <c r="J59" s="314"/>
    </row>
    <row r="60" spans="1:10" ht="15.75" thickBot="1" x14ac:dyDescent="0.3">
      <c r="B60" s="310" t="s">
        <v>99</v>
      </c>
      <c r="C60" s="264">
        <v>3.1683258093699311E-2</v>
      </c>
      <c r="D60" s="264">
        <v>3.1081668145150475E-2</v>
      </c>
      <c r="E60" s="264">
        <v>3.1079121819234012E-2</v>
      </c>
      <c r="F60" s="264">
        <v>3.0278081852046997E-2</v>
      </c>
      <c r="G60" s="339">
        <v>3.0638382289906601E-2</v>
      </c>
      <c r="I60" s="316"/>
      <c r="J60" s="317"/>
    </row>
  </sheetData>
  <mergeCells count="3">
    <mergeCell ref="H2:I2"/>
    <mergeCell ref="B15:B16"/>
    <mergeCell ref="B29:B3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K35"/>
  <sheetViews>
    <sheetView showGridLines="0" workbookViewId="0">
      <selection activeCell="B2" sqref="B2:G35"/>
    </sheetView>
  </sheetViews>
  <sheetFormatPr baseColWidth="10" defaultRowHeight="15" x14ac:dyDescent="0.25"/>
  <cols>
    <col min="2" max="2" width="41.5703125" bestFit="1" customWidth="1"/>
    <col min="3" max="5" width="10.28515625" bestFit="1" customWidth="1"/>
    <col min="6" max="7" width="9" bestFit="1" customWidth="1"/>
  </cols>
  <sheetData>
    <row r="1" spans="1:11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5">
      <c r="B2" s="72" t="s">
        <v>179</v>
      </c>
      <c r="C2" s="28"/>
      <c r="D2" s="28"/>
      <c r="E2" s="28"/>
      <c r="F2" s="28"/>
      <c r="G2" s="29"/>
    </row>
    <row r="3" spans="1:11" x14ac:dyDescent="0.25">
      <c r="B3" s="164"/>
      <c r="C3" s="296" t="s">
        <v>311</v>
      </c>
      <c r="D3" s="296" t="s">
        <v>281</v>
      </c>
      <c r="E3" s="296" t="s">
        <v>273</v>
      </c>
      <c r="F3" s="165" t="s">
        <v>265</v>
      </c>
      <c r="G3" s="195" t="s">
        <v>250</v>
      </c>
    </row>
    <row r="4" spans="1:11" ht="6.75" customHeight="1" x14ac:dyDescent="0.25">
      <c r="B4" s="33" t="s">
        <v>3</v>
      </c>
      <c r="C4" s="159"/>
      <c r="D4" s="159"/>
      <c r="E4" s="159"/>
      <c r="F4" s="159"/>
      <c r="G4" s="196"/>
    </row>
    <row r="5" spans="1:11" x14ac:dyDescent="0.25">
      <c r="B5" s="160" t="s">
        <v>180</v>
      </c>
      <c r="C5" s="172">
        <v>1698.2073127499998</v>
      </c>
      <c r="D5" s="172">
        <v>990.69988639531903</v>
      </c>
      <c r="E5" s="172">
        <v>990.69988639531903</v>
      </c>
      <c r="F5" s="172">
        <v>990.69988639531903</v>
      </c>
      <c r="G5" s="197">
        <v>990.69988639531903</v>
      </c>
    </row>
    <row r="6" spans="1:11" x14ac:dyDescent="0.25">
      <c r="B6" s="160" t="s">
        <v>181</v>
      </c>
      <c r="C6" s="172">
        <v>725.00700000000006</v>
      </c>
      <c r="D6" s="172">
        <v>1928.7658322299962</v>
      </c>
      <c r="E6" s="172">
        <v>1322.4919158999999</v>
      </c>
      <c r="F6" s="172">
        <v>803.63567496688825</v>
      </c>
      <c r="G6" s="197">
        <v>360.84844644000003</v>
      </c>
    </row>
    <row r="7" spans="1:11" x14ac:dyDescent="0.25">
      <c r="B7" s="160" t="s">
        <v>182</v>
      </c>
      <c r="C7" s="172">
        <v>-465.92600000000004</v>
      </c>
      <c r="D7" s="172">
        <v>-1244.8333212253187</v>
      </c>
      <c r="E7" s="172">
        <v>-869.18618500531898</v>
      </c>
      <c r="F7" s="172">
        <v>-607.38718970531863</v>
      </c>
      <c r="G7" s="197">
        <v>-255.22362964000001</v>
      </c>
    </row>
    <row r="8" spans="1:11" x14ac:dyDescent="0.25">
      <c r="B8" s="160" t="s">
        <v>183</v>
      </c>
      <c r="C8" s="172">
        <v>0</v>
      </c>
      <c r="D8" s="172">
        <v>23.574999999999999</v>
      </c>
      <c r="E8" s="172">
        <v>0</v>
      </c>
      <c r="F8" s="172">
        <v>0</v>
      </c>
      <c r="G8" s="197">
        <v>0</v>
      </c>
    </row>
    <row r="9" spans="1:11" x14ac:dyDescent="0.25">
      <c r="B9" s="161" t="s">
        <v>184</v>
      </c>
      <c r="C9" s="173">
        <v>1957.2883127499999</v>
      </c>
      <c r="D9" s="173">
        <v>1698.2073973999966</v>
      </c>
      <c r="E9" s="173">
        <v>1444.0056172899997</v>
      </c>
      <c r="F9" s="173">
        <v>1186.9483716568886</v>
      </c>
      <c r="G9" s="198">
        <v>1096.3247031953192</v>
      </c>
    </row>
    <row r="10" spans="1:11" x14ac:dyDescent="0.25">
      <c r="B10" s="162" t="s">
        <v>185</v>
      </c>
      <c r="C10" s="172"/>
      <c r="D10" s="172"/>
      <c r="E10" s="172"/>
      <c r="F10" s="172"/>
      <c r="G10" s="197"/>
    </row>
    <row r="11" spans="1:11" x14ac:dyDescent="0.25">
      <c r="B11" s="160" t="s">
        <v>148</v>
      </c>
      <c r="C11" s="172">
        <v>18.786920040000002</v>
      </c>
      <c r="D11" s="172">
        <v>63.518939249469717</v>
      </c>
      <c r="E11" s="172">
        <v>41.048800251886746</v>
      </c>
      <c r="F11" s="172">
        <v>16.475487920003701</v>
      </c>
      <c r="G11" s="197">
        <v>10.234</v>
      </c>
    </row>
    <row r="12" spans="1:11" x14ac:dyDescent="0.25">
      <c r="B12" s="160" t="s">
        <v>186</v>
      </c>
      <c r="C12" s="172">
        <v>11.033587959999998</v>
      </c>
      <c r="D12" s="172">
        <v>37.304773844926657</v>
      </c>
      <c r="E12" s="172">
        <v>24.108025544758878</v>
      </c>
      <c r="F12" s="172">
        <v>9.676080206986299</v>
      </c>
      <c r="G12" s="197">
        <v>13.622</v>
      </c>
    </row>
    <row r="13" spans="1:11" x14ac:dyDescent="0.25">
      <c r="B13" s="160" t="s">
        <v>53</v>
      </c>
      <c r="C13" s="172">
        <v>13.049880999999999</v>
      </c>
      <c r="D13" s="172">
        <v>40.755255722589062</v>
      </c>
      <c r="E13" s="172">
        <v>29.684052437219457</v>
      </c>
      <c r="F13" s="172">
        <v>9.6354819241461751</v>
      </c>
      <c r="G13" s="197">
        <v>16.983000000000001</v>
      </c>
    </row>
    <row r="14" spans="1:11" x14ac:dyDescent="0.25">
      <c r="B14" s="160" t="s">
        <v>54</v>
      </c>
      <c r="C14" s="172">
        <v>9.6243280000000002</v>
      </c>
      <c r="D14" s="172">
        <v>14.253143647035159</v>
      </c>
      <c r="E14" s="172">
        <v>5.1998021293487362</v>
      </c>
      <c r="F14" s="172">
        <v>1.2028770134005944</v>
      </c>
      <c r="G14" s="197">
        <v>0</v>
      </c>
    </row>
    <row r="15" spans="1:11" x14ac:dyDescent="0.25">
      <c r="B15" s="160" t="s">
        <v>136</v>
      </c>
      <c r="C15" s="172">
        <v>0.97438800000000003</v>
      </c>
      <c r="D15" s="172">
        <v>3.4988586154745853</v>
      </c>
      <c r="E15" s="172">
        <v>2.0760290720783745</v>
      </c>
      <c r="F15" s="172">
        <v>1.1992517783987138</v>
      </c>
      <c r="G15" s="197">
        <v>1.012</v>
      </c>
    </row>
    <row r="16" spans="1:11" x14ac:dyDescent="0.25">
      <c r="B16" s="160" t="s">
        <v>81</v>
      </c>
      <c r="C16" s="172">
        <v>443.00105200000002</v>
      </c>
      <c r="D16" s="172">
        <v>1199.7674491340399</v>
      </c>
      <c r="E16" s="172">
        <v>826.33337620407008</v>
      </c>
      <c r="F16" s="172">
        <v>513.14533760636994</v>
      </c>
      <c r="G16" s="197">
        <v>231.79219443</v>
      </c>
    </row>
    <row r="17" spans="2:8" x14ac:dyDescent="0.25">
      <c r="B17" s="160" t="s">
        <v>187</v>
      </c>
      <c r="C17" s="172">
        <v>137.22708900000001</v>
      </c>
      <c r="D17" s="172">
        <v>403.3116793184397</v>
      </c>
      <c r="E17" s="172">
        <v>268.76304666945521</v>
      </c>
      <c r="F17" s="172">
        <v>170.28252878399618</v>
      </c>
      <c r="G17" s="197">
        <v>72.378</v>
      </c>
    </row>
    <row r="18" spans="2:8" x14ac:dyDescent="0.25">
      <c r="B18" s="160" t="s">
        <v>59</v>
      </c>
      <c r="C18" s="172">
        <v>25.191827</v>
      </c>
      <c r="D18" s="172">
        <v>59.94183426640349</v>
      </c>
      <c r="E18" s="172">
        <v>30.628604928098866</v>
      </c>
      <c r="F18" s="172">
        <v>16.340529770705153</v>
      </c>
      <c r="G18" s="197">
        <v>2.7629999999999999</v>
      </c>
    </row>
    <row r="19" spans="2:8" x14ac:dyDescent="0.25">
      <c r="B19" s="160" t="s">
        <v>188</v>
      </c>
      <c r="C19" s="172">
        <v>49.636629999999997</v>
      </c>
      <c r="D19" s="172">
        <v>46.363460892280465</v>
      </c>
      <c r="E19" s="172">
        <v>40.810128745085144</v>
      </c>
      <c r="F19" s="172">
        <v>23.656262301251633</v>
      </c>
      <c r="G19" s="197">
        <v>5.5392520100000002</v>
      </c>
    </row>
    <row r="20" spans="2:8" x14ac:dyDescent="0.25">
      <c r="B20" s="160" t="s">
        <v>137</v>
      </c>
      <c r="C20" s="172">
        <v>13.636241</v>
      </c>
      <c r="D20" s="172">
        <v>42.749939675856339</v>
      </c>
      <c r="E20" s="172">
        <v>38.393353640444971</v>
      </c>
      <c r="F20" s="172">
        <v>33.09884149585131</v>
      </c>
      <c r="G20" s="197">
        <v>1.5920000000000001</v>
      </c>
      <c r="H20" s="1"/>
    </row>
    <row r="21" spans="2:8" x14ac:dyDescent="0.25">
      <c r="B21" s="160" t="s">
        <v>138</v>
      </c>
      <c r="C21" s="172">
        <v>2.845056</v>
      </c>
      <c r="D21" s="172">
        <v>17.300497863481251</v>
      </c>
      <c r="E21" s="172">
        <v>15.44669627755343</v>
      </c>
      <c r="F21" s="172">
        <v>8.9229961657785459</v>
      </c>
      <c r="G21" s="197">
        <v>4.9329999999999998</v>
      </c>
    </row>
    <row r="22" spans="2:8" x14ac:dyDescent="0.25">
      <c r="B22" s="161" t="s">
        <v>99</v>
      </c>
      <c r="C22" s="173">
        <v>725.00700000000006</v>
      </c>
      <c r="D22" s="173">
        <v>1928.7658322299962</v>
      </c>
      <c r="E22" s="173">
        <v>1322.4919158999999</v>
      </c>
      <c r="F22" s="173">
        <v>803.63567496688825</v>
      </c>
      <c r="G22" s="198">
        <v>360.84844643999992</v>
      </c>
    </row>
    <row r="23" spans="2:8" x14ac:dyDescent="0.25">
      <c r="B23" s="162" t="s">
        <v>182</v>
      </c>
      <c r="C23" s="172"/>
      <c r="D23" s="172"/>
      <c r="E23" s="172"/>
      <c r="F23" s="172"/>
      <c r="G23" s="197"/>
    </row>
    <row r="24" spans="2:8" x14ac:dyDescent="0.25">
      <c r="B24" s="160" t="s">
        <v>148</v>
      </c>
      <c r="C24" s="172">
        <v>-4.9596220799999999</v>
      </c>
      <c r="D24" s="172">
        <v>-22.166653632333134</v>
      </c>
      <c r="E24" s="172">
        <v>-12.316593535933407</v>
      </c>
      <c r="F24" s="172">
        <v>-6.6903932556845573</v>
      </c>
      <c r="G24" s="197">
        <v>-9.9819999999999993</v>
      </c>
    </row>
    <row r="25" spans="2:8" x14ac:dyDescent="0.25">
      <c r="B25" s="160" t="s">
        <v>186</v>
      </c>
      <c r="C25" s="172">
        <v>-2.9127939199999999</v>
      </c>
      <c r="D25" s="172">
        <v>-13.018510863433743</v>
      </c>
      <c r="E25" s="172">
        <v>-7.233554933802159</v>
      </c>
      <c r="F25" s="172">
        <v>-3.9292785787353752</v>
      </c>
      <c r="G25" s="197">
        <v>-9.8420000000000005</v>
      </c>
    </row>
    <row r="26" spans="2:8" x14ac:dyDescent="0.25">
      <c r="B26" s="160" t="s">
        <v>53</v>
      </c>
      <c r="C26" s="172">
        <v>-9.1977829999999994</v>
      </c>
      <c r="D26" s="172">
        <v>-23.682148400153409</v>
      </c>
      <c r="E26" s="172">
        <v>-14.708840108259981</v>
      </c>
      <c r="F26" s="172">
        <v>-9.7420312664686133</v>
      </c>
      <c r="G26" s="197">
        <v>-8.2119999999999997</v>
      </c>
    </row>
    <row r="27" spans="2:8" x14ac:dyDescent="0.25">
      <c r="B27" s="160" t="s">
        <v>54</v>
      </c>
      <c r="C27" s="172">
        <v>0</v>
      </c>
      <c r="D27" s="172">
        <v>0</v>
      </c>
      <c r="E27" s="172">
        <v>0</v>
      </c>
      <c r="F27" s="172">
        <v>0</v>
      </c>
      <c r="G27" s="197">
        <v>0</v>
      </c>
    </row>
    <row r="28" spans="2:8" x14ac:dyDescent="0.25">
      <c r="B28" s="160" t="s">
        <v>136</v>
      </c>
      <c r="C28" s="172">
        <v>0</v>
      </c>
      <c r="D28" s="172">
        <v>-1.0982964444018368</v>
      </c>
      <c r="E28" s="172">
        <v>-1.1961271469536228</v>
      </c>
      <c r="F28" s="172">
        <v>-0.60774184472785853</v>
      </c>
      <c r="G28" s="197">
        <v>-0.65700000000000003</v>
      </c>
    </row>
    <row r="29" spans="2:8" x14ac:dyDescent="0.25">
      <c r="B29" s="160" t="s">
        <v>81</v>
      </c>
      <c r="C29" s="172">
        <v>-311.55679300000003</v>
      </c>
      <c r="D29" s="172">
        <v>-809.81561967661696</v>
      </c>
      <c r="E29" s="172">
        <v>-554.26740067140702</v>
      </c>
      <c r="F29" s="172">
        <v>-394.06806351577501</v>
      </c>
      <c r="G29" s="197">
        <v>-153.32462964000001</v>
      </c>
    </row>
    <row r="30" spans="2:8" x14ac:dyDescent="0.25">
      <c r="B30" s="160" t="s">
        <v>187</v>
      </c>
      <c r="C30" s="172">
        <v>-114.7436</v>
      </c>
      <c r="D30" s="172">
        <v>-311.09126048521904</v>
      </c>
      <c r="E30" s="172">
        <v>-224.70120236162458</v>
      </c>
      <c r="F30" s="172">
        <v>-149.46845017290133</v>
      </c>
      <c r="G30" s="197">
        <v>-63.709000000000003</v>
      </c>
    </row>
    <row r="31" spans="2:8" x14ac:dyDescent="0.25">
      <c r="B31" s="160" t="s">
        <v>59</v>
      </c>
      <c r="C31" s="172">
        <v>0</v>
      </c>
      <c r="D31" s="172">
        <v>0</v>
      </c>
      <c r="E31" s="172">
        <v>0</v>
      </c>
      <c r="F31" s="172">
        <v>0</v>
      </c>
      <c r="G31" s="197">
        <v>0</v>
      </c>
    </row>
    <row r="32" spans="2:8" x14ac:dyDescent="0.25">
      <c r="B32" s="160" t="s">
        <v>188</v>
      </c>
      <c r="C32" s="172">
        <v>-7.383343</v>
      </c>
      <c r="D32" s="172">
        <v>-19.207960473147899</v>
      </c>
      <c r="E32" s="172">
        <v>-15.090013212269604</v>
      </c>
      <c r="F32" s="172">
        <v>-8.8286236049915328</v>
      </c>
      <c r="G32" s="197">
        <v>-4.585</v>
      </c>
    </row>
    <row r="33" spans="2:7" x14ac:dyDescent="0.25">
      <c r="B33" s="160" t="s">
        <v>137</v>
      </c>
      <c r="C33" s="172">
        <v>-14.600607999999999</v>
      </c>
      <c r="D33" s="172">
        <v>-38.89250771475912</v>
      </c>
      <c r="E33" s="172">
        <v>-33.290077901957872</v>
      </c>
      <c r="F33" s="172">
        <v>-28.250261298614756</v>
      </c>
      <c r="G33" s="197">
        <v>-1.8169999999999999</v>
      </c>
    </row>
    <row r="34" spans="2:7" x14ac:dyDescent="0.25">
      <c r="B34" s="160" t="s">
        <v>138</v>
      </c>
      <c r="C34" s="172">
        <v>-0.57145699999999999</v>
      </c>
      <c r="D34" s="172">
        <v>-5.8603635352537573</v>
      </c>
      <c r="E34" s="172">
        <v>-6.3823751331106457</v>
      </c>
      <c r="F34" s="172">
        <v>-5.8023461674195262</v>
      </c>
      <c r="G34" s="197">
        <v>-3.0950000000000002</v>
      </c>
    </row>
    <row r="35" spans="2:7" ht="15.75" thickBot="1" x14ac:dyDescent="0.3">
      <c r="B35" s="163" t="s">
        <v>99</v>
      </c>
      <c r="C35" s="174">
        <v>-465.9260000000001</v>
      </c>
      <c r="D35" s="174">
        <v>-1244.833321225319</v>
      </c>
      <c r="E35" s="174">
        <v>-869.18618500531886</v>
      </c>
      <c r="F35" s="174">
        <v>-607.38718970531852</v>
      </c>
      <c r="G35" s="199">
        <v>-255.22362964000001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CI31"/>
  <sheetViews>
    <sheetView showGridLines="0" topLeftCell="A23" workbookViewId="0">
      <selection activeCell="H27" sqref="H27"/>
    </sheetView>
  </sheetViews>
  <sheetFormatPr baseColWidth="10" defaultRowHeight="15" x14ac:dyDescent="0.25"/>
  <cols>
    <col min="1" max="1" width="6" style="13" customWidth="1"/>
    <col min="2" max="2" width="32" style="112" customWidth="1"/>
    <col min="3" max="3" width="14.140625" style="331" bestFit="1" customWidth="1"/>
    <col min="4" max="4" width="13.140625" style="308" bestFit="1" customWidth="1"/>
    <col min="5" max="5" width="12.85546875" style="294" bestFit="1" customWidth="1"/>
    <col min="6" max="6" width="11.7109375" style="250" bestFit="1" customWidth="1"/>
    <col min="7" max="7" width="11.7109375" style="206" bestFit="1" customWidth="1"/>
    <col min="8" max="9" width="9" style="13" bestFit="1" customWidth="1"/>
    <col min="10" max="11" width="11.42578125" style="13"/>
    <col min="12" max="13" width="23.5703125" style="13" bestFit="1" customWidth="1"/>
    <col min="14" max="16384" width="11.42578125" style="13"/>
  </cols>
  <sheetData>
    <row r="1" spans="2:87" ht="15.75" thickBot="1" x14ac:dyDescent="0.3"/>
    <row r="2" spans="2:87" x14ac:dyDescent="0.25">
      <c r="B2" s="25" t="s">
        <v>211</v>
      </c>
      <c r="C2" s="40"/>
      <c r="D2" s="40"/>
      <c r="E2" s="40"/>
      <c r="F2" s="40"/>
      <c r="G2" s="40"/>
      <c r="H2" s="460" t="s">
        <v>0</v>
      </c>
      <c r="I2" s="461"/>
    </row>
    <row r="3" spans="2:87" x14ac:dyDescent="0.25">
      <c r="B3" s="33" t="s">
        <v>3</v>
      </c>
      <c r="C3" s="235" t="s">
        <v>311</v>
      </c>
      <c r="D3" s="235" t="s">
        <v>281</v>
      </c>
      <c r="E3" s="235" t="s">
        <v>273</v>
      </c>
      <c r="F3" s="235" t="s">
        <v>265</v>
      </c>
      <c r="G3" s="235" t="s">
        <v>250</v>
      </c>
      <c r="H3" s="3" t="s">
        <v>1</v>
      </c>
      <c r="I3" s="4" t="s">
        <v>2</v>
      </c>
    </row>
    <row r="4" spans="2:87" ht="4.5" customHeight="1" x14ac:dyDescent="0.25">
      <c r="B4" s="101"/>
      <c r="C4" s="89"/>
      <c r="D4" s="89"/>
      <c r="E4" s="89"/>
      <c r="F4" s="89"/>
      <c r="G4" s="89"/>
      <c r="H4" s="89"/>
      <c r="I4" s="90"/>
      <c r="J4" s="85"/>
      <c r="K4" s="2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92"/>
      <c r="AM4" s="92"/>
      <c r="AN4" s="93"/>
      <c r="AO4" s="94"/>
      <c r="AP4" s="94"/>
      <c r="AQ4" s="84"/>
      <c r="AR4" s="84"/>
      <c r="AS4" s="84"/>
      <c r="AT4" s="84"/>
      <c r="AU4" s="84"/>
      <c r="AV4" s="84"/>
      <c r="AW4" s="84"/>
      <c r="AX4" s="84"/>
      <c r="AY4" s="93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93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</row>
    <row r="5" spans="2:87" s="203" customFormat="1" ht="13.5" customHeight="1" x14ac:dyDescent="0.25">
      <c r="B5" s="33" t="s">
        <v>95</v>
      </c>
      <c r="C5" s="65"/>
      <c r="D5" s="65"/>
      <c r="E5" s="65"/>
      <c r="F5" s="65"/>
      <c r="G5" s="65"/>
      <c r="H5" s="66"/>
      <c r="I5" s="67"/>
      <c r="J5" s="85"/>
      <c r="K5" s="2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92"/>
      <c r="AM5" s="92"/>
      <c r="AN5" s="93"/>
      <c r="AO5" s="94"/>
      <c r="AP5" s="94"/>
      <c r="AQ5" s="84"/>
      <c r="AR5" s="84"/>
      <c r="AS5" s="84"/>
      <c r="AT5" s="84"/>
      <c r="AU5" s="84"/>
      <c r="AV5" s="84"/>
      <c r="AW5" s="84"/>
      <c r="AX5" s="84"/>
      <c r="AY5" s="93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93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</row>
    <row r="6" spans="2:87" ht="24" customHeight="1" x14ac:dyDescent="0.25">
      <c r="B6" s="151" t="s">
        <v>96</v>
      </c>
      <c r="C6" s="65">
        <v>6187.1459999999997</v>
      </c>
      <c r="D6" s="65">
        <v>6171.6610000000001</v>
      </c>
      <c r="E6" s="65">
        <v>6973.4390000000003</v>
      </c>
      <c r="F6" s="65">
        <v>6369.4409999999998</v>
      </c>
      <c r="G6" s="65">
        <v>3862.5619999999999</v>
      </c>
      <c r="H6" s="66">
        <v>2.5090490226211681E-3</v>
      </c>
      <c r="I6" s="67">
        <v>0.60182438495485635</v>
      </c>
    </row>
    <row r="7" spans="2:87" ht="24" customHeight="1" x14ac:dyDescent="0.25">
      <c r="B7" s="151" t="s">
        <v>97</v>
      </c>
      <c r="C7" s="65">
        <v>7.7619999999999996</v>
      </c>
      <c r="D7" s="65">
        <v>15.702</v>
      </c>
      <c r="E7" s="65">
        <v>4.4459999999999997</v>
      </c>
      <c r="F7" s="65">
        <v>7.9359999999999999</v>
      </c>
      <c r="G7" s="65">
        <v>9.0500000000000007</v>
      </c>
      <c r="H7" s="66">
        <v>-0.50566806776206863</v>
      </c>
      <c r="I7" s="67">
        <v>-0.14232044198895044</v>
      </c>
    </row>
    <row r="8" spans="2:87" ht="24" customHeight="1" x14ac:dyDescent="0.25">
      <c r="B8" s="151" t="s">
        <v>98</v>
      </c>
      <c r="C8" s="65">
        <v>49345.339</v>
      </c>
      <c r="D8" s="65">
        <v>50221.322</v>
      </c>
      <c r="E8" s="65">
        <v>40192.878000000004</v>
      </c>
      <c r="F8" s="65">
        <v>36439.604999999996</v>
      </c>
      <c r="G8" s="65">
        <v>34945.353000000003</v>
      </c>
      <c r="H8" s="66">
        <v>-1.7442452032624733E-2</v>
      </c>
      <c r="I8" s="67">
        <v>0.41207155640980342</v>
      </c>
      <c r="J8" s="329"/>
      <c r="K8" s="269"/>
    </row>
    <row r="9" spans="2:87" ht="24" customHeight="1" x14ac:dyDescent="0.25">
      <c r="B9" s="305" t="s">
        <v>260</v>
      </c>
      <c r="C9" s="45">
        <v>5435.6080000000002</v>
      </c>
      <c r="D9" s="45">
        <v>5679.8050000000003</v>
      </c>
      <c r="E9" s="45">
        <v>4938.7049999999999</v>
      </c>
      <c r="F9" s="45">
        <v>4581.0010000000002</v>
      </c>
      <c r="G9" s="45">
        <v>4176.0219999999999</v>
      </c>
      <c r="H9" s="48">
        <v>-4.2993905600632432E-2</v>
      </c>
      <c r="I9" s="49">
        <v>0.30162341098777734</v>
      </c>
      <c r="J9" s="329"/>
      <c r="K9" s="269"/>
    </row>
    <row r="10" spans="2:87" ht="24" customHeight="1" x14ac:dyDescent="0.25">
      <c r="B10" s="305" t="s">
        <v>262</v>
      </c>
      <c r="C10" s="45">
        <v>18731.77</v>
      </c>
      <c r="D10" s="45">
        <v>18650.080000000002</v>
      </c>
      <c r="E10" s="45">
        <v>15428.5375</v>
      </c>
      <c r="F10" s="45">
        <v>14816.457</v>
      </c>
      <c r="G10" s="45">
        <v>11552.63960251</v>
      </c>
      <c r="H10" s="48">
        <v>4.3801420690956494E-3</v>
      </c>
      <c r="I10" s="49">
        <v>0.62142771215075521</v>
      </c>
      <c r="J10" s="329"/>
      <c r="K10" s="269"/>
    </row>
    <row r="11" spans="2:87" s="306" customFormat="1" ht="24" customHeight="1" x14ac:dyDescent="0.25">
      <c r="B11" s="305" t="s">
        <v>261</v>
      </c>
      <c r="C11" s="45">
        <v>8449.7180000000008</v>
      </c>
      <c r="D11" s="45">
        <v>10928.914000000001</v>
      </c>
      <c r="E11" s="45">
        <v>6414.3564999999999</v>
      </c>
      <c r="F11" s="45">
        <v>3837.8069999999998</v>
      </c>
      <c r="G11" s="45">
        <v>3616.9323974899999</v>
      </c>
      <c r="H11" s="48">
        <v>-0.22684742509640021</v>
      </c>
      <c r="I11" s="49">
        <v>1.3361559109768688</v>
      </c>
      <c r="J11" s="329"/>
      <c r="K11" s="269"/>
    </row>
    <row r="12" spans="2:87" ht="24" customHeight="1" x14ac:dyDescent="0.25">
      <c r="B12" s="74" t="s">
        <v>192</v>
      </c>
      <c r="C12" s="45">
        <v>14776.425999999999</v>
      </c>
      <c r="D12" s="45">
        <v>13014.886</v>
      </c>
      <c r="E12" s="45">
        <v>11628.212</v>
      </c>
      <c r="F12" s="45">
        <v>11067.715</v>
      </c>
      <c r="G12" s="45">
        <v>11651.476000000001</v>
      </c>
      <c r="H12" s="48">
        <v>0.13534809294526284</v>
      </c>
      <c r="I12" s="49">
        <v>0.26820207156586839</v>
      </c>
      <c r="J12" s="329"/>
      <c r="K12" s="269"/>
      <c r="M12" s="270"/>
    </row>
    <row r="13" spans="2:87" ht="24" customHeight="1" x14ac:dyDescent="0.25">
      <c r="B13" s="74" t="s">
        <v>193</v>
      </c>
      <c r="C13" s="45">
        <v>1951.817</v>
      </c>
      <c r="D13" s="45">
        <v>1947.6369999999999</v>
      </c>
      <c r="E13" s="45">
        <v>1783.067</v>
      </c>
      <c r="F13" s="45">
        <v>2136.625</v>
      </c>
      <c r="G13" s="45">
        <v>3948.2829999999999</v>
      </c>
      <c r="H13" s="48">
        <v>2.1461904862147829E-3</v>
      </c>
      <c r="I13" s="49">
        <v>-0.50565422995261478</v>
      </c>
      <c r="J13" s="329"/>
      <c r="K13" s="269"/>
    </row>
    <row r="14" spans="2:87" s="203" customFormat="1" ht="24" customHeight="1" x14ac:dyDescent="0.25">
      <c r="B14" s="151" t="s">
        <v>10</v>
      </c>
      <c r="C14" s="65">
        <v>55540.247000000003</v>
      </c>
      <c r="D14" s="65">
        <v>56408.684999999998</v>
      </c>
      <c r="E14" s="65">
        <v>47170.763000000006</v>
      </c>
      <c r="F14" s="65">
        <v>42816.981999999996</v>
      </c>
      <c r="G14" s="65">
        <v>38816.965000000004</v>
      </c>
      <c r="H14" s="66">
        <v>-1.5395466141428282E-2</v>
      </c>
      <c r="I14" s="67">
        <v>0.43082404819645226</v>
      </c>
      <c r="J14" s="329"/>
      <c r="K14" s="269"/>
    </row>
    <row r="15" spans="2:87" s="203" customFormat="1" ht="24" customHeight="1" x14ac:dyDescent="0.25">
      <c r="B15" s="214" t="s">
        <v>212</v>
      </c>
      <c r="C15" s="330"/>
      <c r="D15" s="330"/>
      <c r="E15" s="330"/>
      <c r="F15" s="330"/>
      <c r="G15" s="330"/>
      <c r="H15" s="66"/>
      <c r="I15" s="67"/>
      <c r="J15" s="329"/>
    </row>
    <row r="16" spans="2:87" s="386" customFormat="1" ht="24" customHeight="1" x14ac:dyDescent="0.25">
      <c r="B16" s="74" t="s">
        <v>339</v>
      </c>
      <c r="C16" s="45">
        <v>0</v>
      </c>
      <c r="D16" s="45">
        <v>0</v>
      </c>
      <c r="E16" s="45">
        <v>1.228</v>
      </c>
      <c r="F16" s="45">
        <v>0</v>
      </c>
      <c r="G16" s="45">
        <v>0</v>
      </c>
      <c r="H16" s="48" t="s">
        <v>266</v>
      </c>
      <c r="I16" s="49" t="s">
        <v>266</v>
      </c>
      <c r="J16" s="329"/>
    </row>
    <row r="17" spans="2:11" s="386" customFormat="1" ht="24" customHeight="1" x14ac:dyDescent="0.25">
      <c r="B17" s="74" t="s">
        <v>327</v>
      </c>
      <c r="C17" s="45">
        <v>0</v>
      </c>
      <c r="D17" s="45">
        <v>0</v>
      </c>
      <c r="E17" s="45">
        <v>0</v>
      </c>
      <c r="F17" s="45">
        <v>5.0609999999999999</v>
      </c>
      <c r="G17" s="45">
        <v>0</v>
      </c>
      <c r="H17" s="66" t="s">
        <v>266</v>
      </c>
      <c r="I17" s="67" t="s">
        <v>266</v>
      </c>
      <c r="J17" s="329"/>
    </row>
    <row r="18" spans="2:11" s="386" customFormat="1" ht="24" customHeight="1" x14ac:dyDescent="0.25">
      <c r="B18" s="74" t="s">
        <v>328</v>
      </c>
      <c r="C18" s="45">
        <v>1632.287</v>
      </c>
      <c r="D18" s="45">
        <v>0</v>
      </c>
      <c r="E18" s="45">
        <v>1266.0450000000001</v>
      </c>
      <c r="F18" s="45">
        <v>1476.076</v>
      </c>
      <c r="G18" s="45">
        <v>1020.18</v>
      </c>
      <c r="H18" s="66"/>
      <c r="I18" s="67">
        <v>0.59999901978082315</v>
      </c>
      <c r="J18" s="329"/>
    </row>
    <row r="19" spans="2:11" s="386" customFormat="1" ht="24" customHeight="1" x14ac:dyDescent="0.25">
      <c r="B19" s="74" t="s">
        <v>326</v>
      </c>
      <c r="C19" s="45">
        <v>5453.9049999999997</v>
      </c>
      <c r="D19" s="45">
        <v>3899.8739999999998</v>
      </c>
      <c r="E19" s="45">
        <v>4444.6639999999998</v>
      </c>
      <c r="F19" s="45">
        <v>4394.3909999999996</v>
      </c>
      <c r="G19" s="45">
        <v>2870.6</v>
      </c>
      <c r="H19" s="66">
        <v>0.39848236122500369</v>
      </c>
      <c r="I19" s="67">
        <v>0.89991813558141143</v>
      </c>
      <c r="J19" s="329"/>
    </row>
    <row r="20" spans="2:11" s="386" customFormat="1" ht="24" customHeight="1" x14ac:dyDescent="0.25">
      <c r="B20" s="74" t="s">
        <v>325</v>
      </c>
      <c r="C20" s="45">
        <v>3664.4180000000001</v>
      </c>
      <c r="D20" s="45">
        <v>3524.2669999999998</v>
      </c>
      <c r="E20" s="45">
        <v>1522.335</v>
      </c>
      <c r="F20" s="45">
        <v>1364.181</v>
      </c>
      <c r="G20" s="45">
        <v>1360.7529999999999</v>
      </c>
      <c r="H20" s="66">
        <v>3.9767418302869784E-2</v>
      </c>
      <c r="I20" s="67">
        <v>1.6929339858152068</v>
      </c>
      <c r="J20" s="329"/>
    </row>
    <row r="21" spans="2:11" s="386" customFormat="1" ht="24" customHeight="1" x14ac:dyDescent="0.25">
      <c r="B21" s="74" t="s">
        <v>268</v>
      </c>
      <c r="C21" s="45">
        <v>11019.672</v>
      </c>
      <c r="D21" s="45">
        <v>8588.9699999999993</v>
      </c>
      <c r="E21" s="45">
        <v>7369.5020000000004</v>
      </c>
      <c r="F21" s="45">
        <v>6935.7330000000002</v>
      </c>
      <c r="G21" s="45">
        <v>6802.74</v>
      </c>
      <c r="H21" s="66">
        <v>0.28300273490302108</v>
      </c>
      <c r="I21" s="67">
        <v>0.61988728071335975</v>
      </c>
      <c r="J21" s="329"/>
    </row>
    <row r="22" spans="2:11" s="386" customFormat="1" ht="24" customHeight="1" x14ac:dyDescent="0.25">
      <c r="B22" s="74" t="s">
        <v>340</v>
      </c>
      <c r="C22" s="45">
        <v>389.95299999999997</v>
      </c>
      <c r="D22" s="45">
        <v>692.14400000000001</v>
      </c>
      <c r="E22" s="45">
        <v>843.36699999999996</v>
      </c>
      <c r="F22" s="45">
        <v>754.64700000000005</v>
      </c>
      <c r="G22" s="45">
        <v>834.13400000000001</v>
      </c>
      <c r="H22" s="66">
        <v>-0.43660134307311782</v>
      </c>
      <c r="I22" s="67">
        <v>-0.53250556864964138</v>
      </c>
      <c r="J22" s="329"/>
    </row>
    <row r="23" spans="2:11" s="386" customFormat="1" ht="24" customHeight="1" x14ac:dyDescent="0.25">
      <c r="B23" s="74" t="s">
        <v>100</v>
      </c>
      <c r="C23" s="45">
        <v>732.69600000000003</v>
      </c>
      <c r="D23" s="45">
        <v>685.87300000000005</v>
      </c>
      <c r="E23" s="45">
        <v>1533.221</v>
      </c>
      <c r="F23" s="45">
        <v>1446.751</v>
      </c>
      <c r="G23" s="45">
        <v>1358.5309999999999</v>
      </c>
      <c r="H23" s="66">
        <v>6.8267740529223353E-2</v>
      </c>
      <c r="I23" s="67">
        <v>-0.4606703858800425</v>
      </c>
      <c r="J23" s="329"/>
    </row>
    <row r="24" spans="2:11" s="386" customFormat="1" ht="24" customHeight="1" x14ac:dyDescent="0.25">
      <c r="B24" s="74" t="s">
        <v>331</v>
      </c>
      <c r="C24" s="45">
        <v>85.790999999999997</v>
      </c>
      <c r="D24" s="45">
        <v>80.162999999999997</v>
      </c>
      <c r="E24" s="45">
        <v>74.596000000000004</v>
      </c>
      <c r="F24" s="45">
        <v>67.805999999999997</v>
      </c>
      <c r="G24" s="45">
        <v>67.174000000000007</v>
      </c>
      <c r="H24" s="66">
        <v>7.0206953332584865E-2</v>
      </c>
      <c r="I24" s="67">
        <v>0.27714591955220746</v>
      </c>
      <c r="J24" s="329"/>
    </row>
    <row r="25" spans="2:11" s="386" customFormat="1" ht="24" customHeight="1" x14ac:dyDescent="0.25">
      <c r="B25" s="74" t="s">
        <v>330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66"/>
      <c r="I25" s="67"/>
      <c r="J25" s="329"/>
    </row>
    <row r="26" spans="2:11" s="386" customFormat="1" ht="24" customHeight="1" x14ac:dyDescent="0.25">
      <c r="B26" s="74" t="s">
        <v>329</v>
      </c>
      <c r="C26" s="45">
        <v>2791.49</v>
      </c>
      <c r="D26" s="45">
        <v>3802.2649999999999</v>
      </c>
      <c r="E26" s="45">
        <v>3092.4540000000002</v>
      </c>
      <c r="F26" s="45">
        <v>2756.12</v>
      </c>
      <c r="G26" s="45">
        <v>2676.9769999999999</v>
      </c>
      <c r="H26" s="48">
        <v>-0.26583496941954343</v>
      </c>
      <c r="I26" s="49">
        <v>4.2776983141805003E-2</v>
      </c>
      <c r="J26" s="329"/>
    </row>
    <row r="27" spans="2:11" s="203" customFormat="1" ht="24" customHeight="1" x14ac:dyDescent="0.25">
      <c r="B27" s="151" t="s">
        <v>213</v>
      </c>
      <c r="C27" s="65">
        <v>25770.212</v>
      </c>
      <c r="D27" s="65">
        <v>21273.555999999997</v>
      </c>
      <c r="E27" s="65">
        <v>20147.412000000004</v>
      </c>
      <c r="F27" s="65">
        <v>19200.766</v>
      </c>
      <c r="G27" s="65">
        <v>16991.089</v>
      </c>
      <c r="H27" s="66">
        <v>0.21137303044211331</v>
      </c>
      <c r="I27" s="67">
        <v>0.51668983665496659</v>
      </c>
      <c r="J27" s="329"/>
      <c r="K27" s="269"/>
    </row>
    <row r="28" spans="2:11" ht="24" customHeight="1" x14ac:dyDescent="0.25">
      <c r="B28" s="151" t="s">
        <v>101</v>
      </c>
      <c r="C28" s="65">
        <v>15259.186</v>
      </c>
      <c r="D28" s="65">
        <v>14520.168</v>
      </c>
      <c r="E28" s="65">
        <v>14239.764999999999</v>
      </c>
      <c r="F28" s="65">
        <v>7666.58</v>
      </c>
      <c r="G28" s="65">
        <v>7344.8590000000004</v>
      </c>
      <c r="H28" s="66">
        <v>5.0895967594865255E-2</v>
      </c>
      <c r="I28" s="67">
        <v>1.0775328702702121</v>
      </c>
      <c r="J28" s="329"/>
      <c r="K28" s="269"/>
    </row>
    <row r="29" spans="2:11" ht="24" customHeight="1" thickBot="1" x14ac:dyDescent="0.3">
      <c r="B29" s="75" t="s">
        <v>210</v>
      </c>
      <c r="C29" s="60">
        <v>96569.645000000004</v>
      </c>
      <c r="D29" s="60">
        <v>92202.409</v>
      </c>
      <c r="E29" s="60">
        <v>81557.940000000017</v>
      </c>
      <c r="F29" s="60">
        <v>69684.327999999994</v>
      </c>
      <c r="G29" s="60">
        <v>63152.913</v>
      </c>
      <c r="H29" s="61">
        <v>4.7365747244196177E-2</v>
      </c>
      <c r="I29" s="62">
        <v>0.52913999390653599</v>
      </c>
      <c r="J29" s="329"/>
      <c r="K29" s="269"/>
    </row>
    <row r="30" spans="2:11" s="250" customFormat="1" x14ac:dyDescent="0.25">
      <c r="C30" s="331"/>
      <c r="D30" s="308"/>
      <c r="E30" s="294"/>
    </row>
    <row r="31" spans="2:11" s="250" customFormat="1" ht="13.5" customHeight="1" x14ac:dyDescent="0.25">
      <c r="C31" s="98"/>
      <c r="D31" s="98"/>
      <c r="E31" s="98"/>
      <c r="F31" s="98"/>
      <c r="G31" s="98"/>
      <c r="I31" s="294"/>
      <c r="J31" s="294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CL54"/>
  <sheetViews>
    <sheetView showGridLines="0" workbookViewId="0">
      <selection activeCell="C15" sqref="C15"/>
    </sheetView>
  </sheetViews>
  <sheetFormatPr baseColWidth="10" defaultRowHeight="10.5" x14ac:dyDescent="0.25"/>
  <cols>
    <col min="1" max="1" width="4" style="114" customWidth="1"/>
    <col min="2" max="2" width="52.42578125" style="113" bestFit="1" customWidth="1"/>
    <col min="3" max="4" width="10.140625" style="30" bestFit="1" customWidth="1"/>
    <col min="5" max="5" width="9.28515625" style="30" bestFit="1" customWidth="1"/>
    <col min="6" max="6" width="9" style="30" bestFit="1" customWidth="1"/>
    <col min="7" max="7" width="9.28515625" style="30" bestFit="1" customWidth="1"/>
    <col min="8" max="9" width="8" style="30" bestFit="1" customWidth="1"/>
    <col min="10" max="10" width="11.42578125" style="30"/>
    <col min="11" max="16384" width="11.42578125" style="114"/>
  </cols>
  <sheetData>
    <row r="1" spans="2:90" ht="11.25" thickBot="1" x14ac:dyDescent="0.3"/>
    <row r="2" spans="2:90" ht="11.25" x14ac:dyDescent="0.25">
      <c r="B2" s="115" t="s">
        <v>102</v>
      </c>
      <c r="C2" s="40"/>
      <c r="D2" s="40"/>
      <c r="E2" s="40"/>
      <c r="F2" s="40"/>
      <c r="G2" s="40"/>
      <c r="H2" s="460" t="s">
        <v>0</v>
      </c>
      <c r="I2" s="461"/>
    </row>
    <row r="3" spans="2:90" ht="11.25" x14ac:dyDescent="0.25">
      <c r="B3" s="8" t="s">
        <v>3</v>
      </c>
      <c r="C3" s="235" t="s">
        <v>311</v>
      </c>
      <c r="D3" s="235" t="s">
        <v>281</v>
      </c>
      <c r="E3" s="235" t="s">
        <v>273</v>
      </c>
      <c r="F3" s="235" t="s">
        <v>265</v>
      </c>
      <c r="G3" s="235" t="s">
        <v>250</v>
      </c>
      <c r="H3" s="3" t="s">
        <v>1</v>
      </c>
      <c r="I3" s="4" t="s">
        <v>2</v>
      </c>
    </row>
    <row r="4" spans="2:90" ht="6.75" customHeight="1" x14ac:dyDescent="0.25">
      <c r="B4" s="26"/>
      <c r="C4" s="89"/>
      <c r="D4" s="89"/>
      <c r="E4" s="89"/>
      <c r="F4" s="89"/>
      <c r="G4" s="89"/>
      <c r="H4" s="89"/>
      <c r="I4" s="90"/>
      <c r="J4" s="68"/>
      <c r="K4" s="117"/>
      <c r="L4" s="24"/>
      <c r="M4" s="24"/>
      <c r="N4" s="24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9"/>
      <c r="AP4" s="119"/>
      <c r="AQ4" s="120"/>
      <c r="AR4" s="121"/>
      <c r="AS4" s="121"/>
      <c r="AT4" s="118"/>
      <c r="AU4" s="118"/>
      <c r="AV4" s="118"/>
      <c r="AW4" s="118"/>
      <c r="AX4" s="118"/>
      <c r="AY4" s="118"/>
      <c r="AZ4" s="118"/>
      <c r="BA4" s="118"/>
      <c r="BB4" s="120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20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</row>
    <row r="5" spans="2:90" ht="17.25" customHeight="1" x14ac:dyDescent="0.25">
      <c r="B5" s="20" t="s">
        <v>375</v>
      </c>
      <c r="C5" s="167">
        <v>15114.225</v>
      </c>
      <c r="D5" s="167">
        <v>14369.575000000001</v>
      </c>
      <c r="E5" s="167">
        <v>14032.761</v>
      </c>
      <c r="F5" s="167">
        <v>7490.6319999999996</v>
      </c>
      <c r="G5" s="167">
        <v>7126.3919999999998</v>
      </c>
      <c r="H5" s="152">
        <v>5.182129603693908E-2</v>
      </c>
      <c r="I5" s="153">
        <v>1.1208803837902828</v>
      </c>
    </row>
    <row r="6" spans="2:90" ht="17.25" customHeight="1" x14ac:dyDescent="0.25">
      <c r="B6" s="20" t="s">
        <v>103</v>
      </c>
      <c r="C6" s="167">
        <v>14490.099408048683</v>
      </c>
      <c r="D6" s="167">
        <v>14188.717431703582</v>
      </c>
      <c r="E6" s="167">
        <v>10824.913932527801</v>
      </c>
      <c r="F6" s="167">
        <v>7419.5288668174489</v>
      </c>
      <c r="G6" s="167">
        <v>6946.2557571595262</v>
      </c>
      <c r="H6" s="152">
        <v>2.1240959783418223E-2</v>
      </c>
      <c r="I6" s="153">
        <v>1.0860302175187972</v>
      </c>
    </row>
    <row r="7" spans="2:90" ht="17.25" customHeight="1" x14ac:dyDescent="0.25">
      <c r="B7" s="177" t="s">
        <v>201</v>
      </c>
      <c r="C7" s="154">
        <v>0.15651113763543401</v>
      </c>
      <c r="D7" s="154">
        <v>0.15584815142953587</v>
      </c>
      <c r="E7" s="154">
        <v>0.17205879648259875</v>
      </c>
      <c r="F7" s="154">
        <v>0.10749378253314001</v>
      </c>
      <c r="G7" s="154">
        <v>0.11284344080850238</v>
      </c>
      <c r="H7" s="154"/>
      <c r="I7" s="153"/>
    </row>
    <row r="8" spans="2:90" ht="17.25" customHeight="1" x14ac:dyDescent="0.25">
      <c r="B8" s="177" t="s">
        <v>202</v>
      </c>
      <c r="C8" s="154">
        <v>0.15952508334993518</v>
      </c>
      <c r="D8" s="154">
        <v>0.16595212807566961</v>
      </c>
      <c r="E8" s="154">
        <v>0.14782709177087947</v>
      </c>
      <c r="F8" s="154">
        <v>0.11460259967109779</v>
      </c>
      <c r="G8" s="154">
        <v>0.11427601453859698</v>
      </c>
      <c r="H8" s="152"/>
      <c r="I8" s="153"/>
    </row>
    <row r="9" spans="2:90" ht="17.25" customHeight="1" thickBot="1" x14ac:dyDescent="0.3">
      <c r="B9" s="178" t="s">
        <v>203</v>
      </c>
      <c r="C9" s="179">
        <v>0.15477016959557277</v>
      </c>
      <c r="D9" s="179">
        <v>0.15409916411673025</v>
      </c>
      <c r="E9" s="179">
        <v>0.17050868866658922</v>
      </c>
      <c r="F9" s="179">
        <v>0.10557859715082664</v>
      </c>
      <c r="G9" s="179">
        <v>0.11063447986911308</v>
      </c>
      <c r="H9" s="311"/>
      <c r="I9" s="312"/>
    </row>
    <row r="10" spans="2:90" ht="11.25" thickBot="1" x14ac:dyDescent="0.3">
      <c r="C10" s="226"/>
      <c r="D10" s="226"/>
      <c r="E10" s="226"/>
      <c r="F10" s="226"/>
      <c r="G10" s="226"/>
    </row>
    <row r="11" spans="2:90" ht="11.25" x14ac:dyDescent="0.25">
      <c r="B11" s="9" t="s">
        <v>104</v>
      </c>
      <c r="C11" s="235" t="s">
        <v>311</v>
      </c>
      <c r="D11" s="235" t="s">
        <v>281</v>
      </c>
      <c r="E11" s="227" t="s">
        <v>273</v>
      </c>
      <c r="F11" s="227" t="s">
        <v>265</v>
      </c>
      <c r="G11" s="228" t="s">
        <v>250</v>
      </c>
      <c r="H11" s="114"/>
      <c r="I11" s="114"/>
      <c r="J11" s="114"/>
    </row>
    <row r="12" spans="2:90" ht="11.25" customHeight="1" x14ac:dyDescent="0.25">
      <c r="B12" s="26" t="s">
        <v>3</v>
      </c>
      <c r="C12" s="89"/>
      <c r="D12" s="89"/>
      <c r="E12" s="89"/>
      <c r="F12" s="89"/>
      <c r="G12" s="89"/>
      <c r="H12" s="114"/>
      <c r="I12" s="114"/>
      <c r="J12" s="114"/>
      <c r="K12" s="117"/>
      <c r="L12" s="24"/>
      <c r="M12" s="24"/>
      <c r="N12" s="24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9"/>
      <c r="AP12" s="119"/>
      <c r="AQ12" s="120"/>
      <c r="AR12" s="121"/>
      <c r="AS12" s="121"/>
      <c r="AT12" s="118"/>
      <c r="AU12" s="118"/>
      <c r="AV12" s="118"/>
      <c r="AW12" s="118"/>
      <c r="AX12" s="118"/>
      <c r="AY12" s="118"/>
      <c r="AZ12" s="118"/>
      <c r="BA12" s="118"/>
      <c r="BB12" s="120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20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</row>
    <row r="13" spans="2:90" ht="18" customHeight="1" x14ac:dyDescent="0.25">
      <c r="B13" s="18" t="s">
        <v>105</v>
      </c>
      <c r="C13" s="45">
        <v>2879.732</v>
      </c>
      <c r="D13" s="45">
        <v>4710.3909999999996</v>
      </c>
      <c r="E13" s="45">
        <v>4186.4170000000004</v>
      </c>
      <c r="F13" s="45">
        <v>3757.5350100000005</v>
      </c>
      <c r="G13" s="123">
        <v>3432.0920000000001</v>
      </c>
      <c r="H13" s="114"/>
      <c r="I13" s="114"/>
      <c r="J13" s="114"/>
    </row>
    <row r="14" spans="2:90" ht="21" x14ac:dyDescent="0.25">
      <c r="B14" s="18" t="s">
        <v>106</v>
      </c>
      <c r="C14" s="45">
        <v>2538.806</v>
      </c>
      <c r="D14" s="45">
        <v>191.54900000000001</v>
      </c>
      <c r="E14" s="45">
        <v>178.45699999999999</v>
      </c>
      <c r="F14" s="45">
        <v>189.39053000000001</v>
      </c>
      <c r="G14" s="123">
        <v>189.965</v>
      </c>
      <c r="H14" s="114"/>
      <c r="I14" s="114"/>
      <c r="J14" s="114"/>
    </row>
    <row r="15" spans="2:90" ht="18" customHeight="1" x14ac:dyDescent="0.25">
      <c r="B15" s="18" t="s">
        <v>107</v>
      </c>
      <c r="C15" s="45">
        <v>433.738</v>
      </c>
      <c r="D15" s="45">
        <v>121.155</v>
      </c>
      <c r="E15" s="45">
        <v>81.986000000000004</v>
      </c>
      <c r="F15" s="45">
        <v>61.447000000000003</v>
      </c>
      <c r="G15" s="123">
        <v>72.724000000000004</v>
      </c>
      <c r="H15" s="114"/>
      <c r="I15" s="114"/>
      <c r="J15" s="114"/>
    </row>
    <row r="16" spans="2:90" ht="18" customHeight="1" x14ac:dyDescent="0.25">
      <c r="B16" s="18" t="s">
        <v>108</v>
      </c>
      <c r="C16" s="45">
        <v>3.3370000000000002</v>
      </c>
      <c r="D16" s="45">
        <v>131.10900000000001</v>
      </c>
      <c r="E16" s="45">
        <v>129.66399999999999</v>
      </c>
      <c r="F16" s="45">
        <v>722.49367999999993</v>
      </c>
      <c r="G16" s="123">
        <v>85.33</v>
      </c>
      <c r="H16" s="70"/>
      <c r="J16" s="114"/>
    </row>
    <row r="17" spans="2:90" ht="18" customHeight="1" x14ac:dyDescent="0.25">
      <c r="B17" s="18" t="s">
        <v>109</v>
      </c>
      <c r="C17" s="45">
        <v>1110</v>
      </c>
      <c r="D17" s="45">
        <v>1016.501</v>
      </c>
      <c r="E17" s="45">
        <v>939.33100000000002</v>
      </c>
      <c r="F17" s="45">
        <v>854.72699999999998</v>
      </c>
      <c r="G17" s="123">
        <v>777.11300000000006</v>
      </c>
      <c r="J17" s="114"/>
    </row>
    <row r="18" spans="2:90" ht="21" x14ac:dyDescent="0.25">
      <c r="B18" s="19" t="s">
        <v>110</v>
      </c>
      <c r="C18" s="57">
        <v>6965.6130000000003</v>
      </c>
      <c r="D18" s="57">
        <v>6170.7049999999999</v>
      </c>
      <c r="E18" s="57">
        <v>5515.8549999999996</v>
      </c>
      <c r="F18" s="57">
        <v>5585.5932200000007</v>
      </c>
      <c r="G18" s="124">
        <v>4557.2240000000002</v>
      </c>
      <c r="J18" s="114"/>
    </row>
    <row r="19" spans="2:90" ht="18" customHeight="1" x14ac:dyDescent="0.25">
      <c r="B19" s="18" t="s">
        <v>111</v>
      </c>
      <c r="C19" s="45">
        <v>8867.6790000000001</v>
      </c>
      <c r="D19" s="45">
        <v>9903.0990000000002</v>
      </c>
      <c r="E19" s="45">
        <v>6895.8109999999997</v>
      </c>
      <c r="F19" s="45">
        <v>6468.8865500000002</v>
      </c>
      <c r="G19" s="123">
        <v>6129.11</v>
      </c>
      <c r="J19" s="114"/>
    </row>
    <row r="20" spans="2:90" ht="18" customHeight="1" x14ac:dyDescent="0.25">
      <c r="B20" s="18" t="s">
        <v>112</v>
      </c>
      <c r="C20" s="45">
        <v>992.52499999999998</v>
      </c>
      <c r="D20" s="45">
        <v>913.25599999999997</v>
      </c>
      <c r="E20" s="45">
        <v>865.61900000000003</v>
      </c>
      <c r="F20" s="45">
        <v>830.90599999999995</v>
      </c>
      <c r="G20" s="123">
        <v>777.48099999999999</v>
      </c>
      <c r="J20" s="114"/>
    </row>
    <row r="21" spans="2:90" ht="18" customHeight="1" x14ac:dyDescent="0.25">
      <c r="B21" s="18" t="s">
        <v>113</v>
      </c>
      <c r="C21" s="45">
        <v>0</v>
      </c>
      <c r="D21" s="45">
        <v>-386.19200000000001</v>
      </c>
      <c r="E21" s="45">
        <v>-335.79700000000003</v>
      </c>
      <c r="F21" s="45">
        <v>-344.79834999999997</v>
      </c>
      <c r="G21" s="123">
        <v>-340.80200000000002</v>
      </c>
      <c r="J21" s="114"/>
    </row>
    <row r="22" spans="2:90" ht="18" customHeight="1" x14ac:dyDescent="0.25">
      <c r="B22" s="19" t="s">
        <v>114</v>
      </c>
      <c r="C22" s="57">
        <v>9860.2039999999997</v>
      </c>
      <c r="D22" s="57">
        <v>10430.163</v>
      </c>
      <c r="E22" s="57">
        <v>7425.6329999999998</v>
      </c>
      <c r="F22" s="57">
        <v>6954.9942000000001</v>
      </c>
      <c r="G22" s="124">
        <v>6565.7889999999998</v>
      </c>
      <c r="J22" s="114"/>
    </row>
    <row r="23" spans="2:90" ht="18" customHeight="1" x14ac:dyDescent="0.25">
      <c r="B23" s="19" t="s">
        <v>115</v>
      </c>
      <c r="C23" s="57">
        <v>2894.5909999999999</v>
      </c>
      <c r="D23" s="57">
        <v>4259.4579999999996</v>
      </c>
      <c r="E23" s="57">
        <v>1909.778</v>
      </c>
      <c r="F23" s="57">
        <v>1369.4009799999994</v>
      </c>
      <c r="G23" s="124">
        <v>2008.5650000000001</v>
      </c>
      <c r="J23" s="114"/>
    </row>
    <row r="24" spans="2:90" s="116" customFormat="1" ht="18" customHeight="1" x14ac:dyDescent="0.25">
      <c r="B24" s="16" t="s">
        <v>196</v>
      </c>
      <c r="C24" s="45">
        <v>65677.677450000003</v>
      </c>
      <c r="D24" s="45">
        <v>60939.3</v>
      </c>
      <c r="E24" s="45">
        <v>54413.815999999999</v>
      </c>
      <c r="F24" s="45">
        <v>47698.392749999999</v>
      </c>
      <c r="G24" s="123">
        <v>42908.808899999996</v>
      </c>
      <c r="H24" s="68"/>
      <c r="I24" s="68"/>
    </row>
    <row r="25" spans="2:90" ht="18" customHeight="1" thickBot="1" x14ac:dyDescent="0.3">
      <c r="B25" s="122" t="s">
        <v>197</v>
      </c>
      <c r="C25" s="125">
        <v>85096.179000000004</v>
      </c>
      <c r="D25" s="125">
        <v>75301.391747572809</v>
      </c>
      <c r="E25" s="125">
        <v>67252.063999999998</v>
      </c>
      <c r="F25" s="125">
        <v>59240.056481481479</v>
      </c>
      <c r="G25" s="126">
        <v>53532.534259259257</v>
      </c>
      <c r="J25" s="114"/>
    </row>
    <row r="26" spans="2:90" ht="11.25" thickBot="1" x14ac:dyDescent="0.3">
      <c r="J26" s="114"/>
    </row>
    <row r="27" spans="2:90" ht="16.5" customHeight="1" x14ac:dyDescent="0.25">
      <c r="B27" s="9" t="s">
        <v>116</v>
      </c>
      <c r="C27" s="313" t="s">
        <v>311</v>
      </c>
      <c r="D27" s="313" t="s">
        <v>281</v>
      </c>
      <c r="E27" s="227" t="s">
        <v>273</v>
      </c>
      <c r="F27" s="227" t="s">
        <v>265</v>
      </c>
      <c r="G27" s="228" t="s">
        <v>250</v>
      </c>
      <c r="J27" s="114"/>
    </row>
    <row r="28" spans="2:90" ht="9" customHeight="1" x14ac:dyDescent="0.25">
      <c r="B28" s="26" t="s">
        <v>3</v>
      </c>
      <c r="C28" s="89"/>
      <c r="D28" s="89"/>
      <c r="E28" s="89"/>
      <c r="F28" s="89"/>
      <c r="G28" s="89"/>
      <c r="H28" s="114"/>
      <c r="I28" s="114"/>
      <c r="J28" s="114"/>
      <c r="K28" s="117"/>
      <c r="L28" s="24"/>
      <c r="M28" s="24"/>
      <c r="N28" s="24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9"/>
      <c r="AP28" s="119"/>
      <c r="AQ28" s="120"/>
      <c r="AR28" s="121"/>
      <c r="AS28" s="121"/>
      <c r="AT28" s="118"/>
      <c r="AU28" s="118"/>
      <c r="AV28" s="118"/>
      <c r="AW28" s="118"/>
      <c r="AX28" s="118"/>
      <c r="AY28" s="118"/>
      <c r="AZ28" s="118"/>
      <c r="BA28" s="118"/>
      <c r="BB28" s="120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20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</row>
    <row r="29" spans="2:90" ht="16.5" customHeight="1" x14ac:dyDescent="0.25">
      <c r="B29" s="17" t="s">
        <v>117</v>
      </c>
      <c r="C29" s="170"/>
      <c r="D29" s="170"/>
      <c r="E29" s="170"/>
      <c r="F29" s="170"/>
      <c r="G29" s="180"/>
      <c r="J29" s="114"/>
    </row>
    <row r="30" spans="2:90" ht="16.5" customHeight="1" x14ac:dyDescent="0.25">
      <c r="B30" s="18" t="s">
        <v>169</v>
      </c>
      <c r="C30" s="167">
        <v>744.38599999999997</v>
      </c>
      <c r="D30" s="167">
        <v>744.38599999999997</v>
      </c>
      <c r="E30" s="167">
        <v>642.87699999999995</v>
      </c>
      <c r="F30" s="167">
        <v>642.87699999999995</v>
      </c>
      <c r="G30" s="181">
        <v>638.28300000000002</v>
      </c>
      <c r="J30" s="114"/>
    </row>
    <row r="31" spans="2:90" ht="16.5" customHeight="1" x14ac:dyDescent="0.25">
      <c r="B31" s="18" t="s">
        <v>170</v>
      </c>
      <c r="C31" s="167">
        <v>0</v>
      </c>
      <c r="D31" s="167">
        <v>0</v>
      </c>
      <c r="E31" s="167">
        <v>0</v>
      </c>
      <c r="F31" s="167">
        <v>0</v>
      </c>
      <c r="G31" s="181">
        <v>95</v>
      </c>
      <c r="J31" s="114"/>
    </row>
    <row r="32" spans="2:90" ht="16.5" customHeight="1" x14ac:dyDescent="0.25">
      <c r="B32" s="18" t="s">
        <v>171</v>
      </c>
      <c r="C32" s="167">
        <v>4647.8180000000002</v>
      </c>
      <c r="D32" s="167">
        <v>4647.8180000000002</v>
      </c>
      <c r="E32" s="167">
        <v>2149.3270000000002</v>
      </c>
      <c r="F32" s="167">
        <v>2149.3270000000002</v>
      </c>
      <c r="G32" s="181">
        <v>2058.9209999999998</v>
      </c>
      <c r="J32" s="114"/>
    </row>
    <row r="33" spans="2:10" ht="16.5" customHeight="1" x14ac:dyDescent="0.25">
      <c r="B33" s="18" t="s">
        <v>172</v>
      </c>
      <c r="C33" s="167">
        <v>3834.5949999999998</v>
      </c>
      <c r="D33" s="167">
        <v>3173.7550000000001</v>
      </c>
      <c r="E33" s="167">
        <v>3173.7550000000001</v>
      </c>
      <c r="F33" s="167">
        <v>3173.7550000000001</v>
      </c>
      <c r="G33" s="181">
        <v>3173.7539999999999</v>
      </c>
      <c r="J33" s="114"/>
    </row>
    <row r="34" spans="2:10" ht="16.5" customHeight="1" x14ac:dyDescent="0.25">
      <c r="B34" s="18" t="s">
        <v>140</v>
      </c>
      <c r="C34" s="167">
        <v>93.80040000000001</v>
      </c>
      <c r="D34" s="167">
        <v>78.581800000000001</v>
      </c>
      <c r="E34" s="167">
        <v>47.2</v>
      </c>
      <c r="F34" s="167">
        <v>41.446550000000002</v>
      </c>
      <c r="G34" s="181">
        <v>40.13015</v>
      </c>
      <c r="J34" s="114"/>
    </row>
    <row r="35" spans="2:10" ht="16.5" customHeight="1" x14ac:dyDescent="0.25">
      <c r="B35" s="18" t="s">
        <v>173</v>
      </c>
      <c r="C35" s="167">
        <v>0</v>
      </c>
      <c r="D35" s="167">
        <v>1088.3879999999999</v>
      </c>
      <c r="E35" s="167">
        <v>676.91600000000005</v>
      </c>
      <c r="F35" s="167">
        <v>246.04599999999999</v>
      </c>
      <c r="G35" s="181">
        <v>0</v>
      </c>
      <c r="J35" s="114"/>
    </row>
    <row r="36" spans="2:10" ht="16.5" customHeight="1" x14ac:dyDescent="0.25">
      <c r="B36" s="18" t="s">
        <v>174</v>
      </c>
      <c r="C36" s="167">
        <v>167.65600000000001</v>
      </c>
      <c r="D36" s="167">
        <v>170.17</v>
      </c>
      <c r="E36" s="167">
        <v>205.73599999999999</v>
      </c>
      <c r="F36" s="167">
        <v>215.435</v>
      </c>
      <c r="G36" s="181">
        <v>123.02200000000001</v>
      </c>
      <c r="J36" s="114"/>
    </row>
    <row r="37" spans="2:10" ht="16.5" customHeight="1" x14ac:dyDescent="0.25">
      <c r="B37" s="17" t="s">
        <v>118</v>
      </c>
      <c r="C37" s="254">
        <v>9488.2554</v>
      </c>
      <c r="D37" s="254">
        <v>9903.0987999999979</v>
      </c>
      <c r="E37" s="254">
        <v>6895.8110000000006</v>
      </c>
      <c r="F37" s="254">
        <v>6468.8865500000011</v>
      </c>
      <c r="G37" s="255">
        <v>6129.1101499999995</v>
      </c>
      <c r="J37" s="114"/>
    </row>
    <row r="38" spans="2:10" ht="16.5" customHeight="1" x14ac:dyDescent="0.25">
      <c r="B38" s="18" t="s">
        <v>119</v>
      </c>
      <c r="C38" s="167"/>
      <c r="D38" s="167"/>
      <c r="E38" s="167"/>
      <c r="F38" s="167"/>
      <c r="G38" s="181"/>
      <c r="J38" s="114"/>
    </row>
    <row r="39" spans="2:10" ht="16.5" customHeight="1" x14ac:dyDescent="0.25">
      <c r="B39" s="18" t="s">
        <v>120</v>
      </c>
      <c r="C39" s="167">
        <v>175.87899999999999</v>
      </c>
      <c r="D39" s="167">
        <v>312.589</v>
      </c>
      <c r="E39" s="167">
        <v>262.52999999999997</v>
      </c>
      <c r="F39" s="167">
        <v>270.601</v>
      </c>
      <c r="G39" s="181">
        <v>278.505</v>
      </c>
      <c r="J39" s="114"/>
    </row>
    <row r="40" spans="2:10" ht="16.5" customHeight="1" x14ac:dyDescent="0.25">
      <c r="B40" s="18" t="s">
        <v>175</v>
      </c>
      <c r="C40" s="167">
        <v>40.863</v>
      </c>
      <c r="D40" s="167">
        <v>40.798000000000002</v>
      </c>
      <c r="E40" s="167">
        <v>36.134999999999998</v>
      </c>
      <c r="F40" s="167">
        <v>38.545000000000002</v>
      </c>
      <c r="G40" s="181">
        <v>32.874000000000002</v>
      </c>
      <c r="J40" s="114"/>
    </row>
    <row r="41" spans="2:10" ht="16.5" customHeight="1" x14ac:dyDescent="0.25">
      <c r="B41" s="18" t="s">
        <v>176</v>
      </c>
      <c r="C41" s="167">
        <v>403.83449999999999</v>
      </c>
      <c r="D41" s="167">
        <v>32.805</v>
      </c>
      <c r="E41" s="167">
        <v>37.132300000000043</v>
      </c>
      <c r="F41" s="167">
        <v>35.652349999999977</v>
      </c>
      <c r="G41" s="181">
        <v>29.423150000000025</v>
      </c>
      <c r="J41" s="114"/>
    </row>
    <row r="42" spans="2:10" ht="16.5" customHeight="1" x14ac:dyDescent="0.25">
      <c r="B42" s="17" t="s">
        <v>121</v>
      </c>
      <c r="C42" s="254">
        <v>620.57650000000001</v>
      </c>
      <c r="D42" s="254">
        <v>386.19200000000001</v>
      </c>
      <c r="E42" s="254">
        <v>335.79730000000001</v>
      </c>
      <c r="F42" s="254">
        <v>344.79834999999997</v>
      </c>
      <c r="G42" s="255">
        <v>340.80215000000004</v>
      </c>
      <c r="J42" s="114"/>
    </row>
    <row r="43" spans="2:10" ht="16.5" customHeight="1" x14ac:dyDescent="0.25">
      <c r="B43" s="17" t="s">
        <v>122</v>
      </c>
      <c r="C43" s="254">
        <v>8867.6789000000008</v>
      </c>
      <c r="D43" s="254">
        <v>9516.906799999997</v>
      </c>
      <c r="E43" s="254">
        <v>6560.0137000000004</v>
      </c>
      <c r="F43" s="254">
        <v>6124.0882000000011</v>
      </c>
      <c r="G43" s="255">
        <v>5788.3079999999991</v>
      </c>
      <c r="J43" s="114"/>
    </row>
    <row r="44" spans="2:10" ht="16.5" customHeight="1" x14ac:dyDescent="0.25">
      <c r="B44" s="18" t="s">
        <v>123</v>
      </c>
      <c r="C44" s="167"/>
      <c r="D44" s="167"/>
      <c r="E44" s="167"/>
      <c r="F44" s="167"/>
      <c r="G44" s="181"/>
      <c r="J44" s="114"/>
    </row>
    <row r="45" spans="2:10" ht="16.5" customHeight="1" x14ac:dyDescent="0.25">
      <c r="B45" s="18" t="s">
        <v>177</v>
      </c>
      <c r="C45" s="167">
        <v>643.96199999999999</v>
      </c>
      <c r="D45" s="167">
        <v>588.07299999999998</v>
      </c>
      <c r="E45" s="167">
        <v>518.36800000000005</v>
      </c>
      <c r="F45" s="167">
        <v>422.608</v>
      </c>
      <c r="G45" s="181">
        <v>400.08800000000002</v>
      </c>
      <c r="J45" s="114"/>
    </row>
    <row r="46" spans="2:10" ht="16.5" customHeight="1" x14ac:dyDescent="0.25">
      <c r="B46" s="18" t="s">
        <v>178</v>
      </c>
      <c r="C46" s="167">
        <v>348.56299999999999</v>
      </c>
      <c r="D46" s="167">
        <v>325.18299999999999</v>
      </c>
      <c r="E46" s="167">
        <v>347.25099999999998</v>
      </c>
      <c r="F46" s="167">
        <v>408.298</v>
      </c>
      <c r="G46" s="181">
        <v>377.39299999999997</v>
      </c>
      <c r="H46" s="31"/>
      <c r="J46" s="114"/>
    </row>
    <row r="47" spans="2:10" ht="16.5" customHeight="1" x14ac:dyDescent="0.25">
      <c r="B47" s="17" t="s">
        <v>124</v>
      </c>
      <c r="C47" s="254">
        <v>992.52499999999998</v>
      </c>
      <c r="D47" s="254">
        <v>913.25599999999997</v>
      </c>
      <c r="E47" s="254">
        <v>865.61900000000003</v>
      </c>
      <c r="F47" s="254">
        <v>830.90599999999995</v>
      </c>
      <c r="G47" s="255">
        <v>777.48099999999999</v>
      </c>
      <c r="H47" s="31"/>
      <c r="J47" s="114"/>
    </row>
    <row r="48" spans="2:10" ht="16.5" customHeight="1" x14ac:dyDescent="0.25">
      <c r="B48" s="18" t="s">
        <v>116</v>
      </c>
      <c r="C48" s="167">
        <v>9860.2039000000004</v>
      </c>
      <c r="D48" s="167">
        <v>10430.162799999996</v>
      </c>
      <c r="E48" s="167">
        <v>7425.6327000000001</v>
      </c>
      <c r="F48" s="167">
        <v>6954.994200000001</v>
      </c>
      <c r="G48" s="181">
        <v>6565.7889999999989</v>
      </c>
      <c r="J48" s="114"/>
    </row>
    <row r="49" spans="2:10" ht="16.5" customHeight="1" x14ac:dyDescent="0.25">
      <c r="B49" s="18" t="s">
        <v>195</v>
      </c>
      <c r="C49" s="167">
        <v>65677.677450000003</v>
      </c>
      <c r="D49" s="167">
        <v>60939.3</v>
      </c>
      <c r="E49" s="167">
        <v>54413.815999999999</v>
      </c>
      <c r="F49" s="167">
        <v>47698.392749999999</v>
      </c>
      <c r="G49" s="181">
        <v>42908.808899999996</v>
      </c>
      <c r="J49" s="114"/>
    </row>
    <row r="50" spans="2:10" ht="16.5" customHeight="1" x14ac:dyDescent="0.25">
      <c r="B50" s="16" t="s">
        <v>194</v>
      </c>
      <c r="C50" s="167">
        <v>85096.178883495159</v>
      </c>
      <c r="D50" s="167">
        <v>75301.391747572809</v>
      </c>
      <c r="E50" s="167">
        <v>67252.063999999998</v>
      </c>
      <c r="F50" s="167">
        <v>59240.056481481479</v>
      </c>
      <c r="G50" s="181">
        <v>53532.534259259257</v>
      </c>
      <c r="J50" s="114"/>
    </row>
    <row r="51" spans="2:10" ht="16.5" customHeight="1" x14ac:dyDescent="0.15">
      <c r="B51" s="175" t="s">
        <v>214</v>
      </c>
      <c r="C51" s="295">
        <v>0.10420772138477223</v>
      </c>
      <c r="D51" s="295">
        <v>0.12638420856685906</v>
      </c>
      <c r="E51" s="295">
        <v>9.7543678362049982E-2</v>
      </c>
      <c r="F51" s="295">
        <v>0.10337748752677842</v>
      </c>
      <c r="G51" s="182">
        <v>0.10812691908003264</v>
      </c>
      <c r="J51" s="114"/>
    </row>
    <row r="52" spans="2:10" ht="16.5" customHeight="1" thickBot="1" x14ac:dyDescent="0.2">
      <c r="B52" s="176" t="s">
        <v>215</v>
      </c>
      <c r="C52" s="183">
        <v>0.11587128857453831</v>
      </c>
      <c r="D52" s="183">
        <v>0.13851221814019388</v>
      </c>
      <c r="E52" s="183">
        <v>0.11041494131689401</v>
      </c>
      <c r="F52" s="183">
        <v>0.11740357138542129</v>
      </c>
      <c r="G52" s="184">
        <v>0.12265044221896422</v>
      </c>
      <c r="J52" s="114"/>
    </row>
    <row r="53" spans="2:10" x14ac:dyDescent="0.25">
      <c r="J53" s="114"/>
    </row>
    <row r="54" spans="2:10" x14ac:dyDescent="0.25">
      <c r="J54" s="114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CG31"/>
  <sheetViews>
    <sheetView showGridLines="0" topLeftCell="B11" workbookViewId="0">
      <selection activeCell="B23" sqref="B23"/>
    </sheetView>
  </sheetViews>
  <sheetFormatPr baseColWidth="10" defaultRowHeight="15" x14ac:dyDescent="0.25"/>
  <cols>
    <col min="1" max="1" width="4.140625" style="13" customWidth="1"/>
    <col min="2" max="2" width="32" style="32" bestFit="1" customWidth="1"/>
    <col min="3" max="3" width="11.85546875" style="331" bestFit="1" customWidth="1"/>
    <col min="4" max="4" width="11.85546875" style="308" bestFit="1" customWidth="1"/>
    <col min="5" max="5" width="11.85546875" style="294" bestFit="1" customWidth="1"/>
    <col min="6" max="6" width="11.85546875" style="249" bestFit="1" customWidth="1"/>
    <col min="7" max="7" width="11.85546875" style="206" bestFit="1" customWidth="1"/>
    <col min="8" max="9" width="9" style="13" bestFit="1" customWidth="1"/>
    <col min="10" max="10" width="7.7109375" style="13" customWidth="1"/>
    <col min="11" max="11" width="25.7109375" style="32" bestFit="1" customWidth="1"/>
    <col min="12" max="13" width="9" style="13" bestFit="1" customWidth="1"/>
    <col min="14" max="16384" width="11.42578125" style="13"/>
  </cols>
  <sheetData>
    <row r="1" spans="2:85" ht="15.75" thickBot="1" x14ac:dyDescent="0.3">
      <c r="K1" s="308"/>
      <c r="L1" s="308"/>
      <c r="M1" s="308"/>
      <c r="N1" s="308"/>
    </row>
    <row r="2" spans="2:85" ht="15" customHeight="1" thickBot="1" x14ac:dyDescent="0.3">
      <c r="B2" s="72" t="s">
        <v>349</v>
      </c>
      <c r="C2" s="40"/>
      <c r="D2" s="40"/>
      <c r="E2" s="40"/>
      <c r="F2" s="40"/>
      <c r="G2" s="40"/>
      <c r="H2" s="448" t="s">
        <v>0</v>
      </c>
      <c r="I2" s="449"/>
      <c r="J2" s="30"/>
      <c r="K2" s="308"/>
      <c r="L2" s="308"/>
      <c r="M2" s="308"/>
      <c r="N2" s="308"/>
    </row>
    <row r="3" spans="2:85" x14ac:dyDescent="0.25">
      <c r="B3" s="33" t="s">
        <v>3</v>
      </c>
      <c r="C3" s="3" t="s">
        <v>310</v>
      </c>
      <c r="D3" s="3" t="s">
        <v>280</v>
      </c>
      <c r="E3" s="3" t="s">
        <v>272</v>
      </c>
      <c r="F3" s="3" t="s">
        <v>264</v>
      </c>
      <c r="G3" s="3" t="s">
        <v>251</v>
      </c>
      <c r="H3" s="3" t="s">
        <v>1</v>
      </c>
      <c r="I3" s="4" t="s">
        <v>2</v>
      </c>
      <c r="J3" s="30"/>
      <c r="K3" s="308"/>
      <c r="L3" s="308"/>
      <c r="M3" s="308"/>
      <c r="N3" s="308"/>
    </row>
    <row r="4" spans="2:85" ht="5.25" customHeight="1" x14ac:dyDescent="0.25">
      <c r="B4" s="101"/>
      <c r="C4" s="89"/>
      <c r="D4" s="89"/>
      <c r="E4" s="89"/>
      <c r="F4" s="89"/>
      <c r="G4" s="89"/>
      <c r="H4" s="89"/>
      <c r="I4" s="90"/>
      <c r="J4" s="68"/>
      <c r="K4" s="308"/>
      <c r="L4" s="308"/>
      <c r="M4" s="308"/>
      <c r="N4" s="308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92"/>
      <c r="AK4" s="92"/>
      <c r="AL4" s="93"/>
      <c r="AM4" s="94"/>
      <c r="AN4" s="94"/>
      <c r="AO4" s="84"/>
      <c r="AP4" s="84"/>
      <c r="AQ4" s="84"/>
      <c r="AR4" s="84"/>
      <c r="AS4" s="84"/>
      <c r="AT4" s="84"/>
      <c r="AU4" s="84"/>
      <c r="AV4" s="84"/>
      <c r="AW4" s="93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93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</row>
    <row r="5" spans="2:85" x14ac:dyDescent="0.25">
      <c r="B5" s="108" t="s">
        <v>26</v>
      </c>
      <c r="C5" s="45">
        <v>2574.2542926410338</v>
      </c>
      <c r="D5" s="45">
        <v>2462.2737582804039</v>
      </c>
      <c r="E5" s="45">
        <v>2129.1868213129383</v>
      </c>
      <c r="F5" s="45">
        <v>2054.0103018813834</v>
      </c>
      <c r="G5" s="45">
        <v>1943.1852489593718</v>
      </c>
      <c r="H5" s="48">
        <v>4.5478507003557045E-2</v>
      </c>
      <c r="I5" s="49">
        <v>0.32476010407119782</v>
      </c>
      <c r="J5" s="30"/>
      <c r="K5" s="308"/>
      <c r="L5" s="308"/>
      <c r="M5" s="308"/>
      <c r="N5" s="308"/>
    </row>
    <row r="6" spans="2:85" x14ac:dyDescent="0.25">
      <c r="B6" s="108" t="s">
        <v>27</v>
      </c>
      <c r="C6" s="45">
        <v>785.65775228827533</v>
      </c>
      <c r="D6" s="45">
        <v>521.21065948115699</v>
      </c>
      <c r="E6" s="45">
        <v>440.32168530340243</v>
      </c>
      <c r="F6" s="45">
        <v>384.86048162083432</v>
      </c>
      <c r="G6" s="45">
        <v>455.19377175666335</v>
      </c>
      <c r="H6" s="48">
        <v>0.50737084515954489</v>
      </c>
      <c r="I6" s="49">
        <v>0.72598528590648392</v>
      </c>
      <c r="J6" s="95"/>
      <c r="K6" s="308"/>
      <c r="L6" s="308"/>
      <c r="M6" s="308"/>
      <c r="N6" s="308"/>
    </row>
    <row r="7" spans="2:85" x14ac:dyDescent="0.25">
      <c r="B7" s="108" t="s">
        <v>28</v>
      </c>
      <c r="C7" s="45">
        <v>133.85431158069125</v>
      </c>
      <c r="D7" s="45">
        <v>245.05002181552979</v>
      </c>
      <c r="E7" s="45">
        <v>352.58046101295184</v>
      </c>
      <c r="F7" s="45">
        <v>387.81912347106186</v>
      </c>
      <c r="G7" s="45">
        <v>162.04059961430673</v>
      </c>
      <c r="H7" s="48">
        <v>-0.45376739577907532</v>
      </c>
      <c r="I7" s="49">
        <v>-0.17394583888670634</v>
      </c>
      <c r="J7" s="30"/>
      <c r="K7" s="308"/>
      <c r="L7" s="308"/>
      <c r="M7" s="308"/>
      <c r="N7" s="308"/>
    </row>
    <row r="8" spans="2:85" x14ac:dyDescent="0.25">
      <c r="B8" s="108" t="s">
        <v>125</v>
      </c>
      <c r="C8" s="45">
        <v>843.34052208000003</v>
      </c>
      <c r="D8" s="45">
        <v>803.07299999999998</v>
      </c>
      <c r="E8" s="45">
        <v>788.06200000000001</v>
      </c>
      <c r="F8" s="45">
        <v>690.31299999999999</v>
      </c>
      <c r="G8" s="45">
        <v>564.23099999999999</v>
      </c>
      <c r="H8" s="48">
        <v>5.0141795428310987E-2</v>
      </c>
      <c r="I8" s="49">
        <v>0.49467243394992488</v>
      </c>
      <c r="J8" s="30"/>
      <c r="K8" s="308"/>
      <c r="L8" s="308"/>
      <c r="M8" s="308"/>
      <c r="N8" s="308"/>
    </row>
    <row r="9" spans="2:85" x14ac:dyDescent="0.25">
      <c r="B9" s="108" t="s">
        <v>30</v>
      </c>
      <c r="C9" s="45">
        <v>142.32679999999999</v>
      </c>
      <c r="D9" s="45">
        <v>138.06113248999978</v>
      </c>
      <c r="E9" s="45">
        <v>111.81524149999989</v>
      </c>
      <c r="F9" s="45">
        <v>112.25899356000006</v>
      </c>
      <c r="G9" s="45">
        <v>109.69474734999997</v>
      </c>
      <c r="H9" s="48">
        <v>3.0896947120937046E-2</v>
      </c>
      <c r="I9" s="49">
        <v>0.29748053975530686</v>
      </c>
      <c r="J9" s="30"/>
      <c r="K9" s="308"/>
      <c r="L9" s="308"/>
      <c r="M9" s="308"/>
      <c r="N9" s="308"/>
    </row>
    <row r="10" spans="2:85" x14ac:dyDescent="0.25">
      <c r="B10" s="108" t="s">
        <v>31</v>
      </c>
      <c r="C10" s="45">
        <v>192.30699999999999</v>
      </c>
      <c r="D10" s="45">
        <v>181.13300000000001</v>
      </c>
      <c r="E10" s="45">
        <v>163.523</v>
      </c>
      <c r="F10" s="45">
        <v>145.08199999999999</v>
      </c>
      <c r="G10" s="45">
        <v>122.045</v>
      </c>
      <c r="H10" s="48">
        <v>6.1689476793295395E-2</v>
      </c>
      <c r="I10" s="49">
        <v>0.57570568233028796</v>
      </c>
      <c r="J10" s="30"/>
      <c r="K10" s="308"/>
      <c r="L10" s="308"/>
      <c r="M10" s="308"/>
      <c r="N10" s="308"/>
    </row>
    <row r="11" spans="2:85" x14ac:dyDescent="0.25">
      <c r="B11" s="111" t="s">
        <v>32</v>
      </c>
      <c r="C11" s="65">
        <v>4671.7406785900002</v>
      </c>
      <c r="D11" s="65">
        <v>4350.8015720670901</v>
      </c>
      <c r="E11" s="65">
        <v>3985.4892091292922</v>
      </c>
      <c r="F11" s="65">
        <v>3774.3439005332798</v>
      </c>
      <c r="G11" s="65">
        <v>3356.3903676803416</v>
      </c>
      <c r="H11" s="66">
        <v>7.3765512218115337E-2</v>
      </c>
      <c r="I11" s="67">
        <v>0.39189431705428213</v>
      </c>
      <c r="J11" s="30"/>
      <c r="K11" s="308"/>
      <c r="L11" s="308"/>
      <c r="M11" s="308"/>
      <c r="N11" s="308"/>
    </row>
    <row r="12" spans="2:85" x14ac:dyDescent="0.25">
      <c r="B12" s="108" t="s">
        <v>206</v>
      </c>
      <c r="C12" s="45">
        <v>302.67599999999999</v>
      </c>
      <c r="D12" s="45">
        <v>374.85700000000003</v>
      </c>
      <c r="E12" s="45">
        <v>112.741</v>
      </c>
      <c r="F12" s="45">
        <v>90.067999999999998</v>
      </c>
      <c r="G12" s="45">
        <v>17.125</v>
      </c>
      <c r="H12" s="48">
        <v>-0.19255609472412161</v>
      </c>
      <c r="I12" s="49">
        <v>16.674510948905109</v>
      </c>
      <c r="J12" s="30"/>
      <c r="K12" s="308"/>
      <c r="L12" s="308"/>
      <c r="M12" s="308"/>
      <c r="N12" s="308"/>
    </row>
    <row r="13" spans="2:85" ht="15.75" thickBot="1" x14ac:dyDescent="0.3">
      <c r="B13" s="79" t="s">
        <v>33</v>
      </c>
      <c r="C13" s="60">
        <v>4974.4166785900006</v>
      </c>
      <c r="D13" s="60">
        <v>4725.6585720670901</v>
      </c>
      <c r="E13" s="60">
        <v>4098.2302091292922</v>
      </c>
      <c r="F13" s="60">
        <v>3864.41190053328</v>
      </c>
      <c r="G13" s="60">
        <v>3373.5153676803416</v>
      </c>
      <c r="H13" s="61">
        <v>5.2639881347606332E-2</v>
      </c>
      <c r="I13" s="62">
        <v>0.47454987940678994</v>
      </c>
      <c r="J13" s="30"/>
      <c r="K13" s="308"/>
      <c r="L13" s="308"/>
      <c r="M13" s="308"/>
      <c r="N13" s="308"/>
    </row>
    <row r="14" spans="2:85" ht="15.75" thickBot="1" x14ac:dyDescent="0.3">
      <c r="B14" s="76"/>
      <c r="C14" s="30"/>
      <c r="D14" s="30"/>
      <c r="E14" s="30"/>
      <c r="F14" s="30"/>
      <c r="G14" s="30"/>
      <c r="H14" s="30"/>
      <c r="I14" s="30"/>
      <c r="J14" s="30"/>
      <c r="K14" s="308"/>
      <c r="L14" s="308"/>
      <c r="M14" s="308"/>
      <c r="N14" s="308"/>
    </row>
    <row r="15" spans="2:85" ht="15" customHeight="1" thickBot="1" x14ac:dyDescent="0.3">
      <c r="B15" s="72" t="s">
        <v>370</v>
      </c>
      <c r="C15" s="128"/>
      <c r="D15" s="128"/>
      <c r="E15" s="128"/>
      <c r="F15" s="128"/>
      <c r="G15" s="128"/>
      <c r="H15" s="448" t="s">
        <v>0</v>
      </c>
      <c r="I15" s="449"/>
      <c r="J15" s="30"/>
      <c r="K15" s="308"/>
      <c r="L15" s="308"/>
      <c r="M15" s="308"/>
      <c r="N15" s="308"/>
    </row>
    <row r="16" spans="2:85" x14ac:dyDescent="0.25">
      <c r="B16" s="33" t="s">
        <v>3</v>
      </c>
      <c r="C16" s="3" t="s">
        <v>310</v>
      </c>
      <c r="D16" s="3" t="s">
        <v>280</v>
      </c>
      <c r="E16" s="3" t="s">
        <v>272</v>
      </c>
      <c r="F16" s="3" t="s">
        <v>264</v>
      </c>
      <c r="G16" s="3" t="s">
        <v>251</v>
      </c>
      <c r="H16" s="14" t="s">
        <v>1</v>
      </c>
      <c r="I16" s="15" t="s">
        <v>2</v>
      </c>
      <c r="J16" s="30"/>
      <c r="K16" s="308"/>
      <c r="L16" s="308"/>
      <c r="M16" s="308"/>
      <c r="N16" s="308"/>
    </row>
    <row r="17" spans="2:85" ht="5.25" customHeight="1" x14ac:dyDescent="0.25">
      <c r="B17" s="101"/>
      <c r="C17" s="89"/>
      <c r="D17" s="89"/>
      <c r="E17" s="89"/>
      <c r="F17" s="89"/>
      <c r="G17" s="89"/>
      <c r="H17" s="89"/>
      <c r="I17" s="90"/>
      <c r="J17" s="68"/>
      <c r="K17" s="308"/>
      <c r="L17" s="308"/>
      <c r="M17" s="308"/>
      <c r="N17" s="308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92"/>
      <c r="AK17" s="92"/>
      <c r="AL17" s="93"/>
      <c r="AM17" s="94"/>
      <c r="AN17" s="94"/>
      <c r="AO17" s="84"/>
      <c r="AP17" s="84"/>
      <c r="AQ17" s="84"/>
      <c r="AR17" s="84"/>
      <c r="AS17" s="84"/>
      <c r="AT17" s="84"/>
      <c r="AU17" s="84"/>
      <c r="AV17" s="84"/>
      <c r="AW17" s="93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93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</row>
    <row r="18" spans="2:85" x14ac:dyDescent="0.25">
      <c r="B18" s="74" t="s">
        <v>26</v>
      </c>
      <c r="C18" s="45">
        <v>150.96072720501502</v>
      </c>
      <c r="D18" s="45">
        <v>61.380202589552148</v>
      </c>
      <c r="E18" s="45">
        <v>49.021451015166136</v>
      </c>
      <c r="F18" s="45">
        <v>79.59390328306749</v>
      </c>
      <c r="G18" s="45">
        <v>46.115833851199525</v>
      </c>
      <c r="H18" s="48">
        <v>1.4594367701013558</v>
      </c>
      <c r="I18" s="49">
        <v>2.2735118200858113</v>
      </c>
      <c r="J18" s="30"/>
      <c r="K18" s="308"/>
      <c r="L18" s="308"/>
      <c r="M18" s="308"/>
      <c r="N18" s="308"/>
    </row>
    <row r="19" spans="2:85" x14ac:dyDescent="0.25">
      <c r="B19" s="74" t="s">
        <v>27</v>
      </c>
      <c r="C19" s="45">
        <v>243.22025998569237</v>
      </c>
      <c r="D19" s="45">
        <v>7.8224144186510243</v>
      </c>
      <c r="E19" s="45">
        <v>52.664112667883572</v>
      </c>
      <c r="F19" s="45">
        <v>90.575915276441492</v>
      </c>
      <c r="G19" s="45">
        <v>49.517195240802359</v>
      </c>
      <c r="H19" s="48" t="s">
        <v>266</v>
      </c>
      <c r="I19" s="49">
        <v>3.9118343396250754</v>
      </c>
      <c r="J19" s="30"/>
      <c r="K19" s="308"/>
      <c r="L19" s="308"/>
      <c r="M19" s="308"/>
      <c r="N19" s="308"/>
    </row>
    <row r="20" spans="2:85" x14ac:dyDescent="0.25">
      <c r="B20" s="74" t="s">
        <v>28</v>
      </c>
      <c r="C20" s="45">
        <v>-4.216794638773699</v>
      </c>
      <c r="D20" s="45">
        <v>-20.211725287375447</v>
      </c>
      <c r="E20" s="45">
        <v>168.78627522924546</v>
      </c>
      <c r="F20" s="45">
        <v>192.93508244102455</v>
      </c>
      <c r="G20" s="45">
        <v>31.835082284086127</v>
      </c>
      <c r="H20" s="48">
        <v>-0.79136889212483141</v>
      </c>
      <c r="I20" s="49">
        <v>-1.1324574757226751</v>
      </c>
      <c r="J20" s="30"/>
      <c r="K20" s="308"/>
      <c r="L20" s="308"/>
      <c r="M20" s="308"/>
      <c r="N20" s="308"/>
    </row>
    <row r="21" spans="2:85" x14ac:dyDescent="0.25">
      <c r="B21" s="74" t="s">
        <v>29</v>
      </c>
      <c r="C21" s="45">
        <v>3.339</v>
      </c>
      <c r="D21" s="45">
        <v>-2.831</v>
      </c>
      <c r="E21" s="45">
        <v>81.435000000000002</v>
      </c>
      <c r="F21" s="45">
        <v>15.792</v>
      </c>
      <c r="G21" s="45">
        <v>28.78</v>
      </c>
      <c r="H21" s="48">
        <v>-2.1794418933239141</v>
      </c>
      <c r="I21" s="49">
        <v>-0.8839819318971508</v>
      </c>
      <c r="J21" s="30"/>
      <c r="K21" s="308"/>
      <c r="L21" s="308"/>
      <c r="M21" s="308"/>
      <c r="N21" s="308"/>
    </row>
    <row r="22" spans="2:85" x14ac:dyDescent="0.25">
      <c r="B22" s="74" t="s">
        <v>30</v>
      </c>
      <c r="C22" s="45">
        <v>55.308999999999997</v>
      </c>
      <c r="D22" s="45">
        <v>60.201999999999998</v>
      </c>
      <c r="E22" s="45">
        <v>47.363</v>
      </c>
      <c r="F22" s="45">
        <v>75.230999999999995</v>
      </c>
      <c r="G22" s="45">
        <v>48.012</v>
      </c>
      <c r="H22" s="48">
        <v>-8.1276369555828731E-2</v>
      </c>
      <c r="I22" s="49">
        <v>0.15198283762392739</v>
      </c>
      <c r="J22" s="30"/>
      <c r="K22" s="308"/>
      <c r="L22" s="308"/>
      <c r="M22" s="308"/>
      <c r="N22" s="308"/>
    </row>
    <row r="23" spans="2:85" x14ac:dyDescent="0.25">
      <c r="B23" s="74" t="s">
        <v>31</v>
      </c>
      <c r="C23" s="45">
        <v>75.001000000000005</v>
      </c>
      <c r="D23" s="45">
        <v>66.367999999999995</v>
      </c>
      <c r="E23" s="45">
        <v>65.501999999999995</v>
      </c>
      <c r="F23" s="45">
        <v>53.136000000000003</v>
      </c>
      <c r="G23" s="45">
        <v>39.786999999999999</v>
      </c>
      <c r="H23" s="48">
        <v>0.13007774831243979</v>
      </c>
      <c r="I23" s="49">
        <v>0.88506296026340281</v>
      </c>
      <c r="J23" s="30"/>
      <c r="K23" s="308"/>
      <c r="L23" s="308"/>
      <c r="M23" s="308"/>
      <c r="N23" s="308"/>
    </row>
    <row r="24" spans="2:85" x14ac:dyDescent="0.25">
      <c r="B24" s="151" t="s">
        <v>32</v>
      </c>
      <c r="C24" s="65">
        <v>523.61319255193359</v>
      </c>
      <c r="D24" s="65">
        <v>172.72989172082771</v>
      </c>
      <c r="E24" s="65">
        <v>464.77183891229521</v>
      </c>
      <c r="F24" s="65">
        <v>507.26390100053356</v>
      </c>
      <c r="G24" s="65">
        <v>244.04711137608803</v>
      </c>
      <c r="H24" s="66">
        <v>2.0313988351142842</v>
      </c>
      <c r="I24" s="67">
        <v>1.1455414473028576</v>
      </c>
      <c r="J24" s="30"/>
      <c r="K24" s="308"/>
      <c r="L24" s="308"/>
      <c r="M24" s="308"/>
      <c r="N24" s="308"/>
    </row>
    <row r="25" spans="2:85" x14ac:dyDescent="0.25">
      <c r="B25" s="74" t="s">
        <v>206</v>
      </c>
      <c r="C25" s="45">
        <v>236.37700000000001</v>
      </c>
      <c r="D25" s="45">
        <v>307.39400000000001</v>
      </c>
      <c r="E25" s="45">
        <v>103.04600000000001</v>
      </c>
      <c r="F25" s="45">
        <v>32.823999999999998</v>
      </c>
      <c r="G25" s="45">
        <v>72.760000000000005</v>
      </c>
      <c r="H25" s="48">
        <v>-0.23102923284123955</v>
      </c>
      <c r="I25" s="49" t="s">
        <v>266</v>
      </c>
      <c r="J25" s="30"/>
      <c r="K25" s="308"/>
      <c r="L25" s="308"/>
      <c r="M25" s="308"/>
      <c r="N25" s="308"/>
    </row>
    <row r="26" spans="2:85" ht="15.75" thickBot="1" x14ac:dyDescent="0.3">
      <c r="B26" s="75" t="s">
        <v>33</v>
      </c>
      <c r="C26" s="60">
        <v>759.99019255193366</v>
      </c>
      <c r="D26" s="60">
        <v>480.12389172082771</v>
      </c>
      <c r="E26" s="60">
        <v>567.8178389122952</v>
      </c>
      <c r="F26" s="60">
        <v>540.08790100053352</v>
      </c>
      <c r="G26" s="60">
        <v>316.80711137608802</v>
      </c>
      <c r="H26" s="61">
        <v>0.58290434126914192</v>
      </c>
      <c r="I26" s="62">
        <v>1.3989050916528645</v>
      </c>
      <c r="J26" s="30"/>
      <c r="K26" s="308"/>
      <c r="L26" s="308"/>
      <c r="M26" s="308"/>
      <c r="N26" s="308"/>
    </row>
    <row r="31" spans="2:85" x14ac:dyDescent="0.25">
      <c r="F31" s="13"/>
    </row>
  </sheetData>
  <mergeCells count="2">
    <mergeCell ref="H2:I2"/>
    <mergeCell ref="H15:I1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4:K30"/>
  <sheetViews>
    <sheetView showGridLines="0" zoomScaleNormal="100" workbookViewId="0">
      <selection activeCell="B23" sqref="B23"/>
    </sheetView>
  </sheetViews>
  <sheetFormatPr baseColWidth="10" defaultRowHeight="10.5" x14ac:dyDescent="0.25"/>
  <cols>
    <col min="1" max="1" width="4.85546875" style="30" customWidth="1"/>
    <col min="2" max="2" width="29.28515625" style="76" bestFit="1" customWidth="1"/>
    <col min="3" max="3" width="11.85546875" style="30" bestFit="1" customWidth="1"/>
    <col min="4" max="4" width="12.85546875" style="30" bestFit="1" customWidth="1"/>
    <col min="5" max="7" width="9.28515625" style="30" bestFit="1" customWidth="1"/>
    <col min="8" max="9" width="8.28515625" style="30" bestFit="1" customWidth="1"/>
    <col min="10" max="10" width="11.42578125" style="30"/>
    <col min="11" max="11" width="39.85546875" style="76" bestFit="1" customWidth="1"/>
    <col min="12" max="13" width="9" style="30" bestFit="1" customWidth="1"/>
    <col min="14" max="14" width="11" style="30" bestFit="1" customWidth="1"/>
    <col min="15" max="16384" width="11.42578125" style="30"/>
  </cols>
  <sheetData>
    <row r="4" spans="2:11" ht="11.25" thickBot="1" x14ac:dyDescent="0.3"/>
    <row r="5" spans="2:11" ht="12" thickBot="1" x14ac:dyDescent="0.3">
      <c r="B5" s="72" t="s">
        <v>165</v>
      </c>
      <c r="C5" s="40"/>
      <c r="D5" s="40"/>
      <c r="E5" s="40"/>
      <c r="F5" s="40"/>
      <c r="G5" s="40"/>
      <c r="H5" s="448" t="s">
        <v>0</v>
      </c>
      <c r="I5" s="449"/>
    </row>
    <row r="6" spans="2:11" ht="11.25" x14ac:dyDescent="0.25">
      <c r="B6" s="33" t="s">
        <v>3</v>
      </c>
      <c r="C6" s="3" t="s">
        <v>310</v>
      </c>
      <c r="D6" s="3" t="s">
        <v>280</v>
      </c>
      <c r="E6" s="3" t="s">
        <v>272</v>
      </c>
      <c r="F6" s="3" t="s">
        <v>264</v>
      </c>
      <c r="G6" s="3" t="s">
        <v>251</v>
      </c>
      <c r="H6" s="3" t="s">
        <v>1</v>
      </c>
      <c r="I6" s="4" t="s">
        <v>2</v>
      </c>
    </row>
    <row r="7" spans="2:11" x14ac:dyDescent="0.25">
      <c r="B7" s="101"/>
      <c r="C7" s="89"/>
      <c r="D7" s="89"/>
      <c r="E7" s="89"/>
      <c r="F7" s="89"/>
      <c r="G7" s="89"/>
      <c r="H7" s="89"/>
      <c r="I7" s="90"/>
    </row>
    <row r="8" spans="2:11" ht="12.75" customHeight="1" x14ac:dyDescent="0.25">
      <c r="B8" s="137" t="s">
        <v>151</v>
      </c>
      <c r="C8" s="50"/>
      <c r="D8" s="50"/>
      <c r="E8" s="50"/>
      <c r="F8" s="50"/>
      <c r="G8" s="50"/>
      <c r="H8" s="50"/>
      <c r="I8" s="51"/>
    </row>
    <row r="9" spans="2:11" ht="12.75" customHeight="1" x14ac:dyDescent="0.25">
      <c r="B9" s="6" t="s">
        <v>332</v>
      </c>
      <c r="C9" s="135">
        <v>1821.2316808246453</v>
      </c>
      <c r="D9" s="135">
        <v>1725.0053061872954</v>
      </c>
      <c r="E9" s="135">
        <v>1481.7083617210208</v>
      </c>
      <c r="F9" s="135">
        <v>1366.6003349360046</v>
      </c>
      <c r="G9" s="135">
        <v>1313.8933241289228</v>
      </c>
      <c r="H9" s="136">
        <v>5.5783233994818771E-2</v>
      </c>
      <c r="I9" s="142">
        <v>0.38613359804691494</v>
      </c>
      <c r="J9" s="303"/>
      <c r="K9" s="322"/>
    </row>
    <row r="10" spans="2:11" ht="12.75" customHeight="1" x14ac:dyDescent="0.25">
      <c r="B10" s="6" t="s">
        <v>126</v>
      </c>
      <c r="C10" s="135">
        <v>522.80792579999991</v>
      </c>
      <c r="D10" s="135">
        <v>512.19219902215559</v>
      </c>
      <c r="E10" s="135">
        <v>440.48101976463022</v>
      </c>
      <c r="F10" s="135">
        <v>440.95697257758599</v>
      </c>
      <c r="G10" s="135">
        <v>464.40151802300295</v>
      </c>
      <c r="H10" s="136">
        <v>2.0726061033555787E-2</v>
      </c>
      <c r="I10" s="142">
        <v>0.12576704750156287</v>
      </c>
      <c r="J10" s="303"/>
      <c r="K10" s="322"/>
    </row>
    <row r="11" spans="2:11" ht="21" x14ac:dyDescent="0.25">
      <c r="B11" s="6" t="s">
        <v>349</v>
      </c>
      <c r="C11" s="135">
        <v>2574.2542926410338</v>
      </c>
      <c r="D11" s="135">
        <v>2462.2737582804039</v>
      </c>
      <c r="E11" s="135">
        <v>2129.1868213129383</v>
      </c>
      <c r="F11" s="135">
        <v>2054.0103018813834</v>
      </c>
      <c r="G11" s="135">
        <v>1943.1852489593718</v>
      </c>
      <c r="H11" s="136">
        <v>4.5478507003557045E-2</v>
      </c>
      <c r="I11" s="142">
        <v>0.32476010407119782</v>
      </c>
      <c r="J11" s="303"/>
      <c r="K11" s="322"/>
    </row>
    <row r="12" spans="2:11" x14ac:dyDescent="0.25">
      <c r="B12" s="6" t="s">
        <v>127</v>
      </c>
      <c r="C12" s="135">
        <v>-246.61833905739832</v>
      </c>
      <c r="D12" s="135">
        <v>-206.98851197451714</v>
      </c>
      <c r="E12" s="135">
        <v>-220.04306610100721</v>
      </c>
      <c r="F12" s="135">
        <v>-190.46326192732545</v>
      </c>
      <c r="G12" s="135">
        <v>-170.87751867424498</v>
      </c>
      <c r="H12" s="136">
        <v>0.19145906555316516</v>
      </c>
      <c r="I12" s="142">
        <v>0.44324625597790335</v>
      </c>
      <c r="J12" s="303"/>
      <c r="K12" s="322"/>
    </row>
    <row r="13" spans="2:11" ht="21" x14ac:dyDescent="0.25">
      <c r="B13" s="6" t="s">
        <v>370</v>
      </c>
      <c r="C13" s="135">
        <v>150.96072720501502</v>
      </c>
      <c r="D13" s="135">
        <v>61.380202589552148</v>
      </c>
      <c r="E13" s="135">
        <v>49.021451015166136</v>
      </c>
      <c r="F13" s="135">
        <v>79.59390328306749</v>
      </c>
      <c r="G13" s="135">
        <v>46.115833851199525</v>
      </c>
      <c r="H13" s="136">
        <v>1.4594367701013558</v>
      </c>
      <c r="I13" s="142">
        <v>2.2735118200858113</v>
      </c>
      <c r="J13" s="303"/>
      <c r="K13" s="322"/>
    </row>
    <row r="14" spans="2:11" ht="12.75" customHeight="1" x14ac:dyDescent="0.25">
      <c r="B14" s="137" t="s">
        <v>168</v>
      </c>
      <c r="C14" s="95"/>
      <c r="D14" s="95"/>
      <c r="E14" s="95"/>
      <c r="F14" s="95"/>
      <c r="G14" s="135"/>
      <c r="H14" s="136"/>
      <c r="I14" s="142"/>
      <c r="J14" s="303"/>
      <c r="K14" s="322"/>
    </row>
    <row r="15" spans="2:11" ht="12.75" customHeight="1" x14ac:dyDescent="0.25">
      <c r="B15" s="138" t="s">
        <v>128</v>
      </c>
      <c r="C15" s="95">
        <v>23484.23</v>
      </c>
      <c r="D15" s="95">
        <v>20942.822</v>
      </c>
      <c r="E15" s="95">
        <v>19316.251</v>
      </c>
      <c r="F15" s="95">
        <v>16970.047999999999</v>
      </c>
      <c r="G15" s="135">
        <v>15658.026</v>
      </c>
      <c r="H15" s="136">
        <v>0.12134983528007837</v>
      </c>
      <c r="I15" s="142">
        <v>0.49982060318459043</v>
      </c>
      <c r="J15" s="303"/>
    </row>
    <row r="16" spans="2:11" ht="12.75" customHeight="1" x14ac:dyDescent="0.25">
      <c r="B16" s="81" t="s">
        <v>129</v>
      </c>
      <c r="C16" s="135">
        <v>461.00099999999998</v>
      </c>
      <c r="D16" s="95">
        <v>439.18799999999999</v>
      </c>
      <c r="E16" s="135">
        <v>368.827</v>
      </c>
      <c r="F16" s="95">
        <v>332.51799999999997</v>
      </c>
      <c r="G16" s="135">
        <v>278.41399999999999</v>
      </c>
      <c r="H16" s="136">
        <v>4.9666657558949723E-2</v>
      </c>
      <c r="I16" s="142">
        <v>0.65581113018741877</v>
      </c>
      <c r="J16" s="303"/>
    </row>
    <row r="17" spans="2:10" ht="12.75" customHeight="1" x14ac:dyDescent="0.25">
      <c r="B17" s="81" t="s">
        <v>200</v>
      </c>
      <c r="C17" s="135">
        <v>23945.231</v>
      </c>
      <c r="D17" s="135">
        <v>21382.01</v>
      </c>
      <c r="E17" s="135">
        <v>19685.078000000001</v>
      </c>
      <c r="F17" s="135">
        <v>17302.565999999999</v>
      </c>
      <c r="G17" s="135">
        <v>15936.44</v>
      </c>
      <c r="H17" s="136">
        <v>0.11987745773199077</v>
      </c>
      <c r="I17" s="142">
        <v>0.50254580069325394</v>
      </c>
      <c r="J17" s="303"/>
    </row>
    <row r="18" spans="2:10" ht="12.75" customHeight="1" thickBot="1" x14ac:dyDescent="0.3">
      <c r="B18" s="139" t="s">
        <v>95</v>
      </c>
      <c r="C18" s="257">
        <v>36278.797517080457</v>
      </c>
      <c r="D18" s="257">
        <v>35239.873366050808</v>
      </c>
      <c r="E18" s="257">
        <v>31340.908677526197</v>
      </c>
      <c r="F18" s="257">
        <v>29635.818454300603</v>
      </c>
      <c r="G18" s="132">
        <v>26239.917000000001</v>
      </c>
      <c r="H18" s="133">
        <v>2.9481495016679737E-2</v>
      </c>
      <c r="I18" s="134">
        <v>0.38258049814259909</v>
      </c>
      <c r="J18" s="303"/>
    </row>
    <row r="19" spans="2:10" x14ac:dyDescent="0.25">
      <c r="B19" s="140"/>
      <c r="C19" s="135"/>
      <c r="D19" s="135"/>
      <c r="E19" s="135"/>
      <c r="F19" s="135"/>
      <c r="G19" s="135"/>
      <c r="H19" s="136"/>
      <c r="I19" s="136"/>
    </row>
    <row r="20" spans="2:10" x14ac:dyDescent="0.25">
      <c r="B20" s="140"/>
      <c r="C20" s="136"/>
      <c r="D20" s="136"/>
      <c r="E20" s="136"/>
      <c r="F20" s="136"/>
      <c r="G20" s="136"/>
      <c r="H20" s="136"/>
      <c r="I20" s="76"/>
      <c r="J20" s="76"/>
    </row>
    <row r="21" spans="2:10" x14ac:dyDescent="0.25">
      <c r="B21" s="140"/>
      <c r="C21" s="135"/>
      <c r="D21" s="135"/>
      <c r="E21" s="135"/>
      <c r="F21" s="135"/>
      <c r="G21" s="135"/>
      <c r="H21" s="136"/>
      <c r="I21" s="76"/>
      <c r="J21" s="76"/>
    </row>
    <row r="22" spans="2:10" x14ac:dyDescent="0.25">
      <c r="B22" s="6"/>
      <c r="C22" s="135"/>
      <c r="D22" s="135"/>
      <c r="E22" s="135"/>
      <c r="F22" s="135"/>
      <c r="G22" s="135"/>
      <c r="H22" s="136"/>
      <c r="I22" s="142"/>
      <c r="J22" s="76"/>
    </row>
    <row r="23" spans="2:10" x14ac:dyDescent="0.25">
      <c r="B23" s="140"/>
      <c r="C23" s="135"/>
      <c r="D23" s="135"/>
      <c r="E23" s="135"/>
      <c r="F23" s="135"/>
      <c r="G23" s="135"/>
      <c r="H23" s="136"/>
      <c r="I23" s="76"/>
      <c r="J23" s="76"/>
    </row>
    <row r="24" spans="2:10" x14ac:dyDescent="0.25">
      <c r="B24" s="140"/>
      <c r="C24" s="135"/>
      <c r="D24" s="135"/>
      <c r="E24" s="135"/>
      <c r="F24" s="135"/>
      <c r="G24" s="135"/>
      <c r="H24" s="136"/>
      <c r="I24" s="76"/>
      <c r="J24" s="76"/>
    </row>
    <row r="25" spans="2:10" x14ac:dyDescent="0.25">
      <c r="B25" s="140"/>
      <c r="C25" s="212"/>
      <c r="D25" s="212"/>
      <c r="E25" s="212"/>
      <c r="F25" s="212"/>
      <c r="G25" s="135"/>
      <c r="H25" s="136"/>
      <c r="I25" s="76"/>
      <c r="J25" s="76"/>
    </row>
    <row r="26" spans="2:10" x14ac:dyDescent="0.25">
      <c r="B26" s="140"/>
      <c r="C26" s="135"/>
      <c r="D26" s="135"/>
      <c r="E26" s="135"/>
      <c r="F26" s="135"/>
      <c r="G26" s="135"/>
      <c r="H26" s="136"/>
      <c r="I26" s="76"/>
      <c r="J26" s="76"/>
    </row>
    <row r="27" spans="2:10" x14ac:dyDescent="0.25">
      <c r="B27" s="140"/>
      <c r="C27" s="135"/>
      <c r="D27" s="135"/>
      <c r="E27" s="135"/>
      <c r="F27" s="135"/>
      <c r="G27" s="135"/>
      <c r="H27" s="136"/>
      <c r="I27" s="76"/>
      <c r="J27" s="76"/>
    </row>
    <row r="28" spans="2:10" x14ac:dyDescent="0.25">
      <c r="B28" s="140"/>
      <c r="C28" s="135"/>
      <c r="D28" s="135"/>
      <c r="E28" s="135"/>
      <c r="F28" s="135"/>
      <c r="G28" s="135"/>
      <c r="H28" s="136"/>
      <c r="I28" s="76"/>
      <c r="J28" s="76"/>
    </row>
    <row r="29" spans="2:10" x14ac:dyDescent="0.25">
      <c r="B29" s="140"/>
      <c r="C29" s="135"/>
      <c r="D29" s="135"/>
      <c r="E29" s="135"/>
      <c r="F29" s="135"/>
      <c r="G29" s="135"/>
      <c r="H29" s="136"/>
      <c r="I29" s="76"/>
      <c r="J29" s="76"/>
    </row>
    <row r="30" spans="2:10" x14ac:dyDescent="0.25">
      <c r="B30" s="140"/>
      <c r="C30" s="135"/>
      <c r="D30" s="135"/>
      <c r="E30" s="135"/>
      <c r="F30" s="135"/>
      <c r="G30" s="135"/>
      <c r="H30" s="136"/>
      <c r="I30" s="136"/>
    </row>
  </sheetData>
  <mergeCells count="1">
    <mergeCell ref="H5:I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2:M37"/>
  <sheetViews>
    <sheetView showGridLines="0" workbookViewId="0">
      <selection activeCell="B23" sqref="B23"/>
    </sheetView>
  </sheetViews>
  <sheetFormatPr baseColWidth="10" defaultRowHeight="10.5" x14ac:dyDescent="0.25"/>
  <cols>
    <col min="1" max="1" width="4.85546875" style="114" customWidth="1"/>
    <col min="2" max="2" width="32" style="114" bestFit="1" customWidth="1"/>
    <col min="3" max="7" width="10.28515625" style="30" bestFit="1" customWidth="1"/>
    <col min="8" max="8" width="12" style="30" bestFit="1" customWidth="1"/>
    <col min="9" max="9" width="8.28515625" style="30" bestFit="1" customWidth="1"/>
    <col min="10" max="10" width="4.7109375" style="114" customWidth="1"/>
    <col min="11" max="11" width="8.28515625" style="30" bestFit="1" customWidth="1"/>
    <col min="12" max="12" width="7.42578125" style="30" bestFit="1" customWidth="1"/>
    <col min="13" max="13" width="11" style="30" bestFit="1" customWidth="1"/>
    <col min="14" max="16384" width="11.42578125" style="114"/>
  </cols>
  <sheetData>
    <row r="2" spans="2:11" ht="11.25" thickBot="1" x14ac:dyDescent="0.3"/>
    <row r="3" spans="2:11" ht="15" customHeight="1" x14ac:dyDescent="0.25">
      <c r="B3" s="7" t="s">
        <v>199</v>
      </c>
      <c r="C3" s="40"/>
      <c r="D3" s="40"/>
      <c r="E3" s="40"/>
      <c r="F3" s="40"/>
      <c r="G3" s="40"/>
      <c r="H3" s="462" t="s">
        <v>0</v>
      </c>
      <c r="I3" s="463"/>
    </row>
    <row r="4" spans="2:11" ht="15" customHeight="1" x14ac:dyDescent="0.25">
      <c r="B4" s="8" t="s">
        <v>3</v>
      </c>
      <c r="C4" s="3" t="s">
        <v>310</v>
      </c>
      <c r="D4" s="3" t="s">
        <v>280</v>
      </c>
      <c r="E4" s="3" t="s">
        <v>272</v>
      </c>
      <c r="F4" s="3" t="s">
        <v>264</v>
      </c>
      <c r="G4" s="3" t="s">
        <v>251</v>
      </c>
      <c r="H4" s="3" t="s">
        <v>1</v>
      </c>
      <c r="I4" s="4" t="s">
        <v>2</v>
      </c>
    </row>
    <row r="5" spans="2:11" ht="6" customHeight="1" x14ac:dyDescent="0.25">
      <c r="B5" s="26"/>
      <c r="C5" s="89"/>
      <c r="D5" s="89"/>
      <c r="E5" s="89"/>
      <c r="F5" s="89"/>
      <c r="G5" s="89"/>
      <c r="H5" s="89"/>
      <c r="I5" s="90"/>
    </row>
    <row r="6" spans="2:11" ht="15" customHeight="1" x14ac:dyDescent="0.25">
      <c r="B6" s="12" t="s">
        <v>151</v>
      </c>
      <c r="C6" s="50"/>
      <c r="D6" s="50"/>
      <c r="E6" s="50"/>
      <c r="F6" s="50"/>
      <c r="G6" s="50"/>
      <c r="H6" s="50"/>
      <c r="I6" s="51"/>
      <c r="J6" s="116"/>
    </row>
    <row r="7" spans="2:11" ht="15" customHeight="1" x14ac:dyDescent="0.25">
      <c r="B7" s="6" t="s">
        <v>332</v>
      </c>
      <c r="C7" s="135">
        <v>583.0589194563097</v>
      </c>
      <c r="D7" s="135">
        <v>302.64107490767793</v>
      </c>
      <c r="E7" s="135">
        <v>315.66061270937007</v>
      </c>
      <c r="F7" s="135">
        <v>254.21943741476548</v>
      </c>
      <c r="G7" s="135">
        <v>310.09045959981137</v>
      </c>
      <c r="H7" s="136">
        <v>0.92656902118846407</v>
      </c>
      <c r="I7" s="142">
        <v>0.88028654673471407</v>
      </c>
    </row>
    <row r="8" spans="2:11" ht="15" customHeight="1" x14ac:dyDescent="0.25">
      <c r="B8" s="6" t="s">
        <v>126</v>
      </c>
      <c r="C8" s="135">
        <v>89.07269448000001</v>
      </c>
      <c r="D8" s="135">
        <v>157.18771740914369</v>
      </c>
      <c r="E8" s="135">
        <v>104.88664685385139</v>
      </c>
      <c r="F8" s="135">
        <v>85.525700992414002</v>
      </c>
      <c r="G8" s="135">
        <v>96.826160606997007</v>
      </c>
      <c r="H8" s="136">
        <v>-0.43333553061176644</v>
      </c>
      <c r="I8" s="142">
        <v>-8.007614965202603E-2</v>
      </c>
    </row>
    <row r="9" spans="2:11" ht="21" x14ac:dyDescent="0.25">
      <c r="B9" s="6" t="s">
        <v>349</v>
      </c>
      <c r="C9" s="135">
        <v>785.65775228827533</v>
      </c>
      <c r="D9" s="135">
        <v>521.21065948115699</v>
      </c>
      <c r="E9" s="135">
        <v>440.32168530340243</v>
      </c>
      <c r="F9" s="135">
        <v>384.86048162083432</v>
      </c>
      <c r="G9" s="135">
        <v>455.19377175666335</v>
      </c>
      <c r="H9" s="136">
        <v>0.50737084515954489</v>
      </c>
      <c r="I9" s="142">
        <v>0.72598528590648392</v>
      </c>
    </row>
    <row r="10" spans="2:11" x14ac:dyDescent="0.25">
      <c r="B10" s="6" t="s">
        <v>127</v>
      </c>
      <c r="C10" s="135">
        <v>-72.753982726103374</v>
      </c>
      <c r="D10" s="135">
        <v>-62.359823259684241</v>
      </c>
      <c r="E10" s="135">
        <v>-61.654156852987931</v>
      </c>
      <c r="F10" s="135">
        <v>-24.060131345171726</v>
      </c>
      <c r="G10" s="135">
        <v>-9.8221149501025096</v>
      </c>
      <c r="H10" s="136">
        <v>0.16668038687561482</v>
      </c>
      <c r="I10" s="142">
        <v>6.4071605856480094</v>
      </c>
    </row>
    <row r="11" spans="2:11" ht="15" customHeight="1" x14ac:dyDescent="0.25">
      <c r="B11" s="6" t="s">
        <v>370</v>
      </c>
      <c r="C11" s="135">
        <v>243.22025998569237</v>
      </c>
      <c r="D11" s="135">
        <v>7.8224144186510243</v>
      </c>
      <c r="E11" s="135">
        <v>52.664112667883572</v>
      </c>
      <c r="F11" s="135">
        <v>90.575915276441492</v>
      </c>
      <c r="G11" s="135">
        <v>49.517195240802359</v>
      </c>
      <c r="H11" s="136">
        <v>30.092735179790655</v>
      </c>
      <c r="I11" s="142">
        <v>3.9118343396250754</v>
      </c>
    </row>
    <row r="12" spans="2:11" ht="15" customHeight="1" x14ac:dyDescent="0.25">
      <c r="B12" s="12" t="s">
        <v>168</v>
      </c>
      <c r="C12" s="135"/>
      <c r="D12" s="135"/>
      <c r="E12" s="135"/>
      <c r="F12" s="135"/>
      <c r="G12" s="135"/>
      <c r="H12" s="425"/>
      <c r="I12" s="299"/>
    </row>
    <row r="13" spans="2:11" ht="15" customHeight="1" x14ac:dyDescent="0.25">
      <c r="B13" s="6" t="s">
        <v>128</v>
      </c>
      <c r="C13" s="95">
        <v>30176.464</v>
      </c>
      <c r="D13" s="95">
        <v>27811.753000000001</v>
      </c>
      <c r="E13" s="95">
        <v>23458.22</v>
      </c>
      <c r="F13" s="95">
        <v>18918.298999999999</v>
      </c>
      <c r="G13" s="135">
        <v>17236.884999999998</v>
      </c>
      <c r="H13" s="136">
        <v>8.5025600507814048E-2</v>
      </c>
      <c r="I13" s="142">
        <v>0.75069126469196745</v>
      </c>
    </row>
    <row r="14" spans="2:11" ht="15" customHeight="1" x14ac:dyDescent="0.25">
      <c r="B14" s="5" t="s">
        <v>129</v>
      </c>
      <c r="C14" s="95">
        <v>2214.5940000000001</v>
      </c>
      <c r="D14" s="95">
        <v>2070.3180000000002</v>
      </c>
      <c r="E14" s="95">
        <v>1840.829</v>
      </c>
      <c r="F14" s="95">
        <v>1539.366</v>
      </c>
      <c r="G14" s="135">
        <v>1415.2560000000001</v>
      </c>
      <c r="H14" s="136">
        <v>6.9687845055687037E-2</v>
      </c>
      <c r="I14" s="142">
        <v>0.56480099713408727</v>
      </c>
    </row>
    <row r="15" spans="2:11" ht="15" customHeight="1" x14ac:dyDescent="0.25">
      <c r="B15" s="81" t="s">
        <v>200</v>
      </c>
      <c r="C15" s="135">
        <v>32391.058000000001</v>
      </c>
      <c r="D15" s="135">
        <v>29882.071</v>
      </c>
      <c r="E15" s="135">
        <v>25299.049000000003</v>
      </c>
      <c r="F15" s="135">
        <v>20457.665000000001</v>
      </c>
      <c r="G15" s="135">
        <v>18652.141</v>
      </c>
      <c r="H15" s="136">
        <v>8.3962955579618415E-2</v>
      </c>
      <c r="I15" s="142">
        <v>0.73658659346398903</v>
      </c>
      <c r="J15" s="302"/>
    </row>
    <row r="16" spans="2:11" ht="15" customHeight="1" thickBot="1" x14ac:dyDescent="0.3">
      <c r="B16" s="27" t="s">
        <v>95</v>
      </c>
      <c r="C16" s="257">
        <v>4414.3918137553619</v>
      </c>
      <c r="D16" s="257">
        <v>4615.245079894692</v>
      </c>
      <c r="E16" s="257">
        <v>3459.4998042422576</v>
      </c>
      <c r="F16" s="257">
        <v>2952.2116323115929</v>
      </c>
      <c r="G16" s="132">
        <v>2858.1770000000001</v>
      </c>
      <c r="H16" s="133">
        <v>-4.3519523375758262E-2</v>
      </c>
      <c r="I16" s="134">
        <v>0.54447811096211396</v>
      </c>
      <c r="K16" s="145"/>
    </row>
    <row r="17" spans="2:11" x14ac:dyDescent="0.25">
      <c r="K17" s="143"/>
    </row>
    <row r="18" spans="2:11" x14ac:dyDescent="0.25">
      <c r="C18" s="136"/>
      <c r="D18" s="136"/>
      <c r="E18" s="136"/>
      <c r="F18" s="136"/>
      <c r="G18" s="136"/>
    </row>
    <row r="19" spans="2:11" x14ac:dyDescent="0.25">
      <c r="C19" s="146"/>
      <c r="D19" s="146"/>
      <c r="E19" s="146"/>
      <c r="F19" s="146"/>
      <c r="G19" s="146"/>
    </row>
    <row r="21" spans="2:11" ht="21" x14ac:dyDescent="0.25">
      <c r="B21" s="6" t="s">
        <v>349</v>
      </c>
      <c r="C21" s="135">
        <f>+([9]RESUMEN!$C$29-[9]RESUMEN!$C$28)/1000</f>
        <v>785.65775228827533</v>
      </c>
      <c r="D21" s="135">
        <f>+([10]RESUMEN!$C$29-[10]RESUMEN!$C$28)/1000</f>
        <v>521.21065948115699</v>
      </c>
      <c r="E21" s="135">
        <f>+([11]RESUMEN!$C$29-[11]RESUMEN!$C$28)/1000</f>
        <v>440.32168530340243</v>
      </c>
      <c r="F21" s="135">
        <f>+([12]RESUMEN!$C$29-[12]RESUMEN!$C$28)/1000</f>
        <v>384.86048162083432</v>
      </c>
      <c r="G21" s="135">
        <f>+([13]RESUMEN!$C$29-[13]RESUMEN!$C$28)/1000</f>
        <v>455.19377175666335</v>
      </c>
      <c r="H21" s="425">
        <f t="shared" ref="H21" si="0">+C21/D21-1</f>
        <v>0.50737084515954489</v>
      </c>
      <c r="I21" s="299">
        <f t="shared" ref="I21" si="1">+C21/G21-1</f>
        <v>0.72598528590648392</v>
      </c>
    </row>
    <row r="22" spans="2:11" x14ac:dyDescent="0.25">
      <c r="C22" s="135"/>
      <c r="D22" s="135"/>
      <c r="E22" s="143"/>
      <c r="F22" s="143"/>
      <c r="G22" s="143"/>
      <c r="H22" s="136"/>
      <c r="I22" s="136"/>
      <c r="J22" s="136"/>
    </row>
    <row r="23" spans="2:11" x14ac:dyDescent="0.25">
      <c r="C23" s="143"/>
      <c r="D23" s="143"/>
      <c r="E23" s="143"/>
      <c r="F23" s="143"/>
      <c r="G23" s="114"/>
      <c r="H23" s="114"/>
      <c r="I23" s="114"/>
    </row>
    <row r="24" spans="2:11" x14ac:dyDescent="0.25">
      <c r="C24" s="303"/>
      <c r="D24" s="303"/>
      <c r="G24" s="114"/>
      <c r="H24" s="114"/>
      <c r="I24" s="114"/>
    </row>
    <row r="25" spans="2:11" x14ac:dyDescent="0.25">
      <c r="C25" s="95">
        <f>+'[14]Segmentos '!$B$9/1000</f>
        <v>30176.464</v>
      </c>
      <c r="D25" s="95">
        <f>+'[14]Segmentos '!$B$15/1000</f>
        <v>27811.753000000001</v>
      </c>
      <c r="E25" s="95">
        <f>+'[14]Segmentos '!$B$21/1000</f>
        <v>23458.22</v>
      </c>
      <c r="F25" s="95">
        <f>+'[14]Segmentos '!$B$27/1000</f>
        <v>18918.298999999999</v>
      </c>
      <c r="G25" s="135">
        <f>+'[14]Segmentos '!$B$33/1000</f>
        <v>17236.884999999998</v>
      </c>
      <c r="H25" s="114"/>
      <c r="I25" s="114"/>
    </row>
    <row r="26" spans="2:11" x14ac:dyDescent="0.25">
      <c r="C26" s="135">
        <f>+'[14]Segmentos '!$B$10/1000</f>
        <v>2214.5940000000001</v>
      </c>
      <c r="D26" s="95">
        <f>+'[14]Segmentos '!$B$16/1000</f>
        <v>2070.3180000000002</v>
      </c>
      <c r="E26" s="135">
        <f>+'[14]Segmentos '!$B$22/1000</f>
        <v>1840.829</v>
      </c>
      <c r="F26" s="95">
        <f>+'[14]Segmentos '!$B$28/1000</f>
        <v>1539.366</v>
      </c>
      <c r="G26" s="135">
        <f>+'[14]Segmentos '!$B$34/1000</f>
        <v>1415.2560000000001</v>
      </c>
      <c r="H26" s="114"/>
      <c r="I26" s="114"/>
    </row>
    <row r="27" spans="2:11" x14ac:dyDescent="0.25">
      <c r="C27" s="135">
        <f>+C25+C26</f>
        <v>32391.058000000001</v>
      </c>
      <c r="D27" s="135">
        <f>+D25+D26</f>
        <v>29882.071</v>
      </c>
      <c r="E27" s="135">
        <f>+E25+E26</f>
        <v>25299.049000000003</v>
      </c>
      <c r="F27" s="135">
        <f>+F25+F26</f>
        <v>20457.665000000001</v>
      </c>
      <c r="G27" s="135">
        <f>+G25+G26</f>
        <v>18652.141</v>
      </c>
      <c r="H27" s="114"/>
      <c r="I27" s="114"/>
    </row>
    <row r="28" spans="2:11" ht="11.25" thickBot="1" x14ac:dyDescent="0.3">
      <c r="C28" s="257">
        <f>+'[14]Segmentos '!$B$11/1000</f>
        <v>4414.3918137553619</v>
      </c>
      <c r="D28" s="257">
        <f>+'[14]Segmentos '!$B$17/1000</f>
        <v>4615.245079894692</v>
      </c>
      <c r="E28" s="257">
        <f>+'[14]Segmentos '!$B$23/1000</f>
        <v>3459.4998042422576</v>
      </c>
      <c r="F28" s="257">
        <f>+'[14]Segmentos '!$B$29/1000</f>
        <v>2952.2116323115929</v>
      </c>
      <c r="G28" s="132">
        <f>+'[14]Segmentos '!$B$35/1000</f>
        <v>2858.1770000000001</v>
      </c>
      <c r="H28" s="114"/>
      <c r="I28" s="114"/>
    </row>
    <row r="29" spans="2:11" x14ac:dyDescent="0.25">
      <c r="C29" s="303"/>
      <c r="D29" s="303"/>
      <c r="E29" s="303"/>
      <c r="F29" s="303"/>
      <c r="G29" s="114"/>
      <c r="H29" s="114"/>
      <c r="I29" s="114"/>
    </row>
    <row r="30" spans="2:11" x14ac:dyDescent="0.25">
      <c r="C30" s="303"/>
      <c r="D30" s="303"/>
      <c r="G30" s="114"/>
      <c r="H30" s="114"/>
      <c r="I30" s="114"/>
    </row>
    <row r="31" spans="2:11" x14ac:dyDescent="0.25">
      <c r="G31" s="114"/>
      <c r="H31" s="114"/>
      <c r="I31" s="114"/>
    </row>
    <row r="32" spans="2:11" x14ac:dyDescent="0.25">
      <c r="G32" s="114"/>
      <c r="H32" s="114"/>
      <c r="I32" s="114"/>
    </row>
    <row r="33" spans="7:9" x14ac:dyDescent="0.25">
      <c r="G33" s="114"/>
      <c r="H33" s="114"/>
      <c r="I33" s="114"/>
    </row>
    <row r="34" spans="7:9" x14ac:dyDescent="0.25">
      <c r="G34" s="114"/>
      <c r="H34" s="114"/>
      <c r="I34" s="114"/>
    </row>
    <row r="35" spans="7:9" x14ac:dyDescent="0.25">
      <c r="G35" s="114"/>
      <c r="H35" s="114"/>
      <c r="I35" s="114"/>
    </row>
    <row r="36" spans="7:9" x14ac:dyDescent="0.25">
      <c r="G36" s="114"/>
      <c r="H36" s="114"/>
      <c r="I36" s="114"/>
    </row>
    <row r="37" spans="7:9" x14ac:dyDescent="0.25">
      <c r="G37" s="114"/>
      <c r="H37" s="114"/>
      <c r="I37" s="114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N14"/>
  <sheetViews>
    <sheetView showGridLines="0" topLeftCell="A2" workbookViewId="0">
      <selection activeCell="B23" sqref="B23"/>
    </sheetView>
  </sheetViews>
  <sheetFormatPr baseColWidth="10" defaultRowHeight="15" x14ac:dyDescent="0.25"/>
  <cols>
    <col min="1" max="1" width="4.85546875" style="144" customWidth="1"/>
    <col min="2" max="2" width="32" style="144" bestFit="1" customWidth="1"/>
    <col min="3" max="3" width="10.28515625" style="331" bestFit="1" customWidth="1"/>
    <col min="4" max="4" width="9" style="308" bestFit="1" customWidth="1"/>
    <col min="5" max="5" width="9" style="294" bestFit="1" customWidth="1"/>
    <col min="6" max="6" width="9" style="249" bestFit="1" customWidth="1"/>
    <col min="7" max="7" width="8.28515625" style="206" bestFit="1" customWidth="1"/>
    <col min="8" max="9" width="8.28515625" style="13" bestFit="1" customWidth="1"/>
    <col min="10" max="10" width="11.42578125" style="144"/>
    <col min="11" max="11" width="39.7109375" style="144" bestFit="1" customWidth="1"/>
    <col min="12" max="13" width="7.42578125" style="13" bestFit="1" customWidth="1"/>
    <col min="14" max="14" width="11" style="13" bestFit="1" customWidth="1"/>
    <col min="15" max="16384" width="11.42578125" style="144"/>
  </cols>
  <sheetData>
    <row r="1" spans="2:14" s="114" customFormat="1" ht="11.25" hidden="1" thickBot="1" x14ac:dyDescent="0.3">
      <c r="B1" s="21" t="s">
        <v>130</v>
      </c>
      <c r="C1" s="60"/>
      <c r="D1" s="60"/>
      <c r="E1" s="60"/>
      <c r="F1" s="60"/>
      <c r="G1" s="60"/>
      <c r="H1" s="61" t="e">
        <f>+#REF!/#REF!-1</f>
        <v>#REF!</v>
      </c>
      <c r="I1" s="62" t="e">
        <f>+#REF!/#REF!-1</f>
        <v>#REF!</v>
      </c>
      <c r="L1" s="30"/>
      <c r="M1" s="30"/>
      <c r="N1" s="30"/>
    </row>
    <row r="2" spans="2:14" s="114" customFormat="1" ht="10.5" x14ac:dyDescent="0.25">
      <c r="C2" s="30"/>
      <c r="D2" s="30"/>
      <c r="E2" s="30"/>
      <c r="F2" s="30"/>
      <c r="G2" s="30"/>
      <c r="H2" s="30"/>
      <c r="I2" s="30"/>
      <c r="L2" s="30"/>
      <c r="M2" s="30"/>
      <c r="N2" s="30"/>
    </row>
    <row r="3" spans="2:14" s="114" customFormat="1" ht="11.25" thickBot="1" x14ac:dyDescent="0.3">
      <c r="C3" s="30"/>
      <c r="D3" s="30"/>
      <c r="E3" s="30"/>
      <c r="F3" s="30"/>
      <c r="G3" s="30"/>
      <c r="H3" s="30"/>
      <c r="I3" s="30"/>
      <c r="L3" s="30"/>
      <c r="M3" s="30"/>
      <c r="N3" s="30"/>
    </row>
    <row r="4" spans="2:14" s="114" customFormat="1" ht="11.25" x14ac:dyDescent="0.25">
      <c r="B4" s="7" t="s">
        <v>166</v>
      </c>
      <c r="C4" s="40"/>
      <c r="D4" s="40"/>
      <c r="E4" s="40"/>
      <c r="F4" s="40"/>
      <c r="G4" s="40"/>
      <c r="H4" s="464" t="s">
        <v>0</v>
      </c>
      <c r="I4" s="465"/>
      <c r="L4" s="30"/>
      <c r="M4" s="30"/>
      <c r="N4" s="30"/>
    </row>
    <row r="5" spans="2:14" s="114" customFormat="1" ht="11.25" x14ac:dyDescent="0.25">
      <c r="B5" s="8" t="s">
        <v>3</v>
      </c>
      <c r="C5" s="3" t="s">
        <v>310</v>
      </c>
      <c r="D5" s="3" t="s">
        <v>280</v>
      </c>
      <c r="E5" s="3" t="s">
        <v>272</v>
      </c>
      <c r="F5" s="3" t="s">
        <v>264</v>
      </c>
      <c r="G5" s="3" t="s">
        <v>251</v>
      </c>
      <c r="H5" s="3" t="s">
        <v>1</v>
      </c>
      <c r="I5" s="4" t="s">
        <v>2</v>
      </c>
      <c r="L5" s="30"/>
      <c r="M5" s="30"/>
      <c r="N5" s="30"/>
    </row>
    <row r="6" spans="2:14" s="114" customFormat="1" ht="6" customHeight="1" x14ac:dyDescent="0.25">
      <c r="B6" s="26"/>
      <c r="C6" s="89"/>
      <c r="D6" s="89"/>
      <c r="E6" s="89"/>
      <c r="F6" s="89"/>
      <c r="G6" s="89"/>
      <c r="H6" s="89"/>
      <c r="I6" s="90"/>
      <c r="L6" s="30"/>
      <c r="M6" s="30"/>
      <c r="N6" s="30"/>
    </row>
    <row r="7" spans="2:14" s="114" customFormat="1" ht="12" customHeight="1" x14ac:dyDescent="0.25">
      <c r="B7" s="12" t="s">
        <v>151</v>
      </c>
      <c r="C7" s="50"/>
      <c r="D7" s="50"/>
      <c r="E7" s="50"/>
      <c r="F7" s="50"/>
      <c r="G7" s="50"/>
      <c r="H7" s="50"/>
      <c r="I7" s="51"/>
      <c r="J7" s="116"/>
      <c r="K7" s="116"/>
      <c r="L7" s="68"/>
      <c r="M7" s="68"/>
      <c r="N7" s="30"/>
    </row>
    <row r="8" spans="2:14" s="114" customFormat="1" ht="18.75" customHeight="1" x14ac:dyDescent="0.25">
      <c r="B8" s="6" t="s">
        <v>332</v>
      </c>
      <c r="C8" s="185">
        <v>-258.97800520095393</v>
      </c>
      <c r="D8" s="185">
        <v>-171.17358451788616</v>
      </c>
      <c r="E8" s="185">
        <v>-278.07291654509191</v>
      </c>
      <c r="F8" s="185">
        <v>-207.66706619349034</v>
      </c>
      <c r="G8" s="185">
        <v>-149.32004953839262</v>
      </c>
      <c r="H8" s="186">
        <v>0.51295543602928384</v>
      </c>
      <c r="I8" s="187">
        <v>0.73438199358731437</v>
      </c>
      <c r="L8" s="30"/>
      <c r="M8" s="30"/>
      <c r="N8" s="30"/>
    </row>
    <row r="9" spans="2:14" s="114" customFormat="1" ht="31.5" x14ac:dyDescent="0.25">
      <c r="B9" s="138" t="s">
        <v>301</v>
      </c>
      <c r="C9" s="185">
        <v>340.33617011999979</v>
      </c>
      <c r="D9" s="185">
        <v>310.87822857404012</v>
      </c>
      <c r="E9" s="185">
        <v>552.1497714259599</v>
      </c>
      <c r="F9" s="185">
        <v>543.14099999999996</v>
      </c>
      <c r="G9" s="185">
        <v>360.22500000000002</v>
      </c>
      <c r="H9" s="186">
        <v>9.4757171259884032E-2</v>
      </c>
      <c r="I9" s="187">
        <v>-5.5212242015407642E-2</v>
      </c>
      <c r="L9" s="30"/>
      <c r="M9" s="30"/>
      <c r="N9" s="30"/>
    </row>
    <row r="10" spans="2:14" s="114" customFormat="1" ht="21" x14ac:dyDescent="0.25">
      <c r="B10" s="6" t="s">
        <v>349</v>
      </c>
      <c r="C10" s="185">
        <v>133.85431158069125</v>
      </c>
      <c r="D10" s="185">
        <v>245.05002181552979</v>
      </c>
      <c r="E10" s="185">
        <v>352.58046101295184</v>
      </c>
      <c r="F10" s="185">
        <v>387.81912347106186</v>
      </c>
      <c r="G10" s="185">
        <v>162.04059961430673</v>
      </c>
      <c r="H10" s="186">
        <v>-0.45376739577907532</v>
      </c>
      <c r="I10" s="187">
        <v>-0.17394583888670634</v>
      </c>
      <c r="L10" s="30"/>
      <c r="M10" s="30"/>
      <c r="N10" s="30"/>
    </row>
    <row r="11" spans="2:14" s="114" customFormat="1" ht="18.75" customHeight="1" thickBot="1" x14ac:dyDescent="0.3">
      <c r="B11" s="424" t="s">
        <v>370</v>
      </c>
      <c r="C11" s="433">
        <v>-4.216794638773699</v>
      </c>
      <c r="D11" s="433">
        <v>-20.211725287375447</v>
      </c>
      <c r="E11" s="433">
        <v>168.78627522924546</v>
      </c>
      <c r="F11" s="433">
        <v>192.93508244102455</v>
      </c>
      <c r="G11" s="433">
        <v>31.835082284086127</v>
      </c>
      <c r="H11" s="188">
        <v>-0.79136889212483141</v>
      </c>
      <c r="I11" s="189">
        <v>-1.1324574757226751</v>
      </c>
      <c r="L11" s="30"/>
      <c r="M11" s="30"/>
      <c r="N11" s="30"/>
    </row>
    <row r="12" spans="2:14" s="114" customFormat="1" ht="18.75" hidden="1" customHeight="1" x14ac:dyDescent="0.25">
      <c r="B12" s="12" t="s">
        <v>168</v>
      </c>
      <c r="C12" s="185"/>
      <c r="D12" s="185"/>
      <c r="E12" s="185"/>
      <c r="F12" s="185"/>
      <c r="G12" s="185"/>
      <c r="H12" s="186"/>
      <c r="I12" s="187"/>
      <c r="J12" s="144"/>
      <c r="K12" s="144"/>
      <c r="L12" s="30"/>
      <c r="M12" s="30"/>
      <c r="N12" s="30"/>
    </row>
    <row r="13" spans="2:14" s="114" customFormat="1" ht="18.75" hidden="1" customHeight="1" x14ac:dyDescent="0.25">
      <c r="B13" s="138" t="s">
        <v>221</v>
      </c>
      <c r="C13" s="168"/>
      <c r="D13" s="168"/>
      <c r="E13" s="168"/>
      <c r="F13" s="168"/>
      <c r="G13" s="168"/>
      <c r="H13" s="186" t="e">
        <f>+C13/D13-1</f>
        <v>#DIV/0!</v>
      </c>
      <c r="I13" s="187" t="e">
        <f>+C13/G13-1</f>
        <v>#DIV/0!</v>
      </c>
      <c r="J13" s="144"/>
      <c r="K13" s="144"/>
      <c r="L13" s="30"/>
      <c r="M13" s="30"/>
      <c r="N13" s="30"/>
    </row>
    <row r="14" spans="2:14" s="114" customFormat="1" ht="18.75" hidden="1" customHeight="1" thickBot="1" x14ac:dyDescent="0.3">
      <c r="B14" s="27" t="s">
        <v>95</v>
      </c>
      <c r="C14" s="256"/>
      <c r="D14" s="256"/>
      <c r="E14" s="256"/>
      <c r="F14" s="256"/>
      <c r="G14" s="256"/>
      <c r="H14" s="188" t="e">
        <f>+C14/D14-1</f>
        <v>#DIV/0!</v>
      </c>
      <c r="I14" s="189" t="e">
        <f>+C14/G14-1</f>
        <v>#DIV/0!</v>
      </c>
      <c r="J14" s="144"/>
      <c r="K14" s="144"/>
      <c r="L14" s="30"/>
      <c r="M14" s="30"/>
      <c r="N14" s="30"/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1:N23"/>
  <sheetViews>
    <sheetView showGridLines="0" workbookViewId="0">
      <selection activeCell="B23" sqref="B23"/>
    </sheetView>
  </sheetViews>
  <sheetFormatPr baseColWidth="10" defaultRowHeight="10.5" x14ac:dyDescent="0.25"/>
  <cols>
    <col min="1" max="1" width="4.85546875" style="114" customWidth="1"/>
    <col min="2" max="2" width="40" style="114" bestFit="1" customWidth="1"/>
    <col min="3" max="3" width="10.28515625" style="30" bestFit="1" customWidth="1"/>
    <col min="4" max="5" width="8.28515625" style="30" bestFit="1" customWidth="1"/>
    <col min="6" max="6" width="9" style="30" bestFit="1" customWidth="1"/>
    <col min="7" max="7" width="8.28515625" style="30" bestFit="1" customWidth="1"/>
    <col min="8" max="8" width="8.42578125" style="30" bestFit="1" customWidth="1"/>
    <col min="9" max="9" width="8.28515625" style="30" bestFit="1" customWidth="1"/>
    <col min="10" max="10" width="11.42578125" style="114"/>
    <col min="11" max="11" width="38.7109375" style="114" bestFit="1" customWidth="1"/>
    <col min="12" max="13" width="7.42578125" style="30" bestFit="1" customWidth="1"/>
    <col min="14" max="14" width="11" style="30" bestFit="1" customWidth="1"/>
    <col min="15" max="16384" width="11.42578125" style="114"/>
  </cols>
  <sheetData>
    <row r="1" spans="2:11" ht="11.25" thickBot="1" x14ac:dyDescent="0.3"/>
    <row r="2" spans="2:11" ht="11.25" x14ac:dyDescent="0.25">
      <c r="B2" s="7" t="s">
        <v>198</v>
      </c>
      <c r="C2" s="40"/>
      <c r="D2" s="40"/>
      <c r="E2" s="40"/>
      <c r="F2" s="40"/>
      <c r="G2" s="40"/>
      <c r="H2" s="464" t="s">
        <v>0</v>
      </c>
      <c r="I2" s="465"/>
    </row>
    <row r="3" spans="2:11" ht="11.25" x14ac:dyDescent="0.25">
      <c r="B3" s="8" t="s">
        <v>3</v>
      </c>
      <c r="C3" s="3" t="s">
        <v>310</v>
      </c>
      <c r="D3" s="3" t="s">
        <v>280</v>
      </c>
      <c r="E3" s="3" t="s">
        <v>272</v>
      </c>
      <c r="F3" s="3" t="s">
        <v>264</v>
      </c>
      <c r="G3" s="3" t="s">
        <v>251</v>
      </c>
      <c r="H3" s="3" t="s">
        <v>1</v>
      </c>
      <c r="I3" s="4" t="s">
        <v>2</v>
      </c>
    </row>
    <row r="4" spans="2:11" ht="6" customHeight="1" x14ac:dyDescent="0.25">
      <c r="B4" s="26"/>
      <c r="C4" s="89"/>
      <c r="D4" s="89"/>
      <c r="E4" s="89"/>
      <c r="F4" s="89"/>
      <c r="G4" s="89"/>
      <c r="H4" s="89"/>
      <c r="I4" s="90"/>
    </row>
    <row r="5" spans="2:11" ht="13.5" customHeight="1" x14ac:dyDescent="0.25">
      <c r="B5" s="12" t="s">
        <v>151</v>
      </c>
      <c r="C5" s="50"/>
      <c r="D5" s="50"/>
      <c r="E5" s="50"/>
      <c r="F5" s="50"/>
      <c r="G5" s="50"/>
      <c r="H5" s="50"/>
      <c r="I5" s="51"/>
      <c r="J5" s="116"/>
      <c r="K5" s="116"/>
    </row>
    <row r="6" spans="2:11" ht="13.5" customHeight="1" x14ac:dyDescent="0.25">
      <c r="B6" s="6" t="s">
        <v>332</v>
      </c>
      <c r="C6" s="135">
        <v>662.61599999999999</v>
      </c>
      <c r="D6" s="135">
        <v>728.18499999999995</v>
      </c>
      <c r="E6" s="135">
        <v>593.86900000000003</v>
      </c>
      <c r="F6" s="135">
        <v>520.41700000000003</v>
      </c>
      <c r="G6" s="135">
        <v>446.11500000000001</v>
      </c>
      <c r="H6" s="136">
        <v>-9.0044425523733596E-2</v>
      </c>
      <c r="I6" s="142">
        <v>0.48530311690931693</v>
      </c>
      <c r="J6" s="303"/>
      <c r="K6" s="30"/>
    </row>
    <row r="7" spans="2:11" ht="13.5" customHeight="1" x14ac:dyDescent="0.25">
      <c r="B7" s="6" t="s">
        <v>126</v>
      </c>
      <c r="C7" s="135">
        <v>94.031999999999996</v>
      </c>
      <c r="D7" s="135">
        <v>85.194000000000003</v>
      </c>
      <c r="E7" s="135">
        <v>80.353999999999999</v>
      </c>
      <c r="F7" s="135">
        <v>71.265000000000001</v>
      </c>
      <c r="G7" s="135">
        <v>64.513000000000005</v>
      </c>
      <c r="H7" s="136">
        <v>0.10373969997887178</v>
      </c>
      <c r="I7" s="142">
        <v>0.45756669198456112</v>
      </c>
      <c r="J7" s="303"/>
      <c r="K7" s="30"/>
    </row>
    <row r="8" spans="2:11" ht="21" x14ac:dyDescent="0.25">
      <c r="B8" s="6" t="s">
        <v>349</v>
      </c>
      <c r="C8" s="135">
        <v>843.34052208000003</v>
      </c>
      <c r="D8" s="135">
        <v>803.07299999999998</v>
      </c>
      <c r="E8" s="135">
        <v>788.06200000000001</v>
      </c>
      <c r="F8" s="135">
        <v>690.31299999999999</v>
      </c>
      <c r="G8" s="135">
        <v>564.23099999999999</v>
      </c>
      <c r="H8" s="136">
        <v>5.0141795428310987E-2</v>
      </c>
      <c r="I8" s="142">
        <v>0.49467243394992488</v>
      </c>
      <c r="J8" s="303"/>
      <c r="K8" s="30"/>
    </row>
    <row r="9" spans="2:11" x14ac:dyDescent="0.25">
      <c r="B9" s="6" t="s">
        <v>127</v>
      </c>
      <c r="C9" s="135">
        <v>-401.58</v>
      </c>
      <c r="D9" s="135">
        <v>-363.20699999999999</v>
      </c>
      <c r="E9" s="135">
        <v>-232.06</v>
      </c>
      <c r="F9" s="135">
        <v>-229.899</v>
      </c>
      <c r="G9" s="135">
        <v>-175.53800000000001</v>
      </c>
      <c r="H9" s="136">
        <v>0.10565049682412497</v>
      </c>
      <c r="I9" s="142">
        <v>1.2877097836365912</v>
      </c>
      <c r="J9" s="303"/>
      <c r="K9" s="30"/>
    </row>
    <row r="10" spans="2:11" ht="13.5" customHeight="1" x14ac:dyDescent="0.25">
      <c r="B10" s="6" t="s">
        <v>370</v>
      </c>
      <c r="C10" s="135">
        <v>3.339</v>
      </c>
      <c r="D10" s="135">
        <v>-2.831</v>
      </c>
      <c r="E10" s="135">
        <v>81.435000000000002</v>
      </c>
      <c r="F10" s="135">
        <v>15.792</v>
      </c>
      <c r="G10" s="135">
        <v>28.78</v>
      </c>
      <c r="H10" s="136" t="s">
        <v>266</v>
      </c>
      <c r="I10" s="142">
        <v>-0.8839819318971508</v>
      </c>
      <c r="J10" s="303"/>
      <c r="K10" s="30"/>
    </row>
    <row r="11" spans="2:11" ht="13.5" customHeight="1" x14ac:dyDescent="0.25">
      <c r="B11" s="12" t="s">
        <v>168</v>
      </c>
      <c r="C11" s="135"/>
      <c r="D11" s="135"/>
      <c r="E11" s="135"/>
      <c r="F11" s="135"/>
      <c r="G11" s="135"/>
      <c r="H11" s="136"/>
      <c r="I11" s="142"/>
      <c r="J11" s="30"/>
      <c r="K11" s="30"/>
    </row>
    <row r="12" spans="2:11" ht="13.5" customHeight="1" thickBot="1" x14ac:dyDescent="0.3">
      <c r="B12" s="424" t="s">
        <v>253</v>
      </c>
      <c r="C12" s="257">
        <v>7735.4725152700003</v>
      </c>
      <c r="D12" s="257">
        <v>7523.0614414900001</v>
      </c>
      <c r="E12" s="257">
        <v>6519.704529399999</v>
      </c>
      <c r="F12" s="257">
        <v>6004.4566516100003</v>
      </c>
      <c r="G12" s="132">
        <v>5565.4118114084213</v>
      </c>
      <c r="H12" s="133">
        <v>2.8234658912732469E-2</v>
      </c>
      <c r="I12" s="134">
        <v>0.38991916095287271</v>
      </c>
      <c r="J12" s="30"/>
      <c r="K12" s="30"/>
    </row>
    <row r="14" spans="2:11" x14ac:dyDescent="0.25">
      <c r="D14" s="136"/>
      <c r="E14" s="136"/>
      <c r="F14" s="136"/>
      <c r="G14" s="136"/>
    </row>
    <row r="15" spans="2:11" x14ac:dyDescent="0.25">
      <c r="C15" s="135"/>
      <c r="D15" s="135"/>
    </row>
    <row r="17" spans="1:11" x14ac:dyDescent="0.2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</row>
    <row r="18" spans="1:11" x14ac:dyDescent="0.25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</row>
    <row r="23" spans="1:11" x14ac:dyDescent="0.25">
      <c r="C23" s="145"/>
      <c r="H23" s="146"/>
      <c r="I23" s="146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W11"/>
  <sheetViews>
    <sheetView showGridLines="0" workbookViewId="0">
      <selection activeCell="B23" sqref="B23"/>
    </sheetView>
  </sheetViews>
  <sheetFormatPr baseColWidth="10" defaultRowHeight="10.5" x14ac:dyDescent="0.25"/>
  <cols>
    <col min="1" max="1" width="4.85546875" style="114" customWidth="1"/>
    <col min="2" max="2" width="32.42578125" style="114" customWidth="1"/>
    <col min="3" max="6" width="7.42578125" style="30" bestFit="1" customWidth="1"/>
    <col min="7" max="7" width="6.7109375" style="30" bestFit="1" customWidth="1"/>
    <col min="8" max="9" width="8.28515625" style="30" bestFit="1" customWidth="1"/>
    <col min="10" max="10" width="11.42578125" style="114"/>
    <col min="11" max="11" width="24.28515625" style="114" customWidth="1"/>
    <col min="12" max="18" width="7.42578125" style="30" customWidth="1"/>
    <col min="19" max="19" width="11.42578125" style="114"/>
    <col min="20" max="20" width="39.85546875" style="114" bestFit="1" customWidth="1"/>
    <col min="21" max="22" width="7.28515625" style="30" bestFit="1" customWidth="1"/>
    <col min="23" max="23" width="11" style="30" bestFit="1" customWidth="1"/>
    <col min="24" max="16384" width="11.42578125" style="114"/>
  </cols>
  <sheetData>
    <row r="1" spans="2:9" ht="11.25" thickBot="1" x14ac:dyDescent="0.3"/>
    <row r="2" spans="2:9" ht="15" customHeight="1" x14ac:dyDescent="0.25">
      <c r="B2" s="9" t="s">
        <v>167</v>
      </c>
      <c r="C2" s="40"/>
      <c r="D2" s="40"/>
      <c r="E2" s="40"/>
      <c r="F2" s="40"/>
      <c r="G2" s="40"/>
      <c r="H2" s="464" t="s">
        <v>0</v>
      </c>
      <c r="I2" s="465"/>
    </row>
    <row r="3" spans="2:9" ht="11.25" x14ac:dyDescent="0.25">
      <c r="B3" s="8" t="s">
        <v>3</v>
      </c>
      <c r="C3" s="3" t="s">
        <v>310</v>
      </c>
      <c r="D3" s="3" t="s">
        <v>280</v>
      </c>
      <c r="E3" s="3" t="s">
        <v>272</v>
      </c>
      <c r="F3" s="3" t="s">
        <v>264</v>
      </c>
      <c r="G3" s="3" t="s">
        <v>251</v>
      </c>
      <c r="H3" s="3" t="s">
        <v>1</v>
      </c>
      <c r="I3" s="4" t="s">
        <v>2</v>
      </c>
    </row>
    <row r="4" spans="2:9" x14ac:dyDescent="0.25">
      <c r="B4" s="26"/>
      <c r="C4" s="89"/>
      <c r="D4" s="89"/>
      <c r="E4" s="89"/>
      <c r="F4" s="89"/>
      <c r="G4" s="89"/>
      <c r="H4" s="89"/>
      <c r="I4" s="90"/>
    </row>
    <row r="5" spans="2:9" ht="17.25" customHeight="1" x14ac:dyDescent="0.25">
      <c r="B5" s="6" t="s">
        <v>332</v>
      </c>
      <c r="C5" s="135">
        <v>1.351</v>
      </c>
      <c r="D5" s="135">
        <v>0.68</v>
      </c>
      <c r="E5" s="135">
        <v>1.68</v>
      </c>
      <c r="F5" s="135">
        <v>-0.39800000000000002</v>
      </c>
      <c r="G5" s="135">
        <v>1.74</v>
      </c>
      <c r="H5" s="136">
        <v>0.98676470588235277</v>
      </c>
      <c r="I5" s="142">
        <v>-0.22356321839080462</v>
      </c>
    </row>
    <row r="6" spans="2:9" ht="17.25" customHeight="1" x14ac:dyDescent="0.25">
      <c r="B6" s="6" t="s">
        <v>126</v>
      </c>
      <c r="C6" s="135">
        <v>113.871</v>
      </c>
      <c r="D6" s="135">
        <v>109.78917616999982</v>
      </c>
      <c r="E6" s="135">
        <v>84.341997189999873</v>
      </c>
      <c r="F6" s="135">
        <v>90.490926330000065</v>
      </c>
      <c r="G6" s="135">
        <v>90.820912069999977</v>
      </c>
      <c r="H6" s="136">
        <v>3.7178745413662506E-2</v>
      </c>
      <c r="I6" s="142">
        <v>0.25379714214094462</v>
      </c>
    </row>
    <row r="7" spans="2:9" ht="21" x14ac:dyDescent="0.25">
      <c r="B7" s="6" t="s">
        <v>349</v>
      </c>
      <c r="C7" s="135">
        <v>142.32679999999999</v>
      </c>
      <c r="D7" s="135">
        <v>138.06113248999978</v>
      </c>
      <c r="E7" s="135">
        <v>111.81524149999989</v>
      </c>
      <c r="F7" s="135">
        <v>112.25899356000006</v>
      </c>
      <c r="G7" s="135">
        <v>109.69474734999997</v>
      </c>
      <c r="H7" s="136">
        <v>3.0896947120937046E-2</v>
      </c>
      <c r="I7" s="142">
        <v>0.29748053975530686</v>
      </c>
    </row>
    <row r="8" spans="2:9" ht="17.25" customHeight="1" x14ac:dyDescent="0.25">
      <c r="B8" s="6" t="s">
        <v>370</v>
      </c>
      <c r="C8" s="95">
        <v>55.308999999999997</v>
      </c>
      <c r="D8" s="95">
        <v>60.201999999999998</v>
      </c>
      <c r="E8" s="95">
        <v>47.363</v>
      </c>
      <c r="F8" s="95">
        <v>75.230999999999995</v>
      </c>
      <c r="G8" s="95">
        <v>48.012</v>
      </c>
      <c r="H8" s="136">
        <v>-8.1276369555828731E-2</v>
      </c>
      <c r="I8" s="142">
        <v>0.15198283762392739</v>
      </c>
    </row>
    <row r="9" spans="2:9" ht="17.25" customHeight="1" x14ac:dyDescent="0.25">
      <c r="B9" s="5" t="s">
        <v>154</v>
      </c>
      <c r="C9" s="95">
        <v>229.27800000000002</v>
      </c>
      <c r="D9" s="95">
        <v>232.10000000000002</v>
      </c>
      <c r="E9" s="95">
        <v>186.73000000000002</v>
      </c>
      <c r="F9" s="135">
        <v>188.84</v>
      </c>
      <c r="G9" s="95">
        <v>182.006</v>
      </c>
      <c r="H9" s="136">
        <v>-1.2158552348125795E-2</v>
      </c>
      <c r="I9" s="142">
        <v>0.25972770128457312</v>
      </c>
    </row>
    <row r="10" spans="2:9" ht="17.25" customHeight="1" x14ac:dyDescent="0.25">
      <c r="B10" s="10" t="s">
        <v>155</v>
      </c>
      <c r="C10" s="95">
        <v>36.1</v>
      </c>
      <c r="D10" s="95">
        <v>49.9</v>
      </c>
      <c r="E10" s="95">
        <v>51.3</v>
      </c>
      <c r="F10" s="135">
        <v>43.1</v>
      </c>
      <c r="G10" s="95">
        <v>50.2</v>
      </c>
      <c r="H10" s="136">
        <v>-0.27655310621242479</v>
      </c>
      <c r="I10" s="142">
        <v>-0.28087649402390436</v>
      </c>
    </row>
    <row r="11" spans="2:9" ht="17.25" customHeight="1" thickBot="1" x14ac:dyDescent="0.3">
      <c r="B11" s="11" t="s">
        <v>156</v>
      </c>
      <c r="C11" s="148">
        <v>0.73529999999999995</v>
      </c>
      <c r="D11" s="148">
        <v>0.71530000000000005</v>
      </c>
      <c r="E11" s="148">
        <v>0.75490000000000002</v>
      </c>
      <c r="F11" s="133">
        <v>0.7</v>
      </c>
      <c r="G11" s="148">
        <v>0.71309999999999996</v>
      </c>
      <c r="H11" s="148">
        <v>2.7960296379141436E-2</v>
      </c>
      <c r="I11" s="147">
        <v>3.1131678586453493E-2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A5:U35"/>
  <sheetViews>
    <sheetView showGridLines="0" workbookViewId="0">
      <selection activeCell="B23" sqref="B23"/>
    </sheetView>
  </sheetViews>
  <sheetFormatPr baseColWidth="10" defaultRowHeight="10.5" x14ac:dyDescent="0.25"/>
  <cols>
    <col min="1" max="1" width="4.85546875" style="114" customWidth="1"/>
    <col min="2" max="2" width="28.42578125" style="114" bestFit="1" customWidth="1"/>
    <col min="3" max="3" width="7.7109375" style="30" bestFit="1" customWidth="1"/>
    <col min="4" max="4" width="9.28515625" style="30" bestFit="1" customWidth="1"/>
    <col min="5" max="5" width="7.7109375" style="30" bestFit="1" customWidth="1"/>
    <col min="6" max="6" width="7.42578125" style="30" bestFit="1" customWidth="1"/>
    <col min="7" max="7" width="7.7109375" style="30" bestFit="1" customWidth="1"/>
    <col min="8" max="9" width="8.28515625" style="30" bestFit="1" customWidth="1"/>
    <col min="10" max="10" width="11.42578125" style="114"/>
    <col min="11" max="11" width="25.5703125" style="114" bestFit="1" customWidth="1"/>
    <col min="12" max="15" width="8" style="30" customWidth="1"/>
    <col min="16" max="16" width="10.28515625" style="30" bestFit="1" customWidth="1"/>
    <col min="17" max="17" width="8" style="116" customWidth="1"/>
    <col min="18" max="18" width="39.85546875" style="114" bestFit="1" customWidth="1"/>
    <col min="19" max="19" width="7.42578125" style="30" bestFit="1" customWidth="1"/>
    <col min="20" max="20" width="6.42578125" style="30" bestFit="1" customWidth="1"/>
    <col min="21" max="21" width="10.42578125" style="30" bestFit="1" customWidth="1"/>
    <col min="22" max="16384" width="11.42578125" style="114"/>
  </cols>
  <sheetData>
    <row r="5" spans="2:9" ht="11.25" thickBot="1" x14ac:dyDescent="0.3"/>
    <row r="6" spans="2:9" ht="22.5" x14ac:dyDescent="0.25">
      <c r="B6" s="213" t="s">
        <v>220</v>
      </c>
      <c r="C6" s="40"/>
      <c r="D6" s="40"/>
      <c r="E6" s="40"/>
      <c r="F6" s="40"/>
      <c r="G6" s="40"/>
      <c r="H6" s="464" t="s">
        <v>0</v>
      </c>
      <c r="I6" s="465"/>
    </row>
    <row r="7" spans="2:9" ht="11.25" x14ac:dyDescent="0.25">
      <c r="B7" s="8" t="s">
        <v>3</v>
      </c>
      <c r="C7" s="3" t="s">
        <v>310</v>
      </c>
      <c r="D7" s="3" t="s">
        <v>280</v>
      </c>
      <c r="E7" s="3" t="s">
        <v>272</v>
      </c>
      <c r="F7" s="3" t="s">
        <v>264</v>
      </c>
      <c r="G7" s="3" t="s">
        <v>251</v>
      </c>
      <c r="H7" s="3" t="s">
        <v>1</v>
      </c>
      <c r="I7" s="4" t="s">
        <v>2</v>
      </c>
    </row>
    <row r="8" spans="2:9" ht="11.25" x14ac:dyDescent="0.25">
      <c r="B8" s="26"/>
      <c r="C8" s="89"/>
      <c r="D8" s="89"/>
      <c r="E8" s="89"/>
      <c r="F8" s="89"/>
      <c r="G8" s="89"/>
      <c r="H8" s="130"/>
      <c r="I8" s="131"/>
    </row>
    <row r="9" spans="2:9" ht="15.75" customHeight="1" x14ac:dyDescent="0.25">
      <c r="B9" s="6" t="s">
        <v>126</v>
      </c>
      <c r="C9" s="135">
        <v>171.06</v>
      </c>
      <c r="D9" s="135">
        <v>162.46799999999999</v>
      </c>
      <c r="E9" s="135">
        <v>152.57</v>
      </c>
      <c r="F9" s="135">
        <v>132.78399999999999</v>
      </c>
      <c r="G9" s="135">
        <v>113.889</v>
      </c>
      <c r="H9" s="186">
        <v>5.2884260285102291E-2</v>
      </c>
      <c r="I9" s="187">
        <v>0.50198877854753321</v>
      </c>
    </row>
    <row r="10" spans="2:9" ht="31.5" x14ac:dyDescent="0.25">
      <c r="B10" s="138" t="s">
        <v>301</v>
      </c>
      <c r="C10" s="135">
        <v>20.241</v>
      </c>
      <c r="D10" s="135">
        <v>17.632999999999999</v>
      </c>
      <c r="E10" s="135">
        <v>10.68</v>
      </c>
      <c r="F10" s="135">
        <v>9.9079999999999995</v>
      </c>
      <c r="G10" s="135">
        <v>10.346</v>
      </c>
      <c r="H10" s="186">
        <v>0.14790449724947541</v>
      </c>
      <c r="I10" s="187">
        <v>0.95640827372897741</v>
      </c>
    </row>
    <row r="11" spans="2:9" ht="21" x14ac:dyDescent="0.25">
      <c r="B11" s="6" t="s">
        <v>349</v>
      </c>
      <c r="C11" s="135">
        <v>192.30699999999999</v>
      </c>
      <c r="D11" s="135">
        <v>181.13300000000001</v>
      </c>
      <c r="E11" s="135">
        <v>163.523</v>
      </c>
      <c r="F11" s="135">
        <v>145.08199999999999</v>
      </c>
      <c r="G11" s="135">
        <v>122.045</v>
      </c>
      <c r="H11" s="186">
        <v>6.1689476793295395E-2</v>
      </c>
      <c r="I11" s="187">
        <v>0.57570568233028796</v>
      </c>
    </row>
    <row r="12" spans="2:9" ht="21" x14ac:dyDescent="0.25">
      <c r="B12" s="6" t="s">
        <v>370</v>
      </c>
      <c r="C12" s="135">
        <v>75.001000000000005</v>
      </c>
      <c r="D12" s="135">
        <v>66.367999999999995</v>
      </c>
      <c r="E12" s="135">
        <v>65.501999999999995</v>
      </c>
      <c r="F12" s="135">
        <v>53.136000000000003</v>
      </c>
      <c r="G12" s="135">
        <v>39.786999999999999</v>
      </c>
      <c r="H12" s="186">
        <v>0.13007774831243979</v>
      </c>
      <c r="I12" s="187">
        <v>0.88506296026340281</v>
      </c>
    </row>
    <row r="13" spans="2:9" ht="15.75" customHeight="1" x14ac:dyDescent="0.25">
      <c r="B13" s="6" t="s">
        <v>159</v>
      </c>
      <c r="C13" s="212">
        <v>18583</v>
      </c>
      <c r="D13" s="212">
        <v>14655</v>
      </c>
      <c r="E13" s="212">
        <v>16120</v>
      </c>
      <c r="F13" s="212">
        <v>13557</v>
      </c>
      <c r="G13" s="212">
        <v>10816</v>
      </c>
      <c r="H13" s="186">
        <v>0.26803138860457176</v>
      </c>
      <c r="I13" s="187">
        <v>0.71810281065088755</v>
      </c>
    </row>
    <row r="14" spans="2:9" ht="15.75" customHeight="1" thickBot="1" x14ac:dyDescent="0.3">
      <c r="B14" s="141" t="s">
        <v>160</v>
      </c>
      <c r="C14" s="133">
        <v>2.7400000000000001E-2</v>
      </c>
      <c r="D14" s="133">
        <v>2.63E-2</v>
      </c>
      <c r="E14" s="133">
        <v>3.0800000000000001E-2</v>
      </c>
      <c r="F14" s="133">
        <v>2.81E-2</v>
      </c>
      <c r="G14" s="133">
        <v>2.46E-2</v>
      </c>
      <c r="H14" s="188">
        <v>4.1825095057034245E-2</v>
      </c>
      <c r="I14" s="189">
        <v>0.11382113821138207</v>
      </c>
    </row>
    <row r="15" spans="2:9" ht="10.5" customHeight="1" x14ac:dyDescent="0.25"/>
    <row r="18" spans="1:7" x14ac:dyDescent="0.25">
      <c r="C18" s="135"/>
      <c r="D18" s="135"/>
      <c r="E18" s="143"/>
      <c r="F18" s="143"/>
      <c r="G18" s="143"/>
    </row>
    <row r="19" spans="1:7" x14ac:dyDescent="0.25">
      <c r="A19" s="30"/>
      <c r="B19" s="30"/>
      <c r="C19" s="303"/>
      <c r="D19" s="303"/>
    </row>
    <row r="20" spans="1:7" x14ac:dyDescent="0.25">
      <c r="A20" s="30"/>
      <c r="B20" s="30"/>
    </row>
    <row r="21" spans="1:7" x14ac:dyDescent="0.25">
      <c r="A21" s="30"/>
      <c r="B21" s="30"/>
    </row>
    <row r="22" spans="1:7" x14ac:dyDescent="0.25">
      <c r="A22" s="30"/>
      <c r="B22" s="30"/>
    </row>
    <row r="23" spans="1:7" x14ac:dyDescent="0.25">
      <c r="A23" s="30"/>
      <c r="B23" s="30"/>
    </row>
    <row r="24" spans="1:7" x14ac:dyDescent="0.25">
      <c r="A24" s="30"/>
      <c r="B24" s="30"/>
    </row>
    <row r="32" spans="1:7" x14ac:dyDescent="0.25">
      <c r="F32" s="30">
        <v>861</v>
      </c>
    </row>
    <row r="33" spans="6:6" x14ac:dyDescent="0.25">
      <c r="F33" s="30">
        <v>590</v>
      </c>
    </row>
    <row r="34" spans="6:6" x14ac:dyDescent="0.25">
      <c r="F34" s="30">
        <f>+F32-F33</f>
        <v>271</v>
      </c>
    </row>
    <row r="35" spans="6:6" x14ac:dyDescent="0.25">
      <c r="F35" s="30">
        <f>+F34-40</f>
        <v>231</v>
      </c>
    </row>
  </sheetData>
  <mergeCells count="1">
    <mergeCell ref="H6:I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I58"/>
  <sheetViews>
    <sheetView showGridLines="0" workbookViewId="0">
      <selection activeCell="H15" sqref="H15"/>
    </sheetView>
  </sheetViews>
  <sheetFormatPr baseColWidth="10" defaultRowHeight="10.5" x14ac:dyDescent="0.25"/>
  <cols>
    <col min="1" max="1" width="11.42578125" style="30"/>
    <col min="2" max="2" width="35.85546875" style="76" bestFit="1" customWidth="1"/>
    <col min="3" max="3" width="14.140625" style="30" bestFit="1" customWidth="1"/>
    <col min="4" max="4" width="12.85546875" style="30" bestFit="1" customWidth="1"/>
    <col min="5" max="7" width="10.140625" style="30" bestFit="1" customWidth="1"/>
    <col min="8" max="16384" width="11.42578125" style="30"/>
  </cols>
  <sheetData>
    <row r="1" spans="2:7" ht="11.25" thickBot="1" x14ac:dyDescent="0.3">
      <c r="C1" s="234"/>
      <c r="D1" s="234"/>
      <c r="E1" s="234"/>
      <c r="F1" s="234"/>
      <c r="G1" s="234"/>
    </row>
    <row r="2" spans="2:7" ht="11.25" x14ac:dyDescent="0.25">
      <c r="B2" s="72" t="s">
        <v>141</v>
      </c>
      <c r="C2" s="313" t="s">
        <v>311</v>
      </c>
      <c r="D2" s="313" t="s">
        <v>281</v>
      </c>
      <c r="E2" s="227" t="s">
        <v>273</v>
      </c>
      <c r="F2" s="227" t="s">
        <v>265</v>
      </c>
      <c r="G2" s="430" t="s">
        <v>250</v>
      </c>
    </row>
    <row r="3" spans="2:7" x14ac:dyDescent="0.25">
      <c r="B3" s="33" t="s">
        <v>3</v>
      </c>
      <c r="C3" s="89"/>
      <c r="D3" s="89"/>
      <c r="E3" s="89"/>
      <c r="F3" s="89"/>
      <c r="G3" s="90"/>
    </row>
    <row r="4" spans="2:7" x14ac:dyDescent="0.25">
      <c r="B4" s="149" t="s">
        <v>134</v>
      </c>
      <c r="C4" s="55"/>
      <c r="D4" s="55"/>
      <c r="E4" s="55"/>
      <c r="F4" s="55"/>
      <c r="G4" s="56"/>
    </row>
    <row r="5" spans="2:7" ht="17.25" customHeight="1" x14ac:dyDescent="0.25">
      <c r="B5" s="74" t="s">
        <v>135</v>
      </c>
      <c r="C5" s="45">
        <v>10529.609</v>
      </c>
      <c r="D5" s="45">
        <v>11097.803</v>
      </c>
      <c r="E5" s="45">
        <v>9083.4150000000009</v>
      </c>
      <c r="F5" s="45">
        <v>9445.5470000000005</v>
      </c>
      <c r="G5" s="123">
        <v>8334.9480000000003</v>
      </c>
    </row>
    <row r="6" spans="2:7" ht="21" x14ac:dyDescent="0.25">
      <c r="B6" s="138" t="s">
        <v>363</v>
      </c>
      <c r="C6" s="45">
        <v>9952.8960000000006</v>
      </c>
      <c r="D6" s="45">
        <v>11404.286</v>
      </c>
      <c r="E6" s="45">
        <v>4624.674</v>
      </c>
      <c r="F6" s="45">
        <v>4150.893</v>
      </c>
      <c r="G6" s="123">
        <v>460.07900000000001</v>
      </c>
    </row>
    <row r="7" spans="2:7" ht="17.25" customHeight="1" x14ac:dyDescent="0.25">
      <c r="B7" s="138" t="s">
        <v>327</v>
      </c>
      <c r="C7" s="45">
        <v>97.686000000000007</v>
      </c>
      <c r="D7" s="45">
        <v>26.916</v>
      </c>
      <c r="E7" s="45">
        <v>37.954000000000001</v>
      </c>
      <c r="F7" s="45">
        <v>0</v>
      </c>
      <c r="G7" s="123">
        <v>23.329000000000001</v>
      </c>
    </row>
    <row r="8" spans="2:7" ht="17.25" customHeight="1" x14ac:dyDescent="0.25">
      <c r="B8" s="138" t="s">
        <v>355</v>
      </c>
      <c r="C8" s="45">
        <v>1483.86</v>
      </c>
      <c r="D8" s="45">
        <v>3349.8220000000001</v>
      </c>
      <c r="E8" s="45">
        <v>0</v>
      </c>
      <c r="F8" s="45">
        <v>0</v>
      </c>
      <c r="G8" s="123">
        <v>2335.4969999999998</v>
      </c>
    </row>
    <row r="9" spans="2:7" ht="17.25" customHeight="1" x14ac:dyDescent="0.25">
      <c r="B9" s="138" t="s">
        <v>357</v>
      </c>
      <c r="C9" s="45">
        <v>1737.1130000000001</v>
      </c>
      <c r="D9" s="45">
        <v>1702.7080000000001</v>
      </c>
      <c r="E9" s="45">
        <v>6741.0559999999996</v>
      </c>
      <c r="F9" s="45">
        <v>2522.1190000000001</v>
      </c>
      <c r="G9" s="123">
        <v>1980.1120000000001</v>
      </c>
    </row>
    <row r="10" spans="2:7" ht="17.25" customHeight="1" x14ac:dyDescent="0.25">
      <c r="B10" s="138" t="s">
        <v>358</v>
      </c>
      <c r="C10" s="45">
        <v>65727.489000000001</v>
      </c>
      <c r="D10" s="45">
        <v>60426.73</v>
      </c>
      <c r="E10" s="45">
        <v>53615.716</v>
      </c>
      <c r="F10" s="45">
        <v>45110.675000000003</v>
      </c>
      <c r="G10" s="123">
        <v>40838.110999999997</v>
      </c>
    </row>
    <row r="11" spans="2:7" ht="17.25" customHeight="1" x14ac:dyDescent="0.25">
      <c r="B11" s="138" t="s">
        <v>364</v>
      </c>
      <c r="C11" s="45">
        <v>1063.58</v>
      </c>
      <c r="D11" s="45">
        <v>359.197</v>
      </c>
      <c r="E11" s="45">
        <v>2311.9259999999999</v>
      </c>
      <c r="F11" s="45">
        <v>3704.7829999999999</v>
      </c>
      <c r="G11" s="123">
        <v>4829.567</v>
      </c>
    </row>
    <row r="12" spans="2:7" ht="17.25" customHeight="1" x14ac:dyDescent="0.25">
      <c r="B12" s="138" t="s">
        <v>365</v>
      </c>
      <c r="C12" s="45">
        <v>3340.864</v>
      </c>
      <c r="D12" s="45">
        <v>1301.2370000000001</v>
      </c>
      <c r="E12" s="45">
        <v>2741.9119999999998</v>
      </c>
      <c r="F12" s="45">
        <v>2781.1619999999998</v>
      </c>
      <c r="G12" s="123">
        <v>2228.8490000000002</v>
      </c>
    </row>
    <row r="13" spans="2:7" x14ac:dyDescent="0.25">
      <c r="B13" s="138" t="s">
        <v>361</v>
      </c>
      <c r="C13" s="45">
        <v>0</v>
      </c>
      <c r="D13" s="45">
        <v>0</v>
      </c>
      <c r="E13" s="45">
        <v>167.459</v>
      </c>
      <c r="F13" s="45">
        <v>124.812</v>
      </c>
      <c r="G13" s="123">
        <v>121.41800000000001</v>
      </c>
    </row>
    <row r="14" spans="2:7" ht="17.25" customHeight="1" x14ac:dyDescent="0.25">
      <c r="B14" s="138" t="s">
        <v>366</v>
      </c>
      <c r="C14" s="45">
        <v>42.622</v>
      </c>
      <c r="D14" s="45">
        <v>45.918999999999997</v>
      </c>
      <c r="E14" s="45">
        <v>6.9530000000000003</v>
      </c>
      <c r="F14" s="45">
        <v>5.3680000000000003</v>
      </c>
      <c r="G14" s="123">
        <v>5.0229999999999997</v>
      </c>
    </row>
    <row r="15" spans="2:7" ht="21" x14ac:dyDescent="0.25">
      <c r="B15" s="138" t="s">
        <v>367</v>
      </c>
      <c r="C15" s="45">
        <v>13.737</v>
      </c>
      <c r="D15" s="45">
        <v>0.73399999999999999</v>
      </c>
      <c r="E15" s="45">
        <v>152.285</v>
      </c>
      <c r="F15" s="45">
        <v>0.99299999999999999</v>
      </c>
      <c r="G15" s="123">
        <v>9.3079999999999998</v>
      </c>
    </row>
    <row r="16" spans="2:7" ht="17.25" customHeight="1" x14ac:dyDescent="0.25">
      <c r="B16" s="138" t="s">
        <v>368</v>
      </c>
      <c r="C16" s="45">
        <v>1181.838</v>
      </c>
      <c r="D16" s="45">
        <v>1174.057</v>
      </c>
      <c r="E16" s="45">
        <v>871.11900000000003</v>
      </c>
      <c r="F16" s="45">
        <v>819.87099999999998</v>
      </c>
      <c r="G16" s="123">
        <v>791.75199999999995</v>
      </c>
    </row>
    <row r="17" spans="2:7" ht="17.25" customHeight="1" x14ac:dyDescent="0.25">
      <c r="B17" s="138" t="s">
        <v>360</v>
      </c>
      <c r="C17" s="45">
        <v>198.91</v>
      </c>
      <c r="D17" s="45">
        <v>190.63800000000001</v>
      </c>
      <c r="E17" s="45">
        <v>152.411</v>
      </c>
      <c r="F17" s="45">
        <v>149.21199999999999</v>
      </c>
      <c r="G17" s="123">
        <v>156.85599999999999</v>
      </c>
    </row>
    <row r="18" spans="2:7" x14ac:dyDescent="0.25">
      <c r="B18" s="16" t="s">
        <v>359</v>
      </c>
      <c r="C18" s="45">
        <v>340.50799999999998</v>
      </c>
      <c r="D18" s="45">
        <v>489.17500000000001</v>
      </c>
      <c r="E18" s="45">
        <v>508.43099999999998</v>
      </c>
      <c r="F18" s="45">
        <v>464.26499999999999</v>
      </c>
      <c r="G18" s="123">
        <v>383.14800000000002</v>
      </c>
    </row>
    <row r="19" spans="2:7" ht="17.25" customHeight="1" x14ac:dyDescent="0.25">
      <c r="B19" s="74" t="s">
        <v>356</v>
      </c>
      <c r="C19" s="45">
        <v>858.93299999999999</v>
      </c>
      <c r="D19" s="45">
        <v>633.18700000000001</v>
      </c>
      <c r="E19" s="45">
        <v>542.62900000000002</v>
      </c>
      <c r="F19" s="45">
        <v>404.62799999999999</v>
      </c>
      <c r="G19" s="123">
        <v>654.91600000000005</v>
      </c>
    </row>
    <row r="20" spans="2:7" ht="17.25" customHeight="1" x14ac:dyDescent="0.25">
      <c r="B20" s="82" t="s">
        <v>350</v>
      </c>
      <c r="C20" s="57">
        <v>96569.645000000019</v>
      </c>
      <c r="D20" s="57">
        <v>92202.409</v>
      </c>
      <c r="E20" s="57">
        <v>81557.94</v>
      </c>
      <c r="F20" s="57">
        <v>69684.328000000009</v>
      </c>
      <c r="G20" s="124">
        <v>63152.913</v>
      </c>
    </row>
    <row r="21" spans="2:7" ht="17.25" customHeight="1" x14ac:dyDescent="0.25">
      <c r="B21" s="151" t="s">
        <v>351</v>
      </c>
      <c r="C21" s="95"/>
      <c r="D21" s="95"/>
      <c r="E21" s="95"/>
      <c r="F21" s="95"/>
      <c r="G21" s="431"/>
    </row>
    <row r="22" spans="2:7" ht="17.25" customHeight="1" x14ac:dyDescent="0.25">
      <c r="B22" s="34" t="s">
        <v>354</v>
      </c>
      <c r="C22" s="45">
        <v>55540.248</v>
      </c>
      <c r="D22" s="45">
        <v>56408.684999999998</v>
      </c>
      <c r="E22" s="45">
        <v>47170.762999999999</v>
      </c>
      <c r="F22" s="45">
        <v>42816.982000000004</v>
      </c>
      <c r="G22" s="123">
        <v>38816.964999999997</v>
      </c>
    </row>
    <row r="23" spans="2:7" ht="17.25" customHeight="1" x14ac:dyDescent="0.25">
      <c r="B23" s="432" t="s">
        <v>352</v>
      </c>
      <c r="C23" s="45">
        <v>6187.1459999999997</v>
      </c>
      <c r="D23" s="45">
        <v>6171.6610000000001</v>
      </c>
      <c r="E23" s="45">
        <v>6973.4390000000003</v>
      </c>
      <c r="F23" s="45">
        <v>6369.4409999999998</v>
      </c>
      <c r="G23" s="123">
        <v>3862.5619999999999</v>
      </c>
    </row>
    <row r="24" spans="2:7" ht="17.25" customHeight="1" x14ac:dyDescent="0.25">
      <c r="B24" s="432" t="s">
        <v>353</v>
      </c>
      <c r="C24" s="45">
        <v>7.7619999999999996</v>
      </c>
      <c r="D24" s="45">
        <v>15.702</v>
      </c>
      <c r="E24" s="45">
        <v>4.4459999999999997</v>
      </c>
      <c r="F24" s="45">
        <v>7.9359999999999999</v>
      </c>
      <c r="G24" s="123">
        <v>9.0500000000000007</v>
      </c>
    </row>
    <row r="25" spans="2:7" ht="21" x14ac:dyDescent="0.25">
      <c r="B25" s="432" t="s">
        <v>139</v>
      </c>
      <c r="C25" s="45">
        <v>49345.34</v>
      </c>
      <c r="D25" s="45">
        <v>50221.322</v>
      </c>
      <c r="E25" s="45">
        <v>40192.877999999997</v>
      </c>
      <c r="F25" s="45">
        <v>36439.605000000003</v>
      </c>
      <c r="G25" s="123">
        <v>34945.353000000003</v>
      </c>
    </row>
    <row r="26" spans="2:7" ht="21" x14ac:dyDescent="0.25">
      <c r="B26" s="16" t="s">
        <v>339</v>
      </c>
      <c r="C26" s="45">
        <v>0</v>
      </c>
      <c r="D26" s="45">
        <v>0</v>
      </c>
      <c r="E26" s="45">
        <v>1.228</v>
      </c>
      <c r="F26" s="45">
        <v>0</v>
      </c>
      <c r="G26" s="123">
        <v>0</v>
      </c>
    </row>
    <row r="27" spans="2:7" ht="17.25" customHeight="1" x14ac:dyDescent="0.25">
      <c r="B27" s="16" t="s">
        <v>327</v>
      </c>
      <c r="C27" s="45">
        <v>0</v>
      </c>
      <c r="D27" s="45">
        <v>0</v>
      </c>
      <c r="E27" s="45">
        <v>0</v>
      </c>
      <c r="F27" s="45">
        <v>5.0609999999999999</v>
      </c>
      <c r="G27" s="123">
        <v>0</v>
      </c>
    </row>
    <row r="28" spans="2:7" ht="17.25" customHeight="1" x14ac:dyDescent="0.25">
      <c r="B28" s="16" t="s">
        <v>355</v>
      </c>
      <c r="C28" s="45">
        <v>1632.287</v>
      </c>
      <c r="D28" s="45">
        <v>0</v>
      </c>
      <c r="E28" s="45">
        <v>1266.0450000000001</v>
      </c>
      <c r="F28" s="45">
        <v>1476.076</v>
      </c>
      <c r="G28" s="123">
        <v>1020.18</v>
      </c>
    </row>
    <row r="29" spans="2:7" ht="17.25" customHeight="1" x14ac:dyDescent="0.25">
      <c r="B29" s="16" t="s">
        <v>326</v>
      </c>
      <c r="C29" s="45">
        <v>5453.9049999999997</v>
      </c>
      <c r="D29" s="45">
        <v>3899.8739999999998</v>
      </c>
      <c r="E29" s="45">
        <v>4444.6639999999998</v>
      </c>
      <c r="F29" s="45">
        <v>4394.3909999999996</v>
      </c>
      <c r="G29" s="123">
        <v>2870.6</v>
      </c>
    </row>
    <row r="30" spans="2:7" ht="21" x14ac:dyDescent="0.25">
      <c r="B30" s="16" t="s">
        <v>325</v>
      </c>
      <c r="C30" s="45">
        <v>3664.4180000000001</v>
      </c>
      <c r="D30" s="45">
        <v>3524.2669999999998</v>
      </c>
      <c r="E30" s="45">
        <v>1522.335</v>
      </c>
      <c r="F30" s="45">
        <v>1364.181</v>
      </c>
      <c r="G30" s="123">
        <v>1360.7529999999999</v>
      </c>
    </row>
    <row r="31" spans="2:7" ht="17.25" customHeight="1" x14ac:dyDescent="0.25">
      <c r="B31" s="16" t="s">
        <v>268</v>
      </c>
      <c r="C31" s="45">
        <v>11019.672</v>
      </c>
      <c r="D31" s="45">
        <v>8588.9699999999993</v>
      </c>
      <c r="E31" s="45">
        <v>7369.5020000000004</v>
      </c>
      <c r="F31" s="45">
        <v>6935.7330000000002</v>
      </c>
      <c r="G31" s="123">
        <v>6802.74</v>
      </c>
    </row>
    <row r="32" spans="2:7" ht="17.25" customHeight="1" x14ac:dyDescent="0.25">
      <c r="B32" s="16" t="s">
        <v>340</v>
      </c>
      <c r="C32" s="45">
        <v>389.95299999999997</v>
      </c>
      <c r="D32" s="45">
        <v>692.14400000000001</v>
      </c>
      <c r="E32" s="45">
        <v>843.36699999999996</v>
      </c>
      <c r="F32" s="45">
        <v>754.64700000000005</v>
      </c>
      <c r="G32" s="123">
        <v>834.13400000000001</v>
      </c>
    </row>
    <row r="33" spans="2:9" ht="21" x14ac:dyDescent="0.25">
      <c r="B33" s="16" t="s">
        <v>100</v>
      </c>
      <c r="C33" s="45">
        <v>732.69600000000003</v>
      </c>
      <c r="D33" s="45">
        <v>685.87300000000005</v>
      </c>
      <c r="E33" s="45">
        <v>1533.221</v>
      </c>
      <c r="F33" s="45">
        <v>1446.751</v>
      </c>
      <c r="G33" s="123">
        <v>1358.5309999999999</v>
      </c>
    </row>
    <row r="34" spans="2:9" ht="17.25" customHeight="1" x14ac:dyDescent="0.25">
      <c r="B34" s="16" t="s">
        <v>331</v>
      </c>
      <c r="C34" s="45">
        <v>85.790999999999997</v>
      </c>
      <c r="D34" s="45">
        <v>80.162999999999997</v>
      </c>
      <c r="E34" s="45">
        <v>74.596000000000004</v>
      </c>
      <c r="F34" s="45">
        <v>67.805999999999997</v>
      </c>
      <c r="G34" s="123">
        <v>67.174000000000007</v>
      </c>
    </row>
    <row r="35" spans="2:9" ht="17.25" customHeight="1" x14ac:dyDescent="0.25">
      <c r="B35" s="16" t="s">
        <v>330</v>
      </c>
      <c r="C35" s="45">
        <v>0</v>
      </c>
      <c r="D35" s="45">
        <v>0</v>
      </c>
      <c r="E35" s="45">
        <v>0</v>
      </c>
      <c r="F35" s="45">
        <v>0</v>
      </c>
      <c r="G35" s="123">
        <v>0</v>
      </c>
    </row>
    <row r="36" spans="2:9" ht="17.25" customHeight="1" x14ac:dyDescent="0.25">
      <c r="B36" s="16" t="s">
        <v>329</v>
      </c>
      <c r="C36" s="45">
        <v>2791.49</v>
      </c>
      <c r="D36" s="45">
        <v>3802.2649999999999</v>
      </c>
      <c r="E36" s="45">
        <v>3092.4540000000002</v>
      </c>
      <c r="F36" s="45">
        <v>2756.12</v>
      </c>
      <c r="G36" s="123">
        <v>2676.9769999999999</v>
      </c>
    </row>
    <row r="37" spans="2:9" ht="17.25" customHeight="1" x14ac:dyDescent="0.25">
      <c r="B37" s="149" t="s">
        <v>142</v>
      </c>
      <c r="C37" s="45">
        <v>81310.459999999992</v>
      </c>
      <c r="D37" s="45">
        <v>77682.240999999995</v>
      </c>
      <c r="E37" s="45">
        <v>67318.175000000003</v>
      </c>
      <c r="F37" s="45">
        <v>62017.748000000007</v>
      </c>
      <c r="G37" s="123">
        <v>55808.053999999996</v>
      </c>
    </row>
    <row r="38" spans="2:9" ht="17.25" customHeight="1" x14ac:dyDescent="0.25">
      <c r="B38" s="149" t="s">
        <v>143</v>
      </c>
      <c r="C38" s="45">
        <v>15259.186</v>
      </c>
      <c r="D38" s="45">
        <v>14520.168</v>
      </c>
      <c r="E38" s="45">
        <v>14239.764999999999</v>
      </c>
      <c r="F38" s="45">
        <v>7666.58</v>
      </c>
      <c r="G38" s="123">
        <v>7344.8590000000004</v>
      </c>
      <c r="I38" s="95"/>
    </row>
    <row r="39" spans="2:9" ht="17.25" customHeight="1" thickBot="1" x14ac:dyDescent="0.3">
      <c r="B39" s="75" t="s">
        <v>144</v>
      </c>
      <c r="C39" s="60">
        <v>96569.645999999993</v>
      </c>
      <c r="D39" s="60">
        <v>92202.409</v>
      </c>
      <c r="E39" s="60">
        <v>81557.94</v>
      </c>
      <c r="F39" s="60">
        <v>69684.328000000009</v>
      </c>
      <c r="G39" s="127">
        <v>63152.913</v>
      </c>
    </row>
    <row r="40" spans="2:9" x14ac:dyDescent="0.25">
      <c r="B40" s="30"/>
    </row>
    <row r="41" spans="2:9" x14ac:dyDescent="0.25">
      <c r="B41" s="30"/>
    </row>
    <row r="42" spans="2:9" x14ac:dyDescent="0.25">
      <c r="B42" s="30"/>
    </row>
    <row r="43" spans="2:9" x14ac:dyDescent="0.25">
      <c r="B43" s="30"/>
    </row>
    <row r="44" spans="2:9" x14ac:dyDescent="0.25">
      <c r="B44" s="30"/>
    </row>
    <row r="45" spans="2:9" x14ac:dyDescent="0.25">
      <c r="B45" s="30"/>
    </row>
    <row r="46" spans="2:9" x14ac:dyDescent="0.25">
      <c r="B46" s="30"/>
    </row>
    <row r="47" spans="2:9" x14ac:dyDescent="0.25">
      <c r="B47" s="30"/>
    </row>
    <row r="48" spans="2:9" x14ac:dyDescent="0.25">
      <c r="B48" s="30"/>
    </row>
    <row r="49" spans="2:7" x14ac:dyDescent="0.25">
      <c r="B49" s="30"/>
    </row>
    <row r="50" spans="2:7" x14ac:dyDescent="0.25">
      <c r="B50" s="30"/>
    </row>
    <row r="51" spans="2:7" x14ac:dyDescent="0.25">
      <c r="B51" s="30"/>
    </row>
    <row r="52" spans="2:7" x14ac:dyDescent="0.25">
      <c r="B52" s="30"/>
    </row>
    <row r="53" spans="2:7" x14ac:dyDescent="0.25">
      <c r="B53" s="30"/>
    </row>
    <row r="54" spans="2:7" x14ac:dyDescent="0.25">
      <c r="B54" s="30"/>
    </row>
    <row r="55" spans="2:7" x14ac:dyDescent="0.25">
      <c r="B55" s="30"/>
    </row>
    <row r="56" spans="2:7" x14ac:dyDescent="0.25">
      <c r="B56" s="30"/>
    </row>
    <row r="58" spans="2:7" x14ac:dyDescent="0.25">
      <c r="C58" s="146"/>
      <c r="D58" s="146"/>
      <c r="E58" s="146"/>
      <c r="F58" s="146"/>
      <c r="G58" s="1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SUPV Contact</vt:lpstr>
      <vt:lpstr>Key performance indicators</vt:lpstr>
      <vt:lpstr>Income Statement</vt:lpstr>
      <vt:lpstr>Earning assets</vt:lpstr>
      <vt:lpstr>Interest Income</vt:lpstr>
      <vt:lpstr>Interest Expenses</vt:lpstr>
      <vt:lpstr>Bearing liabilities</vt:lpstr>
      <vt:lpstr>IBL Currency breakdown</vt:lpstr>
      <vt:lpstr>Net Service fee Income</vt:lpstr>
      <vt:lpstr>Personnel &amp; Adm  Expenses</vt:lpstr>
      <vt:lpstr>Loan Portfolio</vt:lpstr>
      <vt:lpstr>Asset Quality</vt:lpstr>
      <vt:lpstr>Allowances</vt:lpstr>
      <vt:lpstr>Funding</vt:lpstr>
      <vt:lpstr>Capitalization &amp; Liquidity</vt:lpstr>
      <vt:lpstr>RESULTS BY SEGMENT</vt:lpstr>
      <vt:lpstr>Retail</vt:lpstr>
      <vt:lpstr>Corporate</vt:lpstr>
      <vt:lpstr>Treasury</vt:lpstr>
      <vt:lpstr>Consumer Finance</vt:lpstr>
      <vt:lpstr>Insurance</vt:lpstr>
      <vt:lpstr>Asset Management and others</vt:lpstr>
      <vt:lpstr>Cons. Balance sheet</vt:lpstr>
    </vt:vector>
  </TitlesOfParts>
  <Company>Banco Supervielle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2018-05-07T20:28:03Z</cp:lastPrinted>
  <dcterms:created xsi:type="dcterms:W3CDTF">2016-07-19T12:51:49Z</dcterms:created>
  <dcterms:modified xsi:type="dcterms:W3CDTF">2018-05-21T23:48:17Z</dcterms:modified>
</cp:coreProperties>
</file>