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6/1Q26/Final/"/>
    </mc:Choice>
  </mc:AlternateContent>
  <xr:revisionPtr revIDLastSave="209" documentId="8_{2D410414-4B11-4FCE-BD0B-14365ABFB9B5}" xr6:coauthVersionLast="47" xr6:coauthVersionMax="47" xr10:uidLastSave="{480DEED9-5DFB-4FB9-AF99-FEA4B6487A98}"/>
  <bookViews>
    <workbookView xWindow="-110" yWindow="-110" windowWidth="19420" windowHeight="10300" tabRatio="834" activeTab="4" xr2:uid="{00000000-000D-0000-FFFF-FFFF00000000}"/>
  </bookViews>
  <sheets>
    <sheet name="SUPV Contact+" sheetId="3" r:id="rId1"/>
    <sheet name="Highlights" sheetId="25" r:id="rId2"/>
    <sheet name="Highlights Subsidiaries" sheetId="77" r:id="rId3"/>
    <sheet name="Highlights Bank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  <sheet name="Customers" sheetId="61" r:id="rId30"/>
    <sheet name="Employees" sheetId="64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6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6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6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6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6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6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6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6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6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6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6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ítulos_a_imprimir_IM">#REF!,#REF!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6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9" i="1" l="1"/>
  <c r="K29" i="1"/>
  <c r="C8" i="15"/>
  <c r="G4" i="15" l="1"/>
  <c r="F4" i="15"/>
  <c r="E4" i="15"/>
  <c r="D4" i="15"/>
  <c r="C4" i="15"/>
  <c r="C43" i="14"/>
  <c r="C38" i="14"/>
  <c r="G18" i="14"/>
  <c r="F18" i="14"/>
  <c r="E18" i="14"/>
  <c r="D18" i="14"/>
  <c r="C18" i="14"/>
  <c r="B18" i="14"/>
  <c r="G17" i="14"/>
  <c r="F17" i="14"/>
  <c r="E17" i="14"/>
  <c r="D17" i="14"/>
  <c r="I3" i="14"/>
  <c r="H3" i="14"/>
  <c r="G3" i="14"/>
  <c r="G23" i="14" s="1"/>
  <c r="F3" i="14"/>
  <c r="F23" i="14" s="1"/>
  <c r="E3" i="14"/>
  <c r="E23" i="14" s="1"/>
  <c r="D3" i="14"/>
  <c r="D23" i="14" s="1"/>
  <c r="C3" i="14"/>
  <c r="C23" i="14" s="1"/>
  <c r="G6" i="15"/>
  <c r="D6" i="15"/>
  <c r="D48" i="14"/>
  <c r="E48" i="14" s="1"/>
  <c r="C39" i="14" l="1"/>
  <c r="C40" i="14" s="1"/>
  <c r="H18" i="14"/>
  <c r="I18" i="14"/>
  <c r="C6" i="15"/>
  <c r="H6" i="15" s="1"/>
  <c r="E6" i="15"/>
  <c r="F6" i="15"/>
  <c r="G8" i="15" l="1"/>
  <c r="D8" i="15"/>
  <c r="E8" i="15"/>
  <c r="F8" i="15"/>
  <c r="C17" i="14"/>
  <c r="H8" i="15" l="1"/>
  <c r="I8" i="15"/>
  <c r="H17" i="14"/>
  <c r="I17" i="14"/>
  <c r="G7" i="15" l="1"/>
  <c r="F7" i="15" l="1"/>
  <c r="E7" i="15" l="1"/>
  <c r="D7" i="15" l="1"/>
  <c r="D9" i="15" l="1"/>
  <c r="E9" i="15" l="1"/>
  <c r="F9" i="15" l="1"/>
  <c r="G9" i="15" l="1"/>
  <c r="G12" i="14" l="1"/>
  <c r="G10" i="14" l="1"/>
  <c r="G5" i="14" l="1"/>
  <c r="G9" i="14"/>
  <c r="G11" i="14"/>
  <c r="G27" i="14"/>
  <c r="G13" i="14"/>
  <c r="G8" i="14"/>
  <c r="G7" i="14" l="1"/>
  <c r="G4" i="14" l="1"/>
  <c r="G14" i="14" l="1"/>
  <c r="G6" i="14"/>
  <c r="F10" i="14" l="1"/>
  <c r="F9" i="14" l="1"/>
  <c r="F12" i="14" l="1"/>
  <c r="F11" i="14"/>
  <c r="F5" i="14"/>
  <c r="F8" i="14"/>
  <c r="F27" i="14"/>
  <c r="F13" i="14"/>
  <c r="F7" i="14" l="1"/>
  <c r="F4" i="14" l="1"/>
  <c r="F6" i="14" l="1"/>
  <c r="F14" i="14"/>
  <c r="E10" i="14" l="1"/>
  <c r="E9" i="14" l="1"/>
  <c r="E12" i="14" l="1"/>
  <c r="E8" i="14"/>
  <c r="E11" i="14"/>
  <c r="E5" i="14"/>
  <c r="E13" i="14"/>
  <c r="E7" i="14" l="1"/>
  <c r="E27" i="14"/>
  <c r="E4" i="14" l="1"/>
  <c r="E6" i="14" l="1"/>
  <c r="E14" i="14"/>
  <c r="D13" i="14" l="1"/>
  <c r="D12" i="14"/>
  <c r="D8" i="14"/>
  <c r="D11" i="14"/>
  <c r="D9" i="14"/>
  <c r="D10" i="14"/>
  <c r="D7" i="14" l="1"/>
  <c r="D27" i="14"/>
  <c r="D5" i="14" l="1"/>
  <c r="D4" i="14" l="1"/>
  <c r="D14" i="14" l="1"/>
  <c r="D6" i="14"/>
  <c r="C11" i="14" l="1"/>
  <c r="I11" i="14" l="1"/>
  <c r="H11" i="14"/>
  <c r="C12" i="14" l="1"/>
  <c r="C10" i="14"/>
  <c r="I10" i="14" l="1"/>
  <c r="H10" i="14"/>
  <c r="H12" i="14"/>
  <c r="I12" i="14"/>
  <c r="C13" i="14"/>
  <c r="C8" i="14"/>
  <c r="C5" i="14"/>
  <c r="C9" i="14"/>
  <c r="I9" i="14" l="1"/>
  <c r="H9" i="14"/>
  <c r="H5" i="14"/>
  <c r="I5" i="14"/>
  <c r="H13" i="14"/>
  <c r="I13" i="14"/>
  <c r="C7" i="14"/>
  <c r="H8" i="14"/>
  <c r="I8" i="14"/>
  <c r="I7" i="14" l="1"/>
  <c r="H7" i="14"/>
  <c r="C27" i="14"/>
  <c r="H27" i="14" l="1"/>
  <c r="I27" i="14"/>
  <c r="C9" i="15" l="1"/>
  <c r="H9" i="15" l="1"/>
  <c r="I9" i="15"/>
  <c r="C4" i="14" l="1"/>
  <c r="H4" i="14" l="1"/>
  <c r="C6" i="14"/>
  <c r="I4" i="14"/>
  <c r="C14" i="14"/>
  <c r="H14" i="14" l="1"/>
  <c r="I14" i="14"/>
  <c r="H6" i="14"/>
  <c r="I6" i="14"/>
  <c r="G19" i="14" l="1"/>
  <c r="F19" i="14" l="1"/>
  <c r="E19" i="14" l="1"/>
  <c r="D19" i="14" l="1"/>
  <c r="C19" i="14" l="1"/>
  <c r="G10" i="15" l="1"/>
  <c r="G5" i="15" l="1"/>
  <c r="G15" i="14" l="1"/>
  <c r="G25" i="14"/>
  <c r="G24" i="14" l="1"/>
  <c r="G26" i="14" s="1"/>
  <c r="G28" i="14" s="1"/>
  <c r="G16" i="14"/>
  <c r="G12" i="15" l="1"/>
  <c r="G11" i="15" l="1"/>
  <c r="F10" i="15" l="1"/>
  <c r="F5" i="15" l="1"/>
  <c r="F15" i="14"/>
  <c r="F16" i="14" l="1"/>
  <c r="F25" i="14" l="1"/>
  <c r="F24" i="14" l="1"/>
  <c r="F26" i="14" s="1"/>
  <c r="F28" i="14" s="1"/>
  <c r="F12" i="15" l="1"/>
  <c r="F11" i="15" l="1"/>
  <c r="E10" i="15" l="1"/>
  <c r="E5" i="15" l="1"/>
  <c r="E25" i="14" l="1"/>
  <c r="E15" i="14"/>
  <c r="E16" i="14" l="1"/>
  <c r="E24" i="14" l="1"/>
  <c r="E26" i="14" s="1"/>
  <c r="E28" i="14" s="1"/>
  <c r="E12" i="15" l="1"/>
  <c r="E11" i="15" l="1"/>
  <c r="D25" i="14" l="1"/>
  <c r="D10" i="15"/>
  <c r="D15" i="14" l="1"/>
  <c r="D5" i="15"/>
  <c r="D16" i="14" l="1"/>
  <c r="D24" i="14"/>
  <c r="D26" i="14" s="1"/>
  <c r="D28" i="14" s="1"/>
  <c r="D12" i="15" l="1"/>
  <c r="D11" i="15" l="1"/>
  <c r="C7" i="15" l="1"/>
  <c r="I7" i="15" l="1"/>
  <c r="H7" i="15"/>
  <c r="C10" i="15" l="1"/>
  <c r="I10" i="15" l="1"/>
  <c r="H10" i="15"/>
  <c r="C5" i="15"/>
  <c r="C25" i="14"/>
  <c r="C15" i="14" l="1"/>
  <c r="I5" i="15"/>
  <c r="H5" i="15"/>
  <c r="I25" i="14"/>
  <c r="H25" i="14"/>
  <c r="C24" i="14"/>
  <c r="C16" i="14" l="1"/>
  <c r="I15" i="14"/>
  <c r="H15" i="14"/>
  <c r="C26" i="14"/>
  <c r="I24" i="14"/>
  <c r="H24" i="14"/>
  <c r="I16" i="14" l="1"/>
  <c r="H16" i="14"/>
  <c r="C28" i="14"/>
  <c r="I28" i="14" l="1"/>
  <c r="H28" i="14"/>
  <c r="C12" i="15" l="1"/>
  <c r="C11" i="15" l="1"/>
  <c r="I12" i="15"/>
  <c r="H12" i="15"/>
  <c r="I11" i="15" l="1"/>
  <c r="H11" i="15"/>
</calcChain>
</file>

<file path=xl/sharedStrings.xml><?xml version="1.0" encoding="utf-8"?>
<sst xmlns="http://schemas.openxmlformats.org/spreadsheetml/2006/main" count="1732" uniqueCount="756">
  <si>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</si>
  <si>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</si>
  <si>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</si>
  <si>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</si>
  <si>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</si>
  <si>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</si>
  <si>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</si>
  <si>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</si>
  <si>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</si>
  <si>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</si>
  <si>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</si>
  <si>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</si>
  <si>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</si>
  <si>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</si>
  <si>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</si>
  <si>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</si>
  <si>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</si>
  <si>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</si>
  <si>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</si>
  <si>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</si>
  <si>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</si>
  <si>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</si>
  <si>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</si>
  <si>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</si>
  <si>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</si>
  <si>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</si>
  <si>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</si>
  <si>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</si>
  <si>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</si>
  <si>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</si>
  <si>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</si>
  <si>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</si>
  <si>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</si>
  <si>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</si>
  <si>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</si>
  <si>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</si>
  <si>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</si>
  <si>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</si>
  <si>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</si>
  <si>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</si>
  <si>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</si>
  <si>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</si>
  <si>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</si>
  <si>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</si>
  <si>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</si>
  <si>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</si>
  <si>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</si>
  <si>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</si>
  <si>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</si>
  <si>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</si>
  <si>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</si>
  <si>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</si>
  <si>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</si>
  <si>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</si>
  <si>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</si>
  <si>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</si>
  <si>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</si>
  <si>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</si>
  <si>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</si>
  <si>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</si>
  <si>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</si>
  <si>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</si>
  <si>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</si>
  <si>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</si>
  <si>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</si>
  <si>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</si>
  <si>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</si>
  <si>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</si>
  <si>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</si>
  <si>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</si>
  <si>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</si>
  <si>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</si>
  <si>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</si>
  <si>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</si>
  <si>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</si>
  <si>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</si>
  <si>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</si>
  <si>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</si>
  <si>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</si>
  <si>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</si>
  <si>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</si>
  <si>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</si>
  <si>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</si>
  <si>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</si>
  <si>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</si>
  <si>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</si>
  <si>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</si>
  <si>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</si>
  <si>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</si>
  <si>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</si>
  <si>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</si>
  <si>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</si>
  <si>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</si>
  <si>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</si>
  <si>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</si>
  <si>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</si>
  <si>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</si>
  <si>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</si>
  <si>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</si>
  <si>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</si>
  <si>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</si>
  <si>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</si>
  <si>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</si>
  <si>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</si>
  <si>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</si>
  <si>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</si>
  <si>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</si>
  <si>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</si>
  <si>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</si>
  <si>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</si>
  <si>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</si>
  <si>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</si>
  <si>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</si>
  <si>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</si>
  <si>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</si>
  <si>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</si>
  <si>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</si>
  <si>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</si>
  <si>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</si>
  <si>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</si>
  <si>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</si>
  <si>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</si>
  <si>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</si>
  <si>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</si>
  <si>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</si>
  <si>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</si>
  <si>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</si>
  <si>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</si>
  <si>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</si>
  <si>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</si>
  <si>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</si>
  <si>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</si>
  <si>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</si>
  <si>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</si>
  <si>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</si>
  <si>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</si>
  <si>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</si>
  <si>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</si>
  <si>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</si>
  <si>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</si>
  <si>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</si>
  <si>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</si>
  <si>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</si>
  <si>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</si>
  <si>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</si>
  <si>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</si>
  <si>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</si>
  <si>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</si>
  <si>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</si>
  <si>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</si>
  <si>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</si>
  <si>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</si>
  <si>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</si>
  <si>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</si>
  <si>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</si>
  <si>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</si>
  <si>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</si>
  <si>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</si>
  <si>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</si>
  <si>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</si>
  <si>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</si>
  <si>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</si>
  <si>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</si>
  <si>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</si>
  <si>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</si>
  <si>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</si>
  <si>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</si>
  <si>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</si>
  <si>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</si>
  <si>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</si>
  <si>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</si>
  <si>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</si>
  <si>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</si>
  <si>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</si>
  <si>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</si>
  <si>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</si>
  <si>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</si>
  <si>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</si>
  <si>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</si>
  <si>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</si>
  <si>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</si>
  <si>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</si>
  <si>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</si>
  <si>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</si>
  <si>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</si>
  <si>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</si>
  <si>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</si>
  <si>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</si>
  <si>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</si>
  <si>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</si>
  <si>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</si>
  <si>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</si>
  <si>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</si>
  <si>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</si>
  <si>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</si>
  <si>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</si>
  <si>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</si>
  <si>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</si>
  <si>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</si>
  <si>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</si>
  <si>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</si>
  <si>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</si>
  <si>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</si>
  <si>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</si>
  <si>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</si>
  <si>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</si>
  <si>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</si>
  <si>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</si>
  <si>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</si>
  <si>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</si>
  <si>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</si>
  <si>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</si>
  <si>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</si>
  <si>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</si>
  <si>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</si>
  <si>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</si>
  <si>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</si>
  <si>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</si>
  <si>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</si>
  <si>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</si>
  <si>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</si>
  <si>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</si>
  <si>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</si>
  <si>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</si>
  <si>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</si>
  <si>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</si>
  <si>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</si>
  <si>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</si>
  <si>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</si>
  <si>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</si>
  <si>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</si>
  <si>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</si>
  <si>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</si>
  <si>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</si>
  <si>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</si>
  <si>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</si>
  <si>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</si>
  <si>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</si>
  <si>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</si>
  <si>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</si>
  <si>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</si>
  <si>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</si>
  <si>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</si>
  <si>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</si>
  <si>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</si>
  <si>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</si>
  <si>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</si>
  <si>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</si>
  <si>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</si>
  <si>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</si>
  <si>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</si>
  <si>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</si>
  <si>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</si>
  <si>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</si>
  <si>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</si>
  <si>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</si>
  <si>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</si>
  <si>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</si>
  <si>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</si>
  <si>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</si>
  <si>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</si>
  <si>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</si>
  <si>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</si>
  <si>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</si>
  <si>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</si>
  <si>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</si>
  <si>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</si>
  <si>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</si>
  <si>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</si>
  <si>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</si>
  <si>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</si>
  <si>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</si>
  <si>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</si>
  <si>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</si>
  <si>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</si>
  <si>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</si>
  <si>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</si>
  <si>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</si>
  <si>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</si>
  <si>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</si>
  <si>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</si>
  <si>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</si>
  <si>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</si>
  <si>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</si>
  <si>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</si>
  <si>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</si>
  <si>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</si>
  <si>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</si>
  <si>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</si>
  <si>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</si>
  <si>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</si>
  <si>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</si>
  <si>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</si>
  <si>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</si>
  <si>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</si>
  <si>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</si>
  <si>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</si>
  <si>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</si>
  <si>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</si>
  <si>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</si>
  <si>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</si>
  <si>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</si>
  <si>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</si>
  <si>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</si>
  <si>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</si>
  <si>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</si>
  <si>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</si>
  <si>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</si>
  <si>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</si>
  <si>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</si>
  <si>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</si>
  <si>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</si>
  <si>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</si>
  <si>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</si>
  <si>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</si>
  <si>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</si>
  <si>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</si>
  <si>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</si>
  <si>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</si>
  <si>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</si>
  <si>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</si>
  <si>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</si>
  <si>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</si>
  <si>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</si>
  <si>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</si>
  <si>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</si>
  <si>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</si>
  <si>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</si>
  <si>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</si>
  <si>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</si>
  <si>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</si>
  <si>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</si>
  <si>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</si>
  <si>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</si>
  <si>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</si>
  <si>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</si>
  <si>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</si>
  <si>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</si>
  <si>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</si>
  <si>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</si>
  <si>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</si>
  <si>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</si>
  <si>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</si>
  <si>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</si>
  <si>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</si>
  <si>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</si>
  <si>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</si>
  <si>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</si>
  <si>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</si>
  <si>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</si>
  <si>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</si>
  <si>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</si>
  <si>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</si>
  <si>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</si>
  <si>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</si>
  <si>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</si>
  <si>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</si>
  <si>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</si>
  <si>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</si>
  <si>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</si>
  <si>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</si>
  <si>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</si>
  <si>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</si>
  <si>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</si>
  <si>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</si>
  <si>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</si>
  <si>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</si>
  <si>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</si>
  <si>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</si>
  <si>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</si>
  <si>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</si>
  <si>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</si>
  <si>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</si>
  <si>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</si>
  <si>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</si>
  <si>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</si>
  <si>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</si>
  <si>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</si>
  <si>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</si>
  <si>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</si>
  <si>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</si>
  <si>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</si>
  <si>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</si>
  <si>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</si>
  <si>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</si>
  <si>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</si>
  <si>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</si>
  <si>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</si>
  <si>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</si>
  <si>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</si>
  <si>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</si>
  <si>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</si>
  <si>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</si>
  <si>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</si>
  <si>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</si>
  <si>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</si>
  <si>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</si>
  <si>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</si>
  <si>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</si>
  <si>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</si>
  <si>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</si>
  <si>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</si>
  <si>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</si>
  <si>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</si>
  <si>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</si>
  <si>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</si>
  <si>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</si>
  <si>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ROAA**</t>
  </si>
  <si>
    <t>Insurance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</si>
  <si>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</si>
  <si>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</si>
  <si>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</si>
  <si>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</si>
  <si>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</si>
  <si>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</si>
  <si>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</si>
  <si>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</si>
  <si>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</si>
  <si>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</si>
  <si>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</si>
  <si>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</si>
  <si>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</si>
  <si>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</si>
  <si>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</si>
  <si>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</si>
  <si>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</si>
  <si>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</si>
  <si>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</si>
  <si>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</si>
  <si>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</si>
  <si>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</si>
  <si>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</si>
  <si>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</si>
  <si>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</si>
  <si>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</si>
  <si>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</si>
  <si>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</si>
  <si>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</si>
  <si>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</si>
  <si>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</si>
  <si>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</si>
  <si>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</si>
  <si>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</si>
  <si>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</si>
  <si>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</si>
  <si>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</si>
  <si>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</si>
  <si>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</si>
  <si>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</si>
  <si>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</si>
  <si>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</si>
  <si>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</si>
  <si>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SAM</t>
  </si>
  <si>
    <t>IOL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</si>
  <si>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</si>
  <si>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</si>
  <si>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</si>
  <si>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</si>
  <si>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</si>
  <si>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</si>
  <si>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</si>
  <si>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</si>
  <si>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</si>
  <si>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</si>
  <si>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</si>
  <si>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</si>
  <si>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</si>
  <si>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</si>
  <si>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</si>
  <si>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</si>
  <si>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</si>
  <si>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</si>
  <si>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</si>
  <si>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</si>
  <si>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</si>
  <si>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</si>
  <si>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</si>
  <si>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</si>
  <si>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</si>
  <si>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</si>
  <si>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</si>
  <si>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</si>
  <si>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</si>
  <si>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</si>
  <si>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</si>
  <si>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</si>
  <si>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</si>
  <si>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</si>
  <si>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</si>
  <si>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</si>
  <si>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</si>
  <si>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</si>
  <si>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</si>
  <si>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</si>
  <si>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</si>
  <si>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</si>
  <si>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</si>
  <si>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</si>
  <si>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</si>
  <si>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Date</t>
  </si>
  <si>
    <t>Supervielle Asset Management</t>
  </si>
  <si>
    <t>Grupo Supervielle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</si>
  <si>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</si>
  <si>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</si>
  <si>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</si>
  <si>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</si>
  <si>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</si>
  <si>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</si>
  <si>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</si>
  <si>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</si>
  <si>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</si>
  <si>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</si>
  <si>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</si>
  <si>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</si>
  <si>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</si>
  <si>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</si>
  <si>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</si>
  <si>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</si>
  <si>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</si>
  <si>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</si>
  <si>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</si>
  <si>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Employees breakdown</t>
  </si>
  <si>
    <t>Bank</t>
  </si>
  <si>
    <t>Total Employees</t>
  </si>
  <si>
    <t>Profit / (Loss) before Income Tax</t>
  </si>
  <si>
    <t>Attributable Net Income / (Loss)</t>
  </si>
  <si>
    <t>SAM. Market Share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</si>
  <si>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</si>
  <si>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</si>
  <si>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Active Customers evolution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</si>
  <si>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</si>
  <si>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</si>
  <si>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</si>
  <si>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</si>
  <si>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</si>
  <si>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</si>
  <si>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</si>
  <si>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</si>
  <si>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</si>
  <si>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</si>
  <si>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</si>
  <si>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</si>
  <si>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</si>
  <si>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</si>
  <si>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AR$ Investment Portfolio</t>
  </si>
  <si>
    <t>Yield from AR$ Operations</t>
  </si>
  <si>
    <t>50% of positive results / 100% negative results</t>
  </si>
  <si>
    <t>1Q22</t>
  </si>
  <si>
    <t>Non controlling Interest</t>
  </si>
  <si>
    <t>Minimum Cash Reserve Requirements on U$S (Avg. Balance. US$ MM.)</t>
  </si>
  <si>
    <t>Mila</t>
  </si>
  <si>
    <t>Bank Employees</t>
  </si>
  <si>
    <t>Other Subsidiaries Employees</t>
  </si>
  <si>
    <t>Total Customers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</si>
  <si>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</si>
  <si>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</si>
  <si>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</si>
  <si>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</si>
  <si>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</si>
  <si>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</si>
  <si>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</si>
  <si>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</si>
  <si>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</si>
  <si>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</si>
  <si>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</si>
  <si>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</si>
  <si>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</si>
  <si>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</si>
  <si>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</si>
  <si>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</si>
  <si>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</si>
  <si>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</si>
  <si>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</si>
  <si>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Total Bank Customers</t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</si>
  <si>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</si>
  <si>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</si>
  <si>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</si>
  <si>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</si>
  <si>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</si>
  <si>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</si>
  <si>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Market share</t>
  </si>
  <si>
    <r>
      <t>IUDÚ/Consumer Finance</t>
    </r>
    <r>
      <rPr>
        <vertAlign val="superscript"/>
        <sz val="7"/>
        <color theme="1" tint="0.34998626667073579"/>
        <rFont val="Verdana"/>
        <family val="2"/>
      </rPr>
      <t>5</t>
    </r>
  </si>
  <si>
    <t>Adjusted Net Financial Income</t>
  </si>
  <si>
    <t>IUDÚ and TA</t>
  </si>
  <si>
    <t>Credit Card</t>
  </si>
  <si>
    <t>Attributable Net income (Loss)</t>
  </si>
  <si>
    <t>Other Comprehensive Income (Loss)</t>
  </si>
  <si>
    <t>1Q23</t>
  </si>
  <si>
    <t>Bank- Corporate Banking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</si>
  <si>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</si>
  <si>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</si>
  <si>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</si>
  <si>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</si>
  <si>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Cordial Servicios</t>
  </si>
  <si>
    <t>Consumer Finance Segment</t>
  </si>
  <si>
    <t>2Q23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</si>
  <si>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</si>
  <si>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</si>
  <si>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</si>
  <si>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</si>
  <si>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</si>
  <si>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</si>
  <si>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</si>
  <si>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</si>
  <si>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</si>
  <si>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</si>
  <si>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</si>
  <si>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</si>
  <si>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New Accounts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</si>
  <si>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</si>
  <si>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</si>
  <si>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</si>
  <si>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t>SMEs &amp; Middle Market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</si>
  <si>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</si>
  <si>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NPL Ratio</t>
  </si>
  <si>
    <t>4Q23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</si>
  <si>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</si>
  <si>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</si>
  <si>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</si>
  <si>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</si>
  <si>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</si>
  <si>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</si>
  <si>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</si>
  <si>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</si>
  <si>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</si>
  <si>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Bank- Personal &amp; Business- Individuals</t>
  </si>
  <si>
    <t>2Q24</t>
  </si>
  <si>
    <t>Liquidity Coverage Ratio (LCR)</t>
  </si>
  <si>
    <t>Buyback shares</t>
  </si>
  <si>
    <t>3Q24</t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</si>
  <si>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</si>
  <si>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</si>
  <si>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</si>
  <si>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</si>
  <si>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</si>
  <si>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</si>
  <si>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</si>
  <si>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</si>
  <si>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</si>
  <si>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t>Banco Supervielle</t>
  </si>
  <si>
    <t>Customers-Gross Adds</t>
  </si>
  <si>
    <t>Bank Customers Gross Adds</t>
  </si>
  <si>
    <t>IOL invertironline Gross Adds</t>
  </si>
  <si>
    <t>Total Customers Gross Adds</t>
  </si>
  <si>
    <t>4Q24</t>
  </si>
  <si>
    <t>Repo Transaction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</si>
  <si>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</si>
  <si>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Yield on Loan Portfolio (Client Interest Income)</t>
  </si>
  <si>
    <t>Yield on Investment Portfolio (Market related income)</t>
  </si>
  <si>
    <t>Supervielle Asset Management (SAM)</t>
  </si>
  <si>
    <t>IOL Invertironline</t>
  </si>
  <si>
    <t>Supervielle Seguros</t>
  </si>
  <si>
    <t>Employees</t>
  </si>
  <si>
    <t>Loans Market Share (monthly average)</t>
  </si>
  <si>
    <t>Deposits Market share (monthly average)</t>
  </si>
  <si>
    <t>Number of mutual funds</t>
  </si>
  <si>
    <t>Bank branches</t>
  </si>
  <si>
    <t>Subsidiaries- Highlights</t>
  </si>
  <si>
    <t>Attributable Net income (Loss) (AR$ Mm.)</t>
  </si>
  <si>
    <t>Customers (million)</t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</si>
  <si>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</si>
  <si>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</si>
  <si>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Insurance Policies</t>
  </si>
  <si>
    <t>Total Loans &amp; Leasing, net of allowances</t>
  </si>
  <si>
    <t>Supervielle Productores Asesores de Seguros</t>
  </si>
  <si>
    <t>1Q25</t>
  </si>
  <si>
    <t>mar 25</t>
  </si>
  <si>
    <t>Personal and Business</t>
  </si>
  <si>
    <t>Client Net Financial Income</t>
  </si>
  <si>
    <t>May 25</t>
  </si>
  <si>
    <t>Apr 25</t>
  </si>
  <si>
    <t>Mar 25</t>
  </si>
  <si>
    <t>Market related Net Financial Income</t>
  </si>
  <si>
    <t>Securities Issued by the Central Bank (includes Bopreal)</t>
  </si>
  <si>
    <t>Fx differences</t>
  </si>
  <si>
    <t>Other liabilities</t>
  </si>
  <si>
    <t xml:space="preserve">Other  results </t>
  </si>
  <si>
    <t>Small Businesses</t>
  </si>
  <si>
    <t>Customers (thousands)</t>
  </si>
  <si>
    <t>Bank- Personal &amp; Business- Small Businesses &amp; SMEs</t>
  </si>
  <si>
    <t>Bank- Personal &amp; Business- Small Businesses and SMEs</t>
  </si>
  <si>
    <t>2Q25</t>
  </si>
  <si>
    <t>jun25</t>
  </si>
  <si>
    <t>jun 25</t>
  </si>
  <si>
    <t>Treasury Bonds (Fixed interest rate)</t>
  </si>
  <si>
    <t>Lecap</t>
  </si>
  <si>
    <t>Banking Ecosystem</t>
  </si>
  <si>
    <t>IOL Ecosystem</t>
  </si>
  <si>
    <t>Banking Ecosystem Net Income</t>
  </si>
  <si>
    <t>Bank Ecosystem- Attributable Net Income (Loss)</t>
  </si>
  <si>
    <t>Loans Market Share (eop)</t>
  </si>
  <si>
    <t>TAMAR (eop)</t>
  </si>
  <si>
    <t>TAMAR (avg)</t>
  </si>
  <si>
    <r>
      <t>Fx Results on Liabilities</t>
    </r>
    <r>
      <rPr>
        <vertAlign val="superscript"/>
        <sz val="7"/>
        <color theme="1" tint="0.34998626667073579"/>
        <rFont val="Verdana"/>
        <family val="2"/>
      </rPr>
      <t>1</t>
    </r>
  </si>
  <si>
    <t>Exchange rate differences</t>
  </si>
  <si>
    <r>
      <t>Results on Trading from FX Operations with customers</t>
    </r>
    <r>
      <rPr>
        <vertAlign val="superscript"/>
        <sz val="7"/>
        <color theme="1" tint="0.34998626667073579"/>
        <rFont val="Verdana"/>
        <family val="2"/>
      </rPr>
      <t>2</t>
    </r>
  </si>
  <si>
    <t>Dual (currency)</t>
  </si>
  <si>
    <t xml:space="preserve">Bopreal. in Guarantee </t>
  </si>
  <si>
    <t xml:space="preserve">Personnel and Administrative expenses and D&amp;A </t>
  </si>
  <si>
    <t>3Q25</t>
  </si>
  <si>
    <t>sep 25</t>
  </si>
  <si>
    <t>Dollar linked</t>
  </si>
  <si>
    <t>Net Service Fee Income broken down by subsidiary</t>
  </si>
  <si>
    <t>Other1</t>
  </si>
  <si>
    <t>Commercial Loan Portfolio</t>
  </si>
  <si>
    <t>Retail Loan Portfolio</t>
  </si>
  <si>
    <t>NPL Ratio breakdown</t>
  </si>
  <si>
    <r>
      <t>Active Customers (#thousands)</t>
    </r>
    <r>
      <rPr>
        <b/>
        <vertAlign val="superscript"/>
        <sz val="7"/>
        <color theme="1" tint="0.34998626667073579"/>
        <rFont val="Verdana"/>
        <family val="2"/>
      </rPr>
      <t>1</t>
    </r>
  </si>
  <si>
    <t>Earnings (Loss) per Share (AR$)</t>
  </si>
  <si>
    <t>Earnings (Loss) per ADRs (AR$)</t>
  </si>
  <si>
    <t>Tamar (eop)</t>
  </si>
  <si>
    <t>Tamar (avg)</t>
  </si>
  <si>
    <t>Nov 25</t>
  </si>
  <si>
    <t>IOL-Active Customers  (#thousands)</t>
  </si>
  <si>
    <t>Other (foreign trade, transfer and payments, &amp; others)</t>
  </si>
  <si>
    <r>
      <t xml:space="preserve">Commercial loans classified as consumer-equivalent exposures </t>
    </r>
    <r>
      <rPr>
        <vertAlign val="superscript"/>
        <sz val="7"/>
        <color theme="1" tint="0.34998626667073579"/>
        <rFont val="Verdana"/>
        <family val="2"/>
      </rPr>
      <t>3</t>
    </r>
  </si>
  <si>
    <t>4Q25</t>
  </si>
  <si>
    <t>dec 25</t>
  </si>
  <si>
    <t>Dec 25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</si>
  <si>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</si>
  <si>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</si>
  <si>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</si>
  <si>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</si>
  <si>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</si>
  <si>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</si>
  <si>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6</t>
    </r>
  </si>
  <si>
    <t>CET 1 / Risk weighted assets (standalone)</t>
  </si>
  <si>
    <t>Total Capital / Risk weighted assets  (standalone)</t>
  </si>
  <si>
    <t>CET 1 / Risk weighted assets (consolidated basis)</t>
  </si>
  <si>
    <t>1Q26</t>
  </si>
  <si>
    <t>mar 26</t>
  </si>
  <si>
    <t>Adjusted ROAE</t>
  </si>
  <si>
    <t>Adjusted Attributable Net income (Loss)</t>
  </si>
  <si>
    <t>Adjusted Net Income (Loss)</t>
  </si>
  <si>
    <t>Apr 26</t>
  </si>
  <si>
    <t>Mar 26</t>
  </si>
  <si>
    <t>Banking Ecosystem Adjusted Net Income</t>
  </si>
  <si>
    <r>
      <t>Bank- Personal &amp; Business- Social Plan Beneficiaries</t>
    </r>
    <r>
      <rPr>
        <vertAlign val="superscript"/>
        <sz val="7"/>
        <color theme="1" tint="0.34998626667073579"/>
        <rFont val="Verdana"/>
        <family val="2"/>
      </rPr>
      <t>1</t>
    </r>
  </si>
  <si>
    <r>
      <t>Dual (interest rate)</t>
    </r>
    <r>
      <rPr>
        <vertAlign val="superscript"/>
        <sz val="7"/>
        <color theme="1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</si>
  <si>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2</t>
    </r>
  </si>
  <si>
    <r>
      <t>Bopreal</t>
    </r>
    <r>
      <rPr>
        <vertAlign val="superscript"/>
        <sz val="7"/>
        <color theme="1"/>
        <rFont val="Verdana"/>
        <family val="2"/>
      </rPr>
      <t>3</t>
    </r>
  </si>
  <si>
    <t>Bank Ecosystem- Adjusted Attributable Net Income (Loss)</t>
  </si>
  <si>
    <t>Adjusted Efficiency</t>
  </si>
  <si>
    <t>Adjusted Net Income</t>
  </si>
  <si>
    <t>Adjusted Efficiency Ratio</t>
  </si>
  <si>
    <r>
      <t>Transactions (#)</t>
    </r>
    <r>
      <rPr>
        <b/>
        <vertAlign val="superscript"/>
        <sz val="7"/>
        <color theme="1" tint="0.34998626667073579"/>
        <rFont val="Verdana"/>
        <family val="2"/>
      </rPr>
      <t>2</t>
    </r>
  </si>
  <si>
    <r>
      <t>Assets Under Custody (measured in AR$ mm.)</t>
    </r>
    <r>
      <rPr>
        <b/>
        <vertAlign val="superscript"/>
        <sz val="7"/>
        <color theme="1" tint="0.34998626667073579"/>
        <rFont val="Verdana"/>
        <family val="2"/>
      </rPr>
      <t>3</t>
    </r>
  </si>
  <si>
    <t>Assets Under Custody (measured in US$ mm.)</t>
  </si>
  <si>
    <t>Adjusted Attributable Net Income / (Loss)</t>
  </si>
  <si>
    <t>Adjusted Attributable Net Income</t>
  </si>
  <si>
    <t>Adjusted Combined Ratio</t>
  </si>
  <si>
    <t>Lecer</t>
  </si>
  <si>
    <t>Treasury Bonds (Badlar)</t>
  </si>
  <si>
    <t>Mariana Bertinat</t>
  </si>
  <si>
    <t>5411-5586-7550</t>
  </si>
  <si>
    <t>Mariana.BERTINAT@supervielle.com.ar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</si>
</sst>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  <numFmt numFmtId="180" formatCode="_-* #,##0.0\ _€_-;\-* #,##0.0\ _€_-;_-* &quot;-&quot;?\ _€_-;_-@_-"/>
    <numFmt numFmtId="181" formatCode="0.00000%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11"/>
      <color rgb="FF000000"/>
      <name val="Calibri"/>
      <family val="2"/>
      <scheme val="minor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  <font>
      <sz val="10"/>
      <name val="Arial"/>
      <family val="2"/>
    </font>
    <font>
      <sz val="5"/>
      <color theme="1"/>
      <name val="Verdana"/>
      <family val="2"/>
    </font>
    <font>
      <b/>
      <sz val="6"/>
      <color rgb="FFC00000"/>
      <name val="Verdana"/>
      <family val="2"/>
    </font>
    <font>
      <sz val="6"/>
      <color rgb="FFC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thick">
        <color rgb="FFFF0000"/>
      </top>
      <bottom/>
      <diagonal/>
    </border>
    <border>
      <left/>
      <right/>
      <top style="thick">
        <color rgb="FFFF0000"/>
      </top>
      <bottom style="hair">
        <color indexed="64"/>
      </bottom>
      <diagonal/>
    </border>
  </borders>
  <cellStyleXfs count="48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9" borderId="0" applyNumberFormat="0" applyBorder="0" applyAlignment="0" applyProtection="0"/>
    <xf numFmtId="0" fontId="54" fillId="20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5" fillId="12" borderId="0" applyNumberFormat="0" applyBorder="0" applyAlignment="0" applyProtection="0"/>
    <xf numFmtId="0" fontId="56" fillId="24" borderId="26" applyNumberFormat="0" applyAlignment="0" applyProtection="0"/>
    <xf numFmtId="0" fontId="57" fillId="25" borderId="27" applyNumberFormat="0" applyAlignment="0" applyProtection="0"/>
    <xf numFmtId="0" fontId="58" fillId="0" borderId="28" applyNumberFormat="0" applyFill="0" applyAlignment="0" applyProtection="0"/>
    <xf numFmtId="0" fontId="59" fillId="0" borderId="0" applyNumberFormat="0" applyFill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9" borderId="0" applyNumberFormat="0" applyBorder="0" applyAlignment="0" applyProtection="0"/>
    <xf numFmtId="0" fontId="60" fillId="15" borderId="26" applyNumberFormat="0" applyAlignment="0" applyProtection="0"/>
    <xf numFmtId="0" fontId="61" fillId="11" borderId="0" applyNumberFormat="0" applyBorder="0" applyAlignment="0" applyProtection="0"/>
    <xf numFmtId="0" fontId="62" fillId="30" borderId="0" applyNumberFormat="0" applyBorder="0" applyAlignment="0" applyProtection="0"/>
    <xf numFmtId="0" fontId="53" fillId="0" borderId="0"/>
    <xf numFmtId="0" fontId="53" fillId="31" borderId="29" applyNumberFormat="0" applyFont="0" applyAlignment="0" applyProtection="0"/>
    <xf numFmtId="9" fontId="53" fillId="0" borderId="0" applyFont="0" applyFill="0" applyBorder="0" applyAlignment="0" applyProtection="0"/>
    <xf numFmtId="0" fontId="63" fillId="24" borderId="30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67" fillId="0" borderId="32" applyNumberFormat="0" applyFill="0" applyAlignment="0" applyProtection="0"/>
    <xf numFmtId="0" fontId="59" fillId="0" borderId="33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34" applyNumberFormat="0" applyFill="0" applyAlignment="0" applyProtection="0"/>
    <xf numFmtId="166" fontId="1" fillId="0" borderId="0" applyFont="0" applyFill="0" applyBorder="0" applyAlignment="0" applyProtection="0"/>
    <xf numFmtId="0" fontId="74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78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1" fillId="0" borderId="0"/>
    <xf numFmtId="174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1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6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6" borderId="0" xfId="0" applyFont="1" applyFill="1" applyAlignment="1">
      <alignment horizontal="left" vertical="center" wrapText="1"/>
    </xf>
    <xf numFmtId="169" fontId="16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3" fontId="15" fillId="4" borderId="0" xfId="0" applyNumberFormat="1" applyFont="1" applyFill="1" applyAlignment="1">
      <alignment vertical="center"/>
    </xf>
    <xf numFmtId="9" fontId="15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3" fontId="16" fillId="4" borderId="0" xfId="0" applyNumberFormat="1" applyFont="1" applyFill="1" applyAlignment="1">
      <alignment vertical="center"/>
    </xf>
    <xf numFmtId="9" fontId="16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3" fontId="15" fillId="4" borderId="0" xfId="0" applyNumberFormat="1" applyFont="1" applyFill="1" applyAlignment="1">
      <alignment horizontal="right" vertical="center"/>
    </xf>
    <xf numFmtId="9" fontId="15" fillId="4" borderId="0" xfId="0" applyNumberFormat="1" applyFont="1" applyFill="1" applyAlignment="1">
      <alignment horizontal="right" vertical="center"/>
    </xf>
    <xf numFmtId="3" fontId="16" fillId="4" borderId="0" xfId="0" applyNumberFormat="1" applyFont="1" applyFill="1" applyAlignment="1">
      <alignment horizontal="right" vertical="center"/>
    </xf>
    <xf numFmtId="9" fontId="16" fillId="4" borderId="0" xfId="0" applyNumberFormat="1" applyFont="1" applyFill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3" fontId="13" fillId="4" borderId="0" xfId="0" applyNumberFormat="1" applyFont="1" applyFill="1" applyAlignment="1">
      <alignment horizontal="right" vertical="center"/>
    </xf>
    <xf numFmtId="9" fontId="13" fillId="4" borderId="0" xfId="0" applyNumberFormat="1" applyFont="1" applyFill="1" applyAlignment="1">
      <alignment horizontal="right" vertical="center"/>
    </xf>
    <xf numFmtId="0" fontId="13" fillId="4" borderId="0" xfId="0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9" fontId="13" fillId="4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6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6" borderId="9" xfId="2" applyNumberFormat="1" applyFont="1" applyFill="1" applyBorder="1" applyAlignment="1">
      <alignment horizontal="right" vertical="center"/>
    </xf>
    <xf numFmtId="169" fontId="16" fillId="6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8" fillId="6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6" borderId="7" xfId="2" applyNumberFormat="1" applyFont="1" applyFill="1" applyBorder="1" applyAlignment="1">
      <alignment horizontal="right" vertical="center"/>
    </xf>
    <xf numFmtId="169" fontId="16" fillId="6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6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6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6" fillId="4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6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4" borderId="0" xfId="0" applyFont="1" applyFill="1"/>
    <xf numFmtId="0" fontId="19" fillId="6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6" borderId="8" xfId="2" applyNumberFormat="1" applyFont="1" applyFill="1" applyBorder="1" applyAlignment="1">
      <alignment horizontal="center" vertical="center"/>
    </xf>
    <xf numFmtId="169" fontId="18" fillId="6" borderId="10" xfId="2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6" borderId="0" xfId="4" applyNumberFormat="1" applyFont="1" applyFill="1" applyBorder="1" applyAlignment="1">
      <alignment horizontal="right" vertical="center"/>
    </xf>
    <xf numFmtId="177" fontId="18" fillId="6" borderId="7" xfId="1" applyNumberFormat="1" applyFont="1" applyFill="1" applyBorder="1" applyAlignment="1">
      <alignment horizontal="center" vertical="center"/>
    </xf>
    <xf numFmtId="177" fontId="18" fillId="6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6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6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6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6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6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0" fillId="4" borderId="0" xfId="0" applyFill="1"/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169" fontId="15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30" fillId="4" borderId="0" xfId="0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169" fontId="19" fillId="4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4" borderId="0" xfId="0" applyFont="1" applyFill="1" applyAlignment="1">
      <alignment horizontal="left" vertical="center" wrapText="1"/>
    </xf>
    <xf numFmtId="177" fontId="15" fillId="4" borderId="0" xfId="1" applyNumberFormat="1" applyFont="1" applyFill="1" applyBorder="1" applyAlignment="1">
      <alignment horizontal="center" vertical="center"/>
    </xf>
    <xf numFmtId="169" fontId="16" fillId="4" borderId="0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9" fontId="36" fillId="0" borderId="0" xfId="2" applyNumberFormat="1" applyFont="1" applyFill="1" applyBorder="1" applyAlignment="1">
      <alignment horizontal="right" vertical="center" wrapText="1"/>
    </xf>
    <xf numFmtId="0" fontId="37" fillId="6" borderId="0" xfId="0" applyFont="1" applyFill="1" applyAlignment="1">
      <alignment horizontal="left" vertical="center" wrapText="1"/>
    </xf>
    <xf numFmtId="0" fontId="38" fillId="6" borderId="0" xfId="0" quotePrefix="1" applyFont="1" applyFill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169" fontId="36" fillId="4" borderId="0" xfId="2" applyNumberFormat="1" applyFont="1" applyFill="1" applyBorder="1" applyAlignment="1">
      <alignment horizontal="right" vertical="center" wrapText="1"/>
    </xf>
    <xf numFmtId="0" fontId="36" fillId="4" borderId="0" xfId="4" applyNumberFormat="1" applyFont="1" applyFill="1" applyBorder="1" applyAlignment="1">
      <alignment horizontal="left" vertical="center" wrapText="1"/>
    </xf>
    <xf numFmtId="166" fontId="36" fillId="0" borderId="3" xfId="4" applyFont="1" applyFill="1" applyBorder="1" applyAlignment="1">
      <alignment horizontal="left" vertical="center" wrapText="1"/>
    </xf>
    <xf numFmtId="166" fontId="36" fillId="0" borderId="7" xfId="4" applyFont="1" applyFill="1" applyBorder="1" applyAlignment="1">
      <alignment horizontal="left" vertical="center" wrapText="1"/>
    </xf>
    <xf numFmtId="0" fontId="36" fillId="0" borderId="0" xfId="4" applyNumberFormat="1" applyFont="1" applyFill="1" applyBorder="1" applyAlignment="1">
      <alignment horizontal="left" vertical="center" wrapText="1"/>
    </xf>
    <xf numFmtId="0" fontId="36" fillId="4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6" fillId="0" borderId="0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167" fontId="39" fillId="0" borderId="0" xfId="4" applyNumberFormat="1" applyFont="1" applyFill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center" vertical="center"/>
    </xf>
    <xf numFmtId="169" fontId="39" fillId="0" borderId="8" xfId="2" applyNumberFormat="1" applyFont="1" applyFill="1" applyBorder="1" applyAlignment="1">
      <alignment horizontal="center" vertical="center"/>
    </xf>
    <xf numFmtId="173" fontId="39" fillId="0" borderId="0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 indent="1"/>
    </xf>
    <xf numFmtId="173" fontId="36" fillId="0" borderId="0" xfId="1" applyNumberFormat="1" applyFont="1" applyFill="1" applyBorder="1" applyAlignment="1">
      <alignment horizontal="center" vertical="center"/>
    </xf>
    <xf numFmtId="169" fontId="36" fillId="0" borderId="7" xfId="2" applyNumberFormat="1" applyFont="1" applyFill="1" applyBorder="1" applyAlignment="1">
      <alignment horizontal="center" vertical="center"/>
    </xf>
    <xf numFmtId="169" fontId="36" fillId="0" borderId="8" xfId="2" applyNumberFormat="1" applyFont="1" applyFill="1" applyBorder="1" applyAlignment="1">
      <alignment horizontal="center" vertical="center"/>
    </xf>
    <xf numFmtId="0" fontId="39" fillId="6" borderId="0" xfId="0" applyFont="1" applyFill="1" applyAlignment="1">
      <alignment horizontal="left" vertical="center" wrapText="1"/>
    </xf>
    <xf numFmtId="173" fontId="39" fillId="6" borderId="0" xfId="1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173" fontId="35" fillId="0" borderId="0" xfId="1" applyNumberFormat="1" applyFont="1" applyFill="1" applyBorder="1" applyAlignment="1">
      <alignment horizontal="center" vertical="center"/>
    </xf>
    <xf numFmtId="177" fontId="36" fillId="0" borderId="0" xfId="4" applyNumberFormat="1" applyFont="1" applyFill="1" applyBorder="1" applyAlignment="1">
      <alignment horizontal="right" vertical="center"/>
    </xf>
    <xf numFmtId="177" fontId="39" fillId="0" borderId="0" xfId="4" applyNumberFormat="1" applyFont="1" applyFill="1" applyBorder="1" applyAlignment="1">
      <alignment horizontal="right" vertical="center"/>
    </xf>
    <xf numFmtId="169" fontId="39" fillId="6" borderId="9" xfId="2" applyNumberFormat="1" applyFont="1" applyFill="1" applyBorder="1" applyAlignment="1">
      <alignment horizontal="center" vertical="center"/>
    </xf>
    <xf numFmtId="169" fontId="39" fillId="6" borderId="1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169" fontId="39" fillId="0" borderId="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9" fontId="36" fillId="0" borderId="0" xfId="2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9" fontId="39" fillId="0" borderId="9" xfId="2" applyNumberFormat="1" applyFont="1" applyFill="1" applyBorder="1" applyAlignment="1">
      <alignment horizontal="center" vertical="center"/>
    </xf>
    <xf numFmtId="169" fontId="39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39" fillId="6" borderId="0" xfId="4" applyNumberFormat="1" applyFont="1" applyFill="1" applyBorder="1" applyAlignment="1">
      <alignment horizontal="right" vertical="center"/>
    </xf>
    <xf numFmtId="177" fontId="36" fillId="0" borderId="0" xfId="0" applyNumberFormat="1" applyFont="1" applyAlignment="1">
      <alignment vertical="center"/>
    </xf>
    <xf numFmtId="169" fontId="36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6" borderId="7" xfId="2" applyNumberFormat="1" applyFont="1" applyFill="1" applyBorder="1" applyAlignment="1">
      <alignment horizontal="center" vertical="center"/>
    </xf>
    <xf numFmtId="169" fontId="16" fillId="6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0" fontId="13" fillId="6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4" borderId="0" xfId="0" applyNumberFormat="1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 vertical="center"/>
    </xf>
    <xf numFmtId="169" fontId="29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4" borderId="2" xfId="4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left" vertical="center" wrapText="1" indent="2"/>
    </xf>
    <xf numFmtId="0" fontId="15" fillId="4" borderId="0" xfId="0" applyFont="1" applyFill="1" applyAlignment="1">
      <alignment horizontal="right" vertical="center" wrapText="1"/>
    </xf>
    <xf numFmtId="169" fontId="15" fillId="4" borderId="19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169" fontId="41" fillId="0" borderId="0" xfId="2" applyNumberFormat="1" applyFont="1" applyBorder="1" applyAlignment="1">
      <alignment vertical="center"/>
    </xf>
    <xf numFmtId="170" fontId="16" fillId="6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right" vertical="center"/>
    </xf>
    <xf numFmtId="169" fontId="39" fillId="0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39" fillId="6" borderId="7" xfId="2" applyNumberFormat="1" applyFont="1" applyFill="1" applyBorder="1" applyAlignment="1">
      <alignment horizontal="right" vertical="center"/>
    </xf>
    <xf numFmtId="169" fontId="39" fillId="6" borderId="8" xfId="2" applyNumberFormat="1" applyFont="1" applyFill="1" applyBorder="1" applyAlignment="1">
      <alignment horizontal="right" vertical="center"/>
    </xf>
    <xf numFmtId="169" fontId="35" fillId="0" borderId="7" xfId="2" applyNumberFormat="1" applyFont="1" applyFill="1" applyBorder="1" applyAlignment="1">
      <alignment horizontal="right" vertical="center"/>
    </xf>
    <xf numFmtId="169" fontId="35" fillId="0" borderId="8" xfId="2" applyNumberFormat="1" applyFont="1" applyFill="1" applyBorder="1" applyAlignment="1">
      <alignment horizontal="right" vertical="center"/>
    </xf>
    <xf numFmtId="169" fontId="39" fillId="6" borderId="9" xfId="2" applyNumberFormat="1" applyFont="1" applyFill="1" applyBorder="1" applyAlignment="1">
      <alignment horizontal="right" vertical="center"/>
    </xf>
    <xf numFmtId="169" fontId="39" fillId="6" borderId="10" xfId="2" applyNumberFormat="1" applyFont="1" applyFill="1" applyBorder="1" applyAlignment="1">
      <alignment horizontal="right" vertical="center"/>
    </xf>
    <xf numFmtId="169" fontId="39" fillId="0" borderId="0" xfId="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173" fontId="39" fillId="0" borderId="0" xfId="1" applyNumberFormat="1" applyFont="1" applyFill="1" applyBorder="1" applyAlignment="1">
      <alignment horizontal="right"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4" fontId="47" fillId="0" borderId="0" xfId="0" applyNumberFormat="1" applyFont="1"/>
    <xf numFmtId="169" fontId="16" fillId="4" borderId="2" xfId="2" applyNumberFormat="1" applyFont="1" applyFill="1" applyBorder="1" applyAlignment="1">
      <alignment horizontal="center" vertical="center"/>
    </xf>
    <xf numFmtId="169" fontId="15" fillId="4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left" vertical="center"/>
    </xf>
    <xf numFmtId="177" fontId="19" fillId="3" borderId="3" xfId="4" applyNumberFormat="1" applyFont="1" applyFill="1" applyBorder="1" applyAlignment="1">
      <alignment horizontal="right" vertical="center"/>
    </xf>
    <xf numFmtId="0" fontId="38" fillId="0" borderId="1" xfId="0" applyFont="1" applyBorder="1" applyAlignment="1">
      <alignment horizontal="left" vertical="center" wrapText="1"/>
    </xf>
    <xf numFmtId="177" fontId="16" fillId="6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8" fillId="4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4" borderId="0" xfId="0" applyFont="1" applyFill="1" applyAlignment="1">
      <alignment vertical="center"/>
    </xf>
    <xf numFmtId="173" fontId="31" fillId="4" borderId="0" xfId="407" applyNumberFormat="1" applyFont="1" applyFill="1" applyAlignment="1">
      <alignment horizontal="right" vertical="center"/>
    </xf>
    <xf numFmtId="169" fontId="31" fillId="4" borderId="0" xfId="2" applyNumberFormat="1" applyFont="1" applyFill="1" applyAlignment="1">
      <alignment horizontal="right" vertical="center"/>
    </xf>
    <xf numFmtId="173" fontId="30" fillId="4" borderId="0" xfId="407" applyNumberFormat="1" applyFont="1" applyFill="1" applyAlignment="1">
      <alignment horizontal="right" vertical="center"/>
    </xf>
    <xf numFmtId="169" fontId="30" fillId="4" borderId="0" xfId="2" applyNumberFormat="1" applyFont="1" applyFill="1" applyAlignment="1">
      <alignment horizontal="right" vertical="center"/>
    </xf>
    <xf numFmtId="0" fontId="48" fillId="0" borderId="0" xfId="0" applyFont="1" applyAlignment="1">
      <alignment horizontal="right" vertical="center" wrapText="1"/>
    </xf>
    <xf numFmtId="173" fontId="48" fillId="0" borderId="0" xfId="1" applyNumberFormat="1" applyFont="1" applyFill="1" applyBorder="1" applyAlignment="1">
      <alignment horizontal="center" vertical="center"/>
    </xf>
    <xf numFmtId="169" fontId="48" fillId="0" borderId="7" xfId="2" applyNumberFormat="1" applyFont="1" applyFill="1" applyBorder="1" applyAlignment="1">
      <alignment horizontal="right" vertical="center"/>
    </xf>
    <xf numFmtId="169" fontId="48" fillId="0" borderId="8" xfId="2" applyNumberFormat="1" applyFont="1" applyFill="1" applyBorder="1" applyAlignment="1">
      <alignment horizontal="right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71" fontId="15" fillId="4" borderId="0" xfId="1" applyNumberFormat="1" applyFont="1" applyFill="1" applyBorder="1" applyAlignment="1">
      <alignment horizontal="right" vertical="center"/>
    </xf>
    <xf numFmtId="171" fontId="16" fillId="4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177" fontId="0" fillId="4" borderId="0" xfId="0" applyNumberFormat="1" applyFill="1"/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169" fontId="36" fillId="0" borderId="0" xfId="2" applyNumberFormat="1" applyFont="1" applyFill="1" applyBorder="1" applyAlignment="1">
      <alignment horizontal="right" vertical="center"/>
    </xf>
    <xf numFmtId="169" fontId="39" fillId="6" borderId="0" xfId="2" applyNumberFormat="1" applyFont="1" applyFill="1" applyBorder="1" applyAlignment="1">
      <alignment horizontal="right" vertical="center"/>
    </xf>
    <xf numFmtId="170" fontId="39" fillId="0" borderId="0" xfId="1" applyNumberFormat="1" applyFont="1" applyFill="1" applyBorder="1" applyAlignment="1">
      <alignment vertical="center"/>
    </xf>
    <xf numFmtId="169" fontId="39" fillId="6" borderId="0" xfId="2" applyNumberFormat="1" applyFont="1" applyFill="1" applyBorder="1" applyAlignment="1">
      <alignment vertical="center"/>
    </xf>
    <xf numFmtId="0" fontId="41" fillId="0" borderId="2" xfId="0" applyFont="1" applyBorder="1" applyAlignment="1">
      <alignment vertical="center"/>
    </xf>
    <xf numFmtId="177" fontId="41" fillId="0" borderId="2" xfId="1" applyNumberFormat="1" applyFont="1" applyBorder="1" applyAlignment="1">
      <alignment vertical="center"/>
    </xf>
    <xf numFmtId="177" fontId="38" fillId="6" borderId="2" xfId="1" applyNumberFormat="1" applyFont="1" applyFill="1" applyBorder="1" applyAlignment="1">
      <alignment vertical="center"/>
    </xf>
    <xf numFmtId="177" fontId="38" fillId="0" borderId="2" xfId="1" applyNumberFormat="1" applyFont="1" applyFill="1" applyBorder="1" applyAlignment="1">
      <alignment horizontal="right" vertical="center"/>
    </xf>
    <xf numFmtId="177" fontId="38" fillId="0" borderId="2" xfId="1" applyNumberFormat="1" applyFont="1" applyFill="1" applyBorder="1" applyAlignment="1">
      <alignment vertical="center"/>
    </xf>
    <xf numFmtId="0" fontId="36" fillId="0" borderId="0" xfId="0" applyFont="1" applyAlignment="1">
      <alignment horizontal="right" vertical="center" wrapText="1"/>
    </xf>
    <xf numFmtId="171" fontId="15" fillId="0" borderId="0" xfId="0" applyNumberFormat="1" applyFont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171" fontId="15" fillId="0" borderId="21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7" fontId="41" fillId="0" borderId="2" xfId="1" applyNumberFormat="1" applyFont="1" applyFill="1" applyBorder="1" applyAlignment="1">
      <alignment horizontal="right" vertical="center"/>
    </xf>
    <xf numFmtId="0" fontId="39" fillId="9" borderId="0" xfId="0" applyFont="1" applyFill="1" applyAlignment="1">
      <alignment horizontal="left" vertical="center" wrapText="1"/>
    </xf>
    <xf numFmtId="177" fontId="41" fillId="0" borderId="0" xfId="1" applyNumberFormat="1" applyFont="1" applyBorder="1" applyAlignment="1">
      <alignment vertical="center"/>
    </xf>
    <xf numFmtId="177" fontId="38" fillId="6" borderId="0" xfId="1" applyNumberFormat="1" applyFont="1" applyFill="1" applyBorder="1" applyAlignment="1">
      <alignment vertical="center"/>
    </xf>
    <xf numFmtId="177" fontId="38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38" fillId="0" borderId="0" xfId="1" applyNumberFormat="1" applyFont="1" applyFill="1" applyBorder="1" applyAlignment="1">
      <alignment vertical="center"/>
    </xf>
    <xf numFmtId="0" fontId="39" fillId="6" borderId="16" xfId="0" applyFont="1" applyFill="1" applyBorder="1" applyAlignment="1">
      <alignment horizontal="right" vertical="center" wrapText="1"/>
    </xf>
    <xf numFmtId="177" fontId="38" fillId="6" borderId="17" xfId="1" applyNumberFormat="1" applyFont="1" applyFill="1" applyBorder="1" applyAlignment="1">
      <alignment horizontal="right" vertical="center"/>
    </xf>
    <xf numFmtId="169" fontId="39" fillId="6" borderId="17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3" fontId="18" fillId="4" borderId="0" xfId="1" applyNumberFormat="1" applyFont="1" applyFill="1" applyBorder="1" applyAlignment="1">
      <alignment horizontal="right" vertical="center"/>
    </xf>
    <xf numFmtId="170" fontId="49" fillId="6" borderId="0" xfId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center" vertical="center"/>
    </xf>
    <xf numFmtId="177" fontId="30" fillId="6" borderId="0" xfId="4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right" vertical="center"/>
    </xf>
    <xf numFmtId="177" fontId="30" fillId="0" borderId="0" xfId="4" applyNumberFormat="1" applyFont="1" applyFill="1" applyBorder="1" applyAlignment="1">
      <alignment horizontal="right" vertical="center"/>
    </xf>
    <xf numFmtId="169" fontId="30" fillId="6" borderId="0" xfId="2" applyNumberFormat="1" applyFont="1" applyFill="1" applyBorder="1" applyAlignment="1">
      <alignment horizontal="right" vertical="center" wrapText="1"/>
    </xf>
    <xf numFmtId="168" fontId="36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169" fontId="16" fillId="3" borderId="0" xfId="2" applyNumberFormat="1" applyFont="1" applyFill="1" applyBorder="1" applyAlignment="1">
      <alignment horizontal="center" vertical="center" wrapText="1"/>
    </xf>
    <xf numFmtId="169" fontId="16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 wrapText="1"/>
    </xf>
    <xf numFmtId="169" fontId="30" fillId="4" borderId="0" xfId="2" applyNumberFormat="1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center" vertical="center"/>
    </xf>
    <xf numFmtId="177" fontId="16" fillId="6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6" fillId="7" borderId="2" xfId="2" applyNumberFormat="1" applyFont="1" applyFill="1" applyBorder="1" applyAlignment="1">
      <alignment horizontal="right" vertical="center" wrapText="1"/>
    </xf>
    <xf numFmtId="169" fontId="36" fillId="7" borderId="3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29" fillId="7" borderId="0" xfId="0" applyFont="1" applyFill="1" applyAlignment="1">
      <alignment vertical="center"/>
    </xf>
    <xf numFmtId="0" fontId="42" fillId="7" borderId="0" xfId="0" applyFont="1" applyFill="1" applyAlignment="1">
      <alignment horizontal="left" vertical="center"/>
    </xf>
    <xf numFmtId="169" fontId="42" fillId="7" borderId="0" xfId="2" applyNumberFormat="1" applyFont="1" applyFill="1" applyBorder="1" applyAlignment="1">
      <alignment horizontal="left" vertical="center"/>
    </xf>
    <xf numFmtId="0" fontId="42" fillId="7" borderId="0" xfId="0" applyFont="1" applyFill="1" applyAlignment="1">
      <alignment vertical="center"/>
    </xf>
    <xf numFmtId="0" fontId="32" fillId="7" borderId="1" xfId="0" applyFont="1" applyFill="1" applyBorder="1" applyAlignment="1">
      <alignment horizontal="left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1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6" fillId="7" borderId="0" xfId="0" applyFont="1" applyFill="1" applyAlignment="1">
      <alignment horizontal="left" vertical="center" wrapText="1"/>
    </xf>
    <xf numFmtId="177" fontId="36" fillId="7" borderId="2" xfId="4" applyNumberFormat="1" applyFont="1" applyFill="1" applyBorder="1" applyAlignment="1">
      <alignment horizontal="right" vertical="center" wrapText="1"/>
    </xf>
    <xf numFmtId="177" fontId="36" fillId="7" borderId="7" xfId="4" applyNumberFormat="1" applyFont="1" applyFill="1" applyBorder="1" applyAlignment="1">
      <alignment horizontal="right" vertical="center" wrapText="1"/>
    </xf>
    <xf numFmtId="177" fontId="36" fillId="7" borderId="0" xfId="4" applyNumberFormat="1" applyFont="1" applyFill="1" applyBorder="1" applyAlignment="1">
      <alignment horizontal="right" vertical="center" wrapText="1"/>
    </xf>
    <xf numFmtId="169" fontId="36" fillId="7" borderId="0" xfId="2" applyNumberFormat="1" applyFont="1" applyFill="1" applyBorder="1" applyAlignment="1">
      <alignment horizontal="right" vertical="center" wrapText="1"/>
    </xf>
    <xf numFmtId="0" fontId="44" fillId="7" borderId="0" xfId="0" applyFont="1" applyFill="1" applyAlignment="1">
      <alignment horizontal="left" vertical="center" wrapText="1"/>
    </xf>
    <xf numFmtId="4" fontId="32" fillId="7" borderId="2" xfId="0" quotePrefix="1" applyNumberFormat="1" applyFont="1" applyFill="1" applyBorder="1" applyAlignment="1">
      <alignment horizontal="center" vertical="center"/>
    </xf>
    <xf numFmtId="4" fontId="32" fillId="7" borderId="7" xfId="0" quotePrefix="1" applyNumberFormat="1" applyFont="1" applyFill="1" applyBorder="1" applyAlignment="1">
      <alignment horizontal="center" vertical="center"/>
    </xf>
    <xf numFmtId="4" fontId="32" fillId="7" borderId="0" xfId="0" quotePrefix="1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8" fillId="7" borderId="0" xfId="0" applyFont="1" applyFill="1" applyAlignment="1">
      <alignment horizontal="center" vertical="center" wrapText="1"/>
    </xf>
    <xf numFmtId="177" fontId="45" fillId="7" borderId="2" xfId="1" applyNumberFormat="1" applyFont="1" applyFill="1" applyBorder="1" applyAlignment="1">
      <alignment horizontal="right" vertical="center" wrapText="1"/>
    </xf>
    <xf numFmtId="177" fontId="36" fillId="7" borderId="7" xfId="1" applyNumberFormat="1" applyFont="1" applyFill="1" applyBorder="1" applyAlignment="1">
      <alignment horizontal="right" vertical="center" wrapText="1"/>
    </xf>
    <xf numFmtId="177" fontId="36" fillId="7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5" fillId="0" borderId="1" xfId="0" quotePrefix="1" applyNumberFormat="1" applyFont="1" applyBorder="1" applyAlignment="1">
      <alignment horizontal="center" vertical="center" wrapText="1"/>
    </xf>
    <xf numFmtId="2" fontId="38" fillId="0" borderId="1" xfId="0" quotePrefix="1" applyNumberFormat="1" applyFont="1" applyBorder="1" applyAlignment="1">
      <alignment horizontal="center" vertical="center" wrapText="1"/>
    </xf>
    <xf numFmtId="2" fontId="38" fillId="0" borderId="1" xfId="0" applyNumberFormat="1" applyFont="1" applyBorder="1" applyAlignment="1">
      <alignment horizontal="center" vertical="center" wrapText="1"/>
    </xf>
    <xf numFmtId="177" fontId="15" fillId="4" borderId="0" xfId="4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73" fontId="18" fillId="4" borderId="7" xfId="1" applyNumberFormat="1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2" fontId="18" fillId="4" borderId="1" xfId="0" quotePrefix="1" applyNumberFormat="1" applyFont="1" applyFill="1" applyBorder="1" applyAlignment="1">
      <alignment horizontal="center" vertical="center"/>
    </xf>
    <xf numFmtId="49" fontId="18" fillId="4" borderId="0" xfId="0" quotePrefix="1" applyNumberFormat="1" applyFont="1" applyFill="1" applyAlignment="1">
      <alignment horizontal="center" vertical="center"/>
    </xf>
    <xf numFmtId="169" fontId="18" fillId="4" borderId="0" xfId="0" quotePrefix="1" applyNumberFormat="1" applyFont="1" applyFill="1" applyAlignment="1">
      <alignment horizontal="center" vertical="center"/>
    </xf>
    <xf numFmtId="49" fontId="13" fillId="4" borderId="1" xfId="0" quotePrefix="1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Alignment="1">
      <alignment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49" fontId="13" fillId="4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169" fontId="36" fillId="0" borderId="2" xfId="2" applyNumberFormat="1" applyFont="1" applyFill="1" applyBorder="1" applyAlignment="1">
      <alignment horizontal="right" vertical="center" wrapText="1"/>
    </xf>
    <xf numFmtId="168" fontId="29" fillId="0" borderId="0" xfId="0" applyNumberFormat="1" applyFont="1" applyAlignment="1">
      <alignment vertical="center"/>
    </xf>
    <xf numFmtId="166" fontId="36" fillId="0" borderId="0" xfId="4" applyFont="1" applyFill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4" borderId="0" xfId="0" applyNumberFormat="1" applyFont="1" applyFill="1" applyAlignment="1">
      <alignment horizontal="right" vertical="center"/>
    </xf>
    <xf numFmtId="177" fontId="15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vertical="center"/>
    </xf>
    <xf numFmtId="0" fontId="18" fillId="4" borderId="1" xfId="0" applyFont="1" applyFill="1" applyBorder="1" applyAlignment="1">
      <alignment vertical="center"/>
    </xf>
    <xf numFmtId="0" fontId="18" fillId="4" borderId="4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169" fontId="11" fillId="0" borderId="0" xfId="0" applyNumberFormat="1" applyFont="1"/>
    <xf numFmtId="169" fontId="19" fillId="4" borderId="2" xfId="2" applyNumberFormat="1" applyFont="1" applyFill="1" applyBorder="1" applyAlignment="1">
      <alignment horizontal="center" vertical="center"/>
    </xf>
    <xf numFmtId="173" fontId="19" fillId="4" borderId="7" xfId="1" applyNumberFormat="1" applyFont="1" applyFill="1" applyBorder="1" applyAlignment="1">
      <alignment horizontal="center" vertical="center" wrapText="1"/>
    </xf>
    <xf numFmtId="169" fontId="19" fillId="4" borderId="8" xfId="2" applyNumberFormat="1" applyFont="1" applyFill="1" applyBorder="1" applyAlignment="1">
      <alignment vertical="center"/>
    </xf>
    <xf numFmtId="173" fontId="19" fillId="4" borderId="0" xfId="1" applyNumberFormat="1" applyFont="1" applyFill="1" applyBorder="1" applyAlignment="1">
      <alignment horizontal="right" vertical="center"/>
    </xf>
    <xf numFmtId="169" fontId="19" fillId="4" borderId="0" xfId="2" applyNumberFormat="1" applyFont="1" applyFill="1" applyBorder="1" applyAlignment="1">
      <alignment vertical="center"/>
    </xf>
    <xf numFmtId="169" fontId="18" fillId="4" borderId="8" xfId="2" applyNumberFormat="1" applyFont="1" applyFill="1" applyBorder="1" applyAlignment="1">
      <alignment horizontal="right" vertical="center"/>
    </xf>
    <xf numFmtId="169" fontId="18" fillId="4" borderId="0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right" vertical="center" wrapText="1"/>
    </xf>
    <xf numFmtId="169" fontId="19" fillId="4" borderId="0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center" vertical="center" wrapText="1"/>
    </xf>
    <xf numFmtId="173" fontId="18" fillId="9" borderId="7" xfId="1" applyNumberFormat="1" applyFont="1" applyFill="1" applyBorder="1" applyAlignment="1">
      <alignment horizontal="right" vertical="center"/>
    </xf>
    <xf numFmtId="169" fontId="18" fillId="9" borderId="8" xfId="2" applyNumberFormat="1" applyFont="1" applyFill="1" applyBorder="1" applyAlignment="1">
      <alignment horizontal="right" vertical="center"/>
    </xf>
    <xf numFmtId="169" fontId="18" fillId="9" borderId="0" xfId="2" applyNumberFormat="1" applyFont="1" applyFill="1" applyBorder="1" applyAlignment="1">
      <alignment horizontal="right" vertical="center"/>
    </xf>
    <xf numFmtId="173" fontId="18" fillId="9" borderId="0" xfId="1" applyNumberFormat="1" applyFont="1" applyFill="1" applyBorder="1" applyAlignment="1">
      <alignment horizontal="right" vertical="center"/>
    </xf>
    <xf numFmtId="0" fontId="12" fillId="9" borderId="0" xfId="0" applyFont="1" applyFill="1" applyAlignment="1">
      <alignment horizontal="left" vertical="center" wrapText="1"/>
    </xf>
    <xf numFmtId="173" fontId="18" fillId="9" borderId="9" xfId="1" applyNumberFormat="1" applyFont="1" applyFill="1" applyBorder="1" applyAlignment="1">
      <alignment horizontal="right" vertical="center"/>
    </xf>
    <xf numFmtId="169" fontId="18" fillId="9" borderId="10" xfId="2" applyNumberFormat="1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78" fontId="19" fillId="4" borderId="7" xfId="1" applyNumberFormat="1" applyFont="1" applyFill="1" applyBorder="1" applyAlignment="1">
      <alignment horizontal="center" vertical="center" wrapText="1"/>
    </xf>
    <xf numFmtId="171" fontId="19" fillId="4" borderId="0" xfId="1" applyNumberFormat="1" applyFont="1" applyFill="1" applyBorder="1" applyAlignment="1">
      <alignment vertical="center"/>
    </xf>
    <xf numFmtId="3" fontId="19" fillId="4" borderId="7" xfId="1" applyNumberFormat="1" applyFont="1" applyFill="1" applyBorder="1" applyAlignment="1">
      <alignment horizontal="center" vertical="center" wrapText="1"/>
    </xf>
    <xf numFmtId="3" fontId="19" fillId="4" borderId="8" xfId="2" applyNumberFormat="1" applyFont="1" applyFill="1" applyBorder="1" applyAlignment="1">
      <alignment vertical="center"/>
    </xf>
    <xf numFmtId="3" fontId="19" fillId="4" borderId="0" xfId="0" applyNumberFormat="1" applyFont="1" applyFill="1" applyAlignment="1">
      <alignment vertical="center"/>
    </xf>
    <xf numFmtId="3" fontId="19" fillId="4" borderId="0" xfId="2" applyNumberFormat="1" applyFont="1" applyFill="1" applyBorder="1" applyAlignment="1">
      <alignment vertical="center"/>
    </xf>
    <xf numFmtId="178" fontId="18" fillId="3" borderId="7" xfId="1" applyNumberFormat="1" applyFont="1" applyFill="1" applyBorder="1" applyAlignment="1">
      <alignment horizontal="right" vertical="center"/>
    </xf>
    <xf numFmtId="169" fontId="18" fillId="3" borderId="8" xfId="2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78" fontId="18" fillId="3" borderId="8" xfId="2" applyNumberFormat="1" applyFont="1" applyFill="1" applyBorder="1" applyAlignment="1">
      <alignment horizontal="right" vertical="center"/>
    </xf>
    <xf numFmtId="178" fontId="18" fillId="3" borderId="0" xfId="2" applyNumberFormat="1" applyFont="1" applyFill="1" applyBorder="1" applyAlignment="1">
      <alignment horizontal="right" vertical="center"/>
    </xf>
    <xf numFmtId="178" fontId="18" fillId="3" borderId="9" xfId="1" applyNumberFormat="1" applyFont="1" applyFill="1" applyBorder="1" applyAlignment="1">
      <alignment horizontal="right" vertical="center"/>
    </xf>
    <xf numFmtId="169" fontId="18" fillId="3" borderId="10" xfId="2" applyNumberFormat="1" applyFont="1" applyFill="1" applyBorder="1" applyAlignment="1">
      <alignment horizontal="right" vertical="center"/>
    </xf>
    <xf numFmtId="170" fontId="49" fillId="4" borderId="0" xfId="1" applyNumberFormat="1" applyFont="1" applyFill="1" applyBorder="1" applyAlignment="1">
      <alignment horizontal="center" vertical="center"/>
    </xf>
    <xf numFmtId="170" fontId="50" fillId="4" borderId="0" xfId="1" applyNumberFormat="1" applyFont="1" applyFill="1" applyBorder="1" applyAlignment="1">
      <alignment vertical="center"/>
    </xf>
    <xf numFmtId="170" fontId="50" fillId="4" borderId="0" xfId="1" applyNumberFormat="1" applyFont="1" applyFill="1" applyBorder="1" applyAlignment="1">
      <alignment horizontal="center" vertical="center"/>
    </xf>
    <xf numFmtId="170" fontId="50" fillId="4" borderId="0" xfId="4" applyNumberFormat="1" applyFont="1" applyFill="1" applyBorder="1" applyAlignment="1">
      <alignment horizontal="center" vertical="center"/>
    </xf>
    <xf numFmtId="0" fontId="13" fillId="4" borderId="0" xfId="0" quotePrefix="1" applyFont="1" applyFill="1" applyAlignment="1">
      <alignment horizontal="center" vertical="center"/>
    </xf>
    <xf numFmtId="0" fontId="18" fillId="4" borderId="0" xfId="0" quotePrefix="1" applyFont="1" applyFill="1" applyAlignment="1">
      <alignment horizontal="center" vertical="center"/>
    </xf>
    <xf numFmtId="177" fontId="15" fillId="6" borderId="0" xfId="4" applyNumberFormat="1" applyFont="1" applyFill="1" applyBorder="1" applyAlignment="1">
      <alignment horizontal="right" vertical="center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vertical="center"/>
    </xf>
    <xf numFmtId="177" fontId="36" fillId="0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 wrapText="1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vertical="center" wrapText="1"/>
    </xf>
    <xf numFmtId="170" fontId="15" fillId="0" borderId="0" xfId="0" applyNumberFormat="1" applyFont="1" applyAlignment="1">
      <alignment vertical="center"/>
    </xf>
    <xf numFmtId="169" fontId="36" fillId="4" borderId="2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71" fontId="11" fillId="0" borderId="0" xfId="1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69" fontId="15" fillId="4" borderId="9" xfId="2" applyNumberFormat="1" applyFont="1" applyFill="1" applyBorder="1" applyAlignment="1">
      <alignment horizontal="right" vertical="center"/>
    </xf>
    <xf numFmtId="169" fontId="15" fillId="4" borderId="10" xfId="2" applyNumberFormat="1" applyFont="1" applyFill="1" applyBorder="1" applyAlignment="1">
      <alignment horizontal="right" vertical="center"/>
    </xf>
    <xf numFmtId="169" fontId="70" fillId="6" borderId="0" xfId="2" applyNumberFormat="1" applyFont="1" applyFill="1" applyBorder="1" applyAlignment="1">
      <alignment horizontal="right" vertical="center"/>
    </xf>
    <xf numFmtId="0" fontId="15" fillId="0" borderId="22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69" fontId="16" fillId="4" borderId="3" xfId="2" applyNumberFormat="1" applyFont="1" applyFill="1" applyBorder="1" applyAlignment="1">
      <alignment horizontal="center" vertical="center"/>
    </xf>
    <xf numFmtId="167" fontId="16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9" fontId="48" fillId="0" borderId="7" xfId="2" applyNumberFormat="1" applyFont="1" applyFill="1" applyBorder="1" applyAlignment="1">
      <alignment horizontal="center" vertical="center"/>
    </xf>
    <xf numFmtId="169" fontId="48" fillId="0" borderId="8" xfId="2" applyNumberFormat="1" applyFont="1" applyFill="1" applyBorder="1" applyAlignment="1">
      <alignment horizontal="center" vertical="center"/>
    </xf>
    <xf numFmtId="171" fontId="15" fillId="0" borderId="22" xfId="1" applyNumberFormat="1" applyFont="1" applyBorder="1" applyAlignment="1">
      <alignment vertical="center"/>
    </xf>
    <xf numFmtId="171" fontId="15" fillId="0" borderId="0" xfId="1" applyNumberFormat="1" applyFont="1" applyAlignment="1">
      <alignment vertical="center"/>
    </xf>
    <xf numFmtId="3" fontId="46" fillId="0" borderId="0" xfId="4" applyNumberFormat="1" applyFont="1" applyFill="1" applyBorder="1" applyAlignment="1">
      <alignment horizontal="right" vertical="center"/>
    </xf>
    <xf numFmtId="3" fontId="16" fillId="6" borderId="0" xfId="4" applyNumberFormat="1" applyFont="1" applyFill="1" applyBorder="1" applyAlignment="1">
      <alignment horizontal="right" vertical="center"/>
    </xf>
    <xf numFmtId="17" fontId="15" fillId="4" borderId="0" xfId="0" applyNumberFormat="1" applyFont="1" applyFill="1" applyAlignment="1">
      <alignment horizontal="right" vertical="center" wrapText="1"/>
    </xf>
    <xf numFmtId="170" fontId="71" fillId="4" borderId="0" xfId="1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169" fontId="16" fillId="6" borderId="40" xfId="2" applyNumberFormat="1" applyFont="1" applyFill="1" applyBorder="1" applyAlignment="1">
      <alignment horizontal="right" vertical="center"/>
    </xf>
    <xf numFmtId="169" fontId="16" fillId="6" borderId="41" xfId="2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horizontal="left" vertical="center" wrapText="1"/>
    </xf>
    <xf numFmtId="170" fontId="29" fillId="0" borderId="0" xfId="1" applyNumberFormat="1" applyFont="1" applyAlignment="1">
      <alignment vertical="center"/>
    </xf>
    <xf numFmtId="169" fontId="29" fillId="0" borderId="0" xfId="0" applyNumberFormat="1" applyFont="1" applyAlignment="1">
      <alignment vertical="center"/>
    </xf>
    <xf numFmtId="169" fontId="73" fillId="9" borderId="3" xfId="2" applyNumberFormat="1" applyFont="1" applyFill="1" applyBorder="1" applyAlignment="1">
      <alignment horizontal="right" vertical="center"/>
    </xf>
    <xf numFmtId="49" fontId="16" fillId="4" borderId="0" xfId="0" applyNumberFormat="1" applyFont="1" applyFill="1" applyAlignment="1">
      <alignment horizontal="left" vertical="center" wrapText="1"/>
    </xf>
    <xf numFmtId="169" fontId="16" fillId="4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65" fontId="29" fillId="0" borderId="0" xfId="0" applyNumberFormat="1" applyFont="1" applyAlignment="1">
      <alignment vertical="center"/>
    </xf>
    <xf numFmtId="0" fontId="36" fillId="4" borderId="0" xfId="0" applyFont="1" applyFill="1" applyAlignment="1">
      <alignment horizontal="left" vertical="center" wrapText="1"/>
    </xf>
    <xf numFmtId="0" fontId="29" fillId="4" borderId="0" xfId="0" applyFont="1" applyFill="1" applyAlignment="1">
      <alignment vertical="center"/>
    </xf>
    <xf numFmtId="0" fontId="39" fillId="4" borderId="0" xfId="0" applyFont="1" applyFill="1" applyAlignment="1">
      <alignment horizontal="left" vertical="center" wrapText="1"/>
    </xf>
    <xf numFmtId="169" fontId="39" fillId="4" borderId="0" xfId="2" applyNumberFormat="1" applyFont="1" applyFill="1" applyBorder="1" applyAlignment="1">
      <alignment horizontal="right" vertical="center" wrapText="1"/>
    </xf>
    <xf numFmtId="169" fontId="15" fillId="8" borderId="0" xfId="2" applyNumberFormat="1" applyFont="1" applyFill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49" fontId="38" fillId="4" borderId="1" xfId="0" applyNumberFormat="1" applyFont="1" applyFill="1" applyBorder="1" applyAlignment="1">
      <alignment horizontal="center" vertical="center" wrapText="1"/>
    </xf>
    <xf numFmtId="173" fontId="15" fillId="4" borderId="0" xfId="1" applyNumberFormat="1" applyFont="1" applyFill="1" applyBorder="1" applyAlignment="1">
      <alignment vertical="center"/>
    </xf>
    <xf numFmtId="173" fontId="16" fillId="4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6" fillId="4" borderId="0" xfId="1" applyNumberFormat="1" applyFont="1" applyFill="1" applyBorder="1" applyAlignment="1">
      <alignment horizontal="right" vertical="center" wrapText="1"/>
    </xf>
    <xf numFmtId="3" fontId="36" fillId="4" borderId="2" xfId="1" applyNumberFormat="1" applyFont="1" applyFill="1" applyBorder="1" applyAlignment="1">
      <alignment horizontal="right" vertical="center" wrapText="1"/>
    </xf>
    <xf numFmtId="169" fontId="36" fillId="9" borderId="0" xfId="2" applyNumberFormat="1" applyFont="1" applyFill="1" applyBorder="1" applyAlignment="1">
      <alignment vertical="center"/>
    </xf>
    <xf numFmtId="0" fontId="19" fillId="6" borderId="44" xfId="0" applyFont="1" applyFill="1" applyBorder="1" applyAlignment="1">
      <alignment horizontal="center" vertical="center" wrapText="1"/>
    </xf>
    <xf numFmtId="0" fontId="19" fillId="6" borderId="45" xfId="0" applyFont="1" applyFill="1" applyBorder="1" applyAlignment="1">
      <alignment horizontal="center" vertical="center" wrapText="1"/>
    </xf>
    <xf numFmtId="177" fontId="38" fillId="9" borderId="23" xfId="1" applyNumberFormat="1" applyFont="1" applyFill="1" applyBorder="1" applyAlignment="1">
      <alignment horizontal="right" vertical="center"/>
    </xf>
    <xf numFmtId="169" fontId="15" fillId="4" borderId="9" xfId="2" applyNumberFormat="1" applyFont="1" applyFill="1" applyBorder="1" applyAlignment="1">
      <alignment horizontal="center" vertical="center"/>
    </xf>
    <xf numFmtId="169" fontId="15" fillId="4" borderId="10" xfId="2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horizontal="center" vertical="center"/>
    </xf>
    <xf numFmtId="0" fontId="15" fillId="0" borderId="22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168" fontId="14" fillId="4" borderId="0" xfId="1" applyNumberFormat="1" applyFont="1" applyFill="1" applyBorder="1" applyAlignment="1">
      <alignment horizontal="center" vertical="center"/>
    </xf>
    <xf numFmtId="168" fontId="15" fillId="4" borderId="0" xfId="1" applyNumberFormat="1" applyFont="1" applyFill="1" applyBorder="1" applyAlignment="1">
      <alignment horizontal="center" vertical="center"/>
    </xf>
    <xf numFmtId="169" fontId="38" fillId="9" borderId="0" xfId="2" applyNumberFormat="1" applyFont="1" applyFill="1" applyBorder="1" applyAlignment="1">
      <alignment horizontal="right" vertical="center"/>
    </xf>
    <xf numFmtId="17" fontId="38" fillId="6" borderId="0" xfId="0" quotePrefix="1" applyNumberFormat="1" applyFont="1" applyFill="1" applyAlignment="1">
      <alignment horizontal="center" vertical="center"/>
    </xf>
    <xf numFmtId="177" fontId="15" fillId="4" borderId="0" xfId="4" applyNumberFormat="1" applyFont="1" applyFill="1" applyBorder="1" applyAlignment="1">
      <alignment horizontal="right" vertical="center"/>
    </xf>
    <xf numFmtId="169" fontId="16" fillId="32" borderId="0" xfId="2" applyNumberFormat="1" applyFont="1" applyFill="1" applyBorder="1" applyAlignment="1">
      <alignment horizontal="right" vertical="center" wrapText="1"/>
    </xf>
    <xf numFmtId="0" fontId="18" fillId="9" borderId="0" xfId="0" applyFont="1" applyFill="1" applyAlignment="1">
      <alignment horizontal="left" vertical="center"/>
    </xf>
    <xf numFmtId="177" fontId="16" fillId="4" borderId="0" xfId="4" applyNumberFormat="1" applyFont="1" applyFill="1" applyBorder="1" applyAlignment="1">
      <alignment horizontal="right" vertical="center"/>
    </xf>
    <xf numFmtId="177" fontId="16" fillId="4" borderId="0" xfId="4" applyNumberFormat="1" applyFont="1" applyFill="1" applyBorder="1" applyAlignment="1">
      <alignment horizontal="center" vertical="center"/>
    </xf>
    <xf numFmtId="3" fontId="39" fillId="4" borderId="2" xfId="1" applyNumberFormat="1" applyFont="1" applyFill="1" applyBorder="1" applyAlignment="1">
      <alignment horizontal="right" vertical="center" wrapText="1"/>
    </xf>
    <xf numFmtId="3" fontId="39" fillId="4" borderId="0" xfId="1" applyNumberFormat="1" applyFont="1" applyFill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17" fontId="38" fillId="0" borderId="2" xfId="0" quotePrefix="1" applyNumberFormat="1" applyFont="1" applyBorder="1" applyAlignment="1">
      <alignment horizontal="center" vertical="center"/>
    </xf>
    <xf numFmtId="17" fontId="38" fillId="0" borderId="7" xfId="0" quotePrefix="1" applyNumberFormat="1" applyFont="1" applyBorder="1" applyAlignment="1">
      <alignment horizontal="center" vertical="center"/>
    </xf>
    <xf numFmtId="0" fontId="38" fillId="0" borderId="0" xfId="0" quotePrefix="1" applyFont="1" applyAlignment="1">
      <alignment horizontal="center" vertical="center"/>
    </xf>
    <xf numFmtId="3" fontId="36" fillId="0" borderId="2" xfId="1" applyNumberFormat="1" applyFont="1" applyFill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vertical="center" wrapText="1"/>
    </xf>
    <xf numFmtId="169" fontId="39" fillId="0" borderId="2" xfId="2" applyNumberFormat="1" applyFont="1" applyFill="1" applyBorder="1" applyAlignment="1">
      <alignment horizontal="right" vertical="center" wrapText="1"/>
    </xf>
    <xf numFmtId="169" fontId="36" fillId="0" borderId="3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4" fontId="76" fillId="0" borderId="0" xfId="0" applyNumberFormat="1" applyFont="1"/>
    <xf numFmtId="0" fontId="76" fillId="0" borderId="0" xfId="0" applyFont="1"/>
    <xf numFmtId="167" fontId="80" fillId="0" borderId="0" xfId="4" applyNumberFormat="1" applyFont="1" applyAlignment="1">
      <alignment horizontal="center" vertical="center"/>
    </xf>
    <xf numFmtId="180" fontId="11" fillId="0" borderId="0" xfId="0" applyNumberFormat="1" applyFont="1" applyAlignment="1">
      <alignment vertical="center"/>
    </xf>
    <xf numFmtId="177" fontId="36" fillId="4" borderId="0" xfId="2" applyNumberFormat="1" applyFont="1" applyFill="1" applyBorder="1" applyAlignment="1">
      <alignment horizontal="right" vertical="center" wrapText="1"/>
    </xf>
    <xf numFmtId="177" fontId="36" fillId="4" borderId="0" xfId="1" applyNumberFormat="1" applyFont="1" applyFill="1" applyBorder="1" applyAlignment="1">
      <alignment horizontal="right" vertical="center" wrapText="1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8" fontId="15" fillId="4" borderId="0" xfId="1" applyNumberFormat="1" applyFont="1" applyFill="1" applyBorder="1" applyAlignment="1">
      <alignment horizontal="center" vertical="center"/>
    </xf>
    <xf numFmtId="168" fontId="16" fillId="4" borderId="0" xfId="4" applyNumberFormat="1" applyFont="1" applyFill="1" applyBorder="1" applyAlignment="1">
      <alignment horizontal="center" vertical="center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4" borderId="0" xfId="1" applyNumberFormat="1" applyFont="1" applyFill="1" applyAlignment="1">
      <alignment horizontal="center" vertical="center"/>
    </xf>
    <xf numFmtId="171" fontId="19" fillId="4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4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4" borderId="0" xfId="1" applyNumberFormat="1" applyFont="1" applyFill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4" borderId="3" xfId="1" applyNumberFormat="1" applyFont="1" applyFill="1" applyBorder="1" applyAlignment="1">
      <alignment vertical="center"/>
    </xf>
    <xf numFmtId="171" fontId="14" fillId="7" borderId="2" xfId="1" applyNumberFormat="1" applyFont="1" applyFill="1" applyBorder="1" applyAlignment="1">
      <alignment horizontal="right" vertical="center"/>
    </xf>
    <xf numFmtId="171" fontId="14" fillId="7" borderId="0" xfId="1" applyNumberFormat="1" applyFont="1" applyFill="1" applyBorder="1" applyAlignment="1">
      <alignment horizontal="right" vertical="center"/>
    </xf>
    <xf numFmtId="171" fontId="14" fillId="7" borderId="2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Border="1" applyAlignment="1">
      <alignment horizontal="center" vertical="center"/>
    </xf>
    <xf numFmtId="171" fontId="14" fillId="7" borderId="3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Alignment="1">
      <alignment horizontal="right" vertical="center"/>
    </xf>
    <xf numFmtId="171" fontId="19" fillId="4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177" fontId="41" fillId="0" borderId="2" xfId="1" applyNumberFormat="1" applyFont="1" applyFill="1" applyBorder="1" applyAlignment="1">
      <alignment vertical="center"/>
    </xf>
    <xf numFmtId="177" fontId="41" fillId="0" borderId="15" xfId="1" applyNumberFormat="1" applyFont="1" applyFill="1" applyBorder="1" applyAlignment="1">
      <alignment vertical="center"/>
    </xf>
    <xf numFmtId="170" fontId="38" fillId="0" borderId="3" xfId="1" applyNumberFormat="1" applyFont="1" applyFill="1" applyBorder="1" applyAlignment="1">
      <alignment vertical="center"/>
    </xf>
    <xf numFmtId="177" fontId="41" fillId="0" borderId="7" xfId="1" applyNumberFormat="1" applyFont="1" applyFill="1" applyBorder="1" applyAlignment="1">
      <alignment vertical="center"/>
    </xf>
    <xf numFmtId="3" fontId="36" fillId="0" borderId="2" xfId="4" applyNumberFormat="1" applyFont="1" applyFill="1" applyBorder="1" applyAlignment="1">
      <alignment horizontal="right" vertical="center" wrapText="1"/>
    </xf>
    <xf numFmtId="3" fontId="36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81" fontId="29" fillId="0" borderId="0" xfId="0" applyNumberFormat="1" applyFont="1" applyAlignment="1">
      <alignment vertical="center"/>
    </xf>
    <xf numFmtId="167" fontId="15" fillId="0" borderId="0" xfId="4" applyNumberFormat="1" applyFont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/>
    </xf>
    <xf numFmtId="4" fontId="36" fillId="4" borderId="0" xfId="1" applyNumberFormat="1" applyFont="1" applyFill="1" applyBorder="1" applyAlignment="1">
      <alignment horizontal="right" vertical="center" wrapText="1"/>
    </xf>
    <xf numFmtId="170" fontId="16" fillId="4" borderId="0" xfId="1" applyNumberFormat="1" applyFont="1" applyFill="1" applyBorder="1" applyAlignment="1">
      <alignment horizontal="center" vertical="center"/>
    </xf>
    <xf numFmtId="170" fontId="14" fillId="4" borderId="0" xfId="1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horizontal="center" vertical="center"/>
    </xf>
    <xf numFmtId="170" fontId="16" fillId="4" borderId="0" xfId="1" applyNumberFormat="1" applyFont="1" applyFill="1" applyBorder="1" applyAlignment="1">
      <alignment vertical="center"/>
    </xf>
    <xf numFmtId="167" fontId="11" fillId="0" borderId="0" xfId="0" applyNumberFormat="1" applyFont="1" applyAlignment="1">
      <alignment vertical="center"/>
    </xf>
    <xf numFmtId="166" fontId="15" fillId="4" borderId="0" xfId="4" applyFont="1" applyFill="1" applyBorder="1" applyAlignment="1">
      <alignment horizontal="center" vertical="center"/>
    </xf>
    <xf numFmtId="49" fontId="16" fillId="4" borderId="1" xfId="0" quotePrefix="1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17" fontId="13" fillId="4" borderId="1" xfId="0" quotePrefix="1" applyNumberFormat="1" applyFont="1" applyFill="1" applyBorder="1" applyAlignment="1">
      <alignment horizontal="center" vertical="center" wrapText="1"/>
    </xf>
    <xf numFmtId="17" fontId="18" fillId="4" borderId="1" xfId="0" quotePrefix="1" applyNumberFormat="1" applyFont="1" applyFill="1" applyBorder="1" applyAlignment="1">
      <alignment horizontal="center" vertical="center" wrapText="1"/>
    </xf>
    <xf numFmtId="168" fontId="36" fillId="4" borderId="0" xfId="4" applyNumberFormat="1" applyFont="1" applyFill="1" applyBorder="1" applyAlignment="1">
      <alignment horizontal="right" vertical="center" wrapText="1"/>
    </xf>
    <xf numFmtId="169" fontId="16" fillId="0" borderId="9" xfId="2" applyNumberFormat="1" applyFont="1" applyFill="1" applyBorder="1" applyAlignment="1">
      <alignment horizontal="center" vertical="center"/>
    </xf>
    <xf numFmtId="169" fontId="16" fillId="0" borderId="10" xfId="2" applyNumberFormat="1" applyFont="1" applyFill="1" applyBorder="1" applyAlignment="1">
      <alignment horizontal="center" vertical="center"/>
    </xf>
    <xf numFmtId="177" fontId="18" fillId="9" borderId="0" xfId="0" applyNumberFormat="1" applyFont="1" applyFill="1" applyAlignment="1">
      <alignment horizontal="left" vertical="center"/>
    </xf>
    <xf numFmtId="177" fontId="16" fillId="4" borderId="0" xfId="1" applyNumberFormat="1" applyFont="1" applyFill="1" applyBorder="1" applyAlignment="1">
      <alignment horizontal="left" vertical="center"/>
    </xf>
    <xf numFmtId="177" fontId="15" fillId="4" borderId="0" xfId="1" applyNumberFormat="1" applyFont="1" applyFill="1" applyBorder="1" applyAlignment="1">
      <alignment horizontal="left" vertical="center"/>
    </xf>
    <xf numFmtId="171" fontId="15" fillId="4" borderId="0" xfId="1" applyNumberFormat="1" applyFont="1" applyFill="1" applyBorder="1" applyAlignment="1">
      <alignment vertical="center"/>
    </xf>
    <xf numFmtId="17" fontId="13" fillId="4" borderId="0" xfId="0" quotePrefix="1" applyNumberFormat="1" applyFont="1" applyFill="1" applyAlignment="1">
      <alignment horizontal="center" vertical="center" wrapText="1"/>
    </xf>
    <xf numFmtId="0" fontId="18" fillId="4" borderId="0" xfId="0" quotePrefix="1" applyFont="1" applyFill="1" applyAlignment="1">
      <alignment horizontal="center" vertical="center" wrapText="1"/>
    </xf>
    <xf numFmtId="0" fontId="21" fillId="4" borderId="1" xfId="0" applyFont="1" applyFill="1" applyBorder="1" applyAlignment="1">
      <alignment vertical="center" wrapText="1"/>
    </xf>
    <xf numFmtId="0" fontId="72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33" fillId="4" borderId="0" xfId="0" applyFont="1" applyFill="1" applyAlignment="1">
      <alignment horizontal="left" vertical="center"/>
    </xf>
    <xf numFmtId="0" fontId="35" fillId="4" borderId="4" xfId="0" applyFont="1" applyFill="1" applyBorder="1" applyAlignment="1">
      <alignment horizontal="center" vertical="center" wrapText="1"/>
    </xf>
    <xf numFmtId="166" fontId="36" fillId="4" borderId="3" xfId="4" applyFont="1" applyFill="1" applyBorder="1" applyAlignment="1">
      <alignment horizontal="left" vertical="center" wrapText="1"/>
    </xf>
    <xf numFmtId="166" fontId="36" fillId="4" borderId="7" xfId="4" applyFont="1" applyFill="1" applyBorder="1" applyAlignment="1">
      <alignment horizontal="left" vertical="center" wrapText="1"/>
    </xf>
    <xf numFmtId="168" fontId="29" fillId="4" borderId="0" xfId="0" applyNumberFormat="1" applyFont="1" applyFill="1" applyAlignment="1">
      <alignment vertical="center"/>
    </xf>
    <xf numFmtId="169" fontId="29" fillId="4" borderId="0" xfId="2" applyNumberFormat="1" applyFont="1" applyFill="1" applyAlignment="1">
      <alignment vertical="center"/>
    </xf>
    <xf numFmtId="0" fontId="32" fillId="3" borderId="0" xfId="0" applyFont="1" applyFill="1" applyAlignment="1">
      <alignment horizontal="left" vertical="center" wrapText="1"/>
    </xf>
    <xf numFmtId="3" fontId="35" fillId="3" borderId="2" xfId="0" applyNumberFormat="1" applyFont="1" applyFill="1" applyBorder="1" applyAlignment="1">
      <alignment horizontal="center" vertical="center" wrapText="1"/>
    </xf>
    <xf numFmtId="171" fontId="32" fillId="3" borderId="0" xfId="1" applyNumberFormat="1" applyFont="1" applyFill="1" applyBorder="1" applyAlignment="1">
      <alignment horizontal="center" vertical="center" wrapText="1"/>
    </xf>
    <xf numFmtId="169" fontId="32" fillId="3" borderId="0" xfId="2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 indent="1"/>
    </xf>
    <xf numFmtId="0" fontId="39" fillId="2" borderId="0" xfId="0" applyFont="1" applyFill="1" applyAlignment="1">
      <alignment horizontal="left" vertical="center" wrapText="1"/>
    </xf>
    <xf numFmtId="3" fontId="36" fillId="2" borderId="2" xfId="1" applyNumberFormat="1" applyFont="1" applyFill="1" applyBorder="1" applyAlignment="1">
      <alignment horizontal="right" vertical="center" wrapText="1"/>
    </xf>
    <xf numFmtId="3" fontId="36" fillId="2" borderId="0" xfId="1" applyNumberFormat="1" applyFont="1" applyFill="1" applyBorder="1" applyAlignment="1">
      <alignment horizontal="right" vertical="center" wrapText="1"/>
    </xf>
    <xf numFmtId="169" fontId="36" fillId="2" borderId="0" xfId="2" applyNumberFormat="1" applyFont="1" applyFill="1" applyBorder="1" applyAlignment="1">
      <alignment horizontal="right" vertical="center" wrapText="1"/>
    </xf>
    <xf numFmtId="0" fontId="39" fillId="4" borderId="2" xfId="0" applyFont="1" applyFill="1" applyBorder="1" applyAlignment="1">
      <alignment horizontal="left" vertical="center" wrapText="1"/>
    </xf>
    <xf numFmtId="169" fontId="39" fillId="4" borderId="2" xfId="2" applyNumberFormat="1" applyFont="1" applyFill="1" applyBorder="1" applyAlignment="1">
      <alignment horizontal="right" vertical="center" wrapText="1"/>
    </xf>
    <xf numFmtId="169" fontId="36" fillId="4" borderId="3" xfId="2" applyNumberFormat="1" applyFont="1" applyFill="1" applyBorder="1" applyAlignment="1">
      <alignment horizontal="right" vertical="center" wrapText="1"/>
    </xf>
    <xf numFmtId="170" fontId="29" fillId="4" borderId="0" xfId="1" applyNumberFormat="1" applyFont="1" applyFill="1" applyAlignment="1">
      <alignment vertical="center"/>
    </xf>
    <xf numFmtId="0" fontId="35" fillId="0" borderId="0" xfId="0" applyFont="1" applyAlignment="1">
      <alignment horizontal="left" vertical="center" wrapText="1"/>
    </xf>
    <xf numFmtId="166" fontId="36" fillId="7" borderId="2" xfId="4" applyFont="1" applyFill="1" applyBorder="1" applyAlignment="1">
      <alignment horizontal="right" vertical="center" wrapText="1"/>
    </xf>
    <xf numFmtId="164" fontId="36" fillId="0" borderId="2" xfId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horizontal="left" vertical="center" wrapText="1"/>
    </xf>
    <xf numFmtId="177" fontId="36" fillId="0" borderId="0" xfId="1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49" fontId="13" fillId="4" borderId="20" xfId="0" quotePrefix="1" applyNumberFormat="1" applyFont="1" applyFill="1" applyBorder="1" applyAlignment="1">
      <alignment vertical="center" wrapText="1"/>
    </xf>
    <xf numFmtId="49" fontId="18" fillId="4" borderId="0" xfId="0" quotePrefix="1" applyNumberFormat="1" applyFont="1" applyFill="1" applyAlignment="1">
      <alignment vertical="center" wrapText="1"/>
    </xf>
    <xf numFmtId="49" fontId="13" fillId="4" borderId="4" xfId="0" quotePrefix="1" applyNumberFormat="1" applyFont="1" applyFill="1" applyBorder="1" applyAlignment="1">
      <alignment horizontal="center" vertical="center" wrapText="1"/>
    </xf>
    <xf numFmtId="171" fontId="11" fillId="4" borderId="0" xfId="1" applyNumberFormat="1" applyFont="1" applyFill="1" applyAlignment="1">
      <alignment vertical="center"/>
    </xf>
    <xf numFmtId="169" fontId="11" fillId="4" borderId="0" xfId="2" applyNumberFormat="1" applyFont="1" applyFill="1" applyAlignment="1">
      <alignment horizontal="right" vertical="center"/>
    </xf>
    <xf numFmtId="169" fontId="15" fillId="0" borderId="0" xfId="0" applyNumberFormat="1" applyFont="1" applyAlignment="1">
      <alignment horizontal="center" vertical="center"/>
    </xf>
    <xf numFmtId="0" fontId="18" fillId="4" borderId="0" xfId="0" applyFont="1" applyFill="1" applyAlignment="1">
      <alignment vertical="center"/>
    </xf>
    <xf numFmtId="173" fontId="11" fillId="0" borderId="0" xfId="0" applyNumberFormat="1" applyFont="1" applyAlignment="1">
      <alignment vertical="center"/>
    </xf>
    <xf numFmtId="169" fontId="38" fillId="9" borderId="2" xfId="2" applyNumberFormat="1" applyFont="1" applyFill="1" applyBorder="1" applyAlignment="1">
      <alignment horizontal="right" vertical="center"/>
    </xf>
    <xf numFmtId="169" fontId="38" fillId="9" borderId="7" xfId="2" applyNumberFormat="1" applyFont="1" applyFill="1" applyBorder="1" applyAlignment="1">
      <alignment horizontal="right" vertical="center"/>
    </xf>
    <xf numFmtId="169" fontId="38" fillId="9" borderId="3" xfId="2" applyNumberFormat="1" applyFont="1" applyFill="1" applyBorder="1" applyAlignment="1">
      <alignment horizontal="right" vertical="center"/>
    </xf>
    <xf numFmtId="177" fontId="36" fillId="4" borderId="2" xfId="1" applyNumberFormat="1" applyFont="1" applyFill="1" applyBorder="1" applyAlignment="1">
      <alignment horizontal="right" vertical="center" wrapText="1"/>
    </xf>
    <xf numFmtId="171" fontId="36" fillId="4" borderId="2" xfId="1" applyNumberFormat="1" applyFont="1" applyFill="1" applyBorder="1" applyAlignment="1">
      <alignment horizontal="right" vertical="center" wrapText="1"/>
    </xf>
    <xf numFmtId="3" fontId="35" fillId="4" borderId="0" xfId="1" applyNumberFormat="1" applyFont="1" applyFill="1" applyBorder="1" applyAlignment="1">
      <alignment horizontal="right" vertical="center" wrapText="1"/>
    </xf>
    <xf numFmtId="169" fontId="35" fillId="4" borderId="0" xfId="2" applyNumberFormat="1" applyFont="1" applyFill="1" applyBorder="1" applyAlignment="1">
      <alignment horizontal="right" vertical="center" wrapText="1"/>
    </xf>
    <xf numFmtId="171" fontId="36" fillId="4" borderId="3" xfId="1" applyNumberFormat="1" applyFont="1" applyFill="1" applyBorder="1" applyAlignment="1">
      <alignment horizontal="right" vertical="center" wrapText="1"/>
    </xf>
    <xf numFmtId="169" fontId="36" fillId="5" borderId="0" xfId="2" applyNumberFormat="1" applyFont="1" applyFill="1" applyBorder="1" applyAlignment="1">
      <alignment horizontal="right" vertical="center" wrapText="1"/>
    </xf>
    <xf numFmtId="171" fontId="18" fillId="4" borderId="2" xfId="1" applyNumberFormat="1" applyFont="1" applyFill="1" applyBorder="1" applyAlignment="1">
      <alignment horizontal="right" vertical="center"/>
    </xf>
    <xf numFmtId="0" fontId="13" fillId="4" borderId="11" xfId="0" applyFont="1" applyFill="1" applyBorder="1" applyAlignment="1">
      <alignment horizontal="center" vertical="center" wrapText="1"/>
    </xf>
    <xf numFmtId="177" fontId="18" fillId="4" borderId="14" xfId="4" applyNumberFormat="1" applyFont="1" applyFill="1" applyBorder="1" applyAlignment="1">
      <alignment horizontal="right" vertical="center"/>
    </xf>
    <xf numFmtId="177" fontId="18" fillId="4" borderId="0" xfId="4" applyNumberFormat="1" applyFont="1" applyFill="1" applyBorder="1" applyAlignment="1">
      <alignment horizontal="right" vertical="center"/>
    </xf>
    <xf numFmtId="177" fontId="18" fillId="4" borderId="7" xfId="4" applyNumberFormat="1" applyFont="1" applyFill="1" applyBorder="1" applyAlignment="1">
      <alignment horizontal="right" vertical="center"/>
    </xf>
    <xf numFmtId="177" fontId="19" fillId="4" borderId="7" xfId="4" applyNumberFormat="1" applyFont="1" applyFill="1" applyBorder="1" applyAlignment="1">
      <alignment horizontal="right" vertical="center"/>
    </xf>
    <xf numFmtId="177" fontId="19" fillId="4" borderId="0" xfId="4" applyNumberFormat="1" applyFont="1" applyFill="1" applyBorder="1" applyAlignment="1">
      <alignment horizontal="right" vertical="center"/>
    </xf>
    <xf numFmtId="173" fontId="36" fillId="4" borderId="0" xfId="1" applyNumberFormat="1" applyFont="1" applyFill="1" applyBorder="1" applyAlignment="1">
      <alignment horizontal="center" vertical="center"/>
    </xf>
    <xf numFmtId="173" fontId="48" fillId="4" borderId="0" xfId="1" applyNumberFormat="1" applyFont="1" applyFill="1" applyBorder="1" applyAlignment="1">
      <alignment horizontal="center" vertical="center"/>
    </xf>
    <xf numFmtId="3" fontId="19" fillId="4" borderId="2" xfId="4" applyNumberFormat="1" applyFont="1" applyFill="1" applyBorder="1" applyAlignment="1">
      <alignment horizontal="right" vertical="center"/>
    </xf>
    <xf numFmtId="177" fontId="19" fillId="4" borderId="2" xfId="4" applyNumberFormat="1" applyFont="1" applyFill="1" applyBorder="1" applyAlignment="1">
      <alignment horizontal="right" vertical="center"/>
    </xf>
    <xf numFmtId="173" fontId="18" fillId="4" borderId="3" xfId="1" applyNumberFormat="1" applyFont="1" applyFill="1" applyBorder="1" applyAlignment="1">
      <alignment horizontal="right" vertical="center"/>
    </xf>
    <xf numFmtId="9" fontId="15" fillId="4" borderId="0" xfId="2" applyFont="1" applyFill="1" applyBorder="1" applyAlignment="1">
      <alignment horizontal="center" vertical="center"/>
    </xf>
    <xf numFmtId="169" fontId="19" fillId="4" borderId="0" xfId="2" applyNumberFormat="1" applyFont="1" applyFill="1" applyBorder="1" applyAlignment="1">
      <alignment horizontal="right" vertical="center"/>
    </xf>
    <xf numFmtId="0" fontId="18" fillId="4" borderId="0" xfId="0" applyFont="1" applyFill="1" applyAlignment="1">
      <alignment horizontal="center" vertical="center" wrapText="1"/>
    </xf>
    <xf numFmtId="0" fontId="0" fillId="5" borderId="0" xfId="0" applyFill="1"/>
    <xf numFmtId="0" fontId="18" fillId="5" borderId="0" xfId="0" applyFont="1" applyFill="1" applyAlignment="1">
      <alignment horizontal="left" vertical="center"/>
    </xf>
    <xf numFmtId="49" fontId="13" fillId="5" borderId="35" xfId="0" quotePrefix="1" applyNumberFormat="1" applyFont="1" applyFill="1" applyBorder="1" applyAlignment="1">
      <alignment vertical="center" wrapText="1"/>
    </xf>
    <xf numFmtId="49" fontId="18" fillId="5" borderId="0" xfId="0" quotePrefix="1" applyNumberFormat="1" applyFont="1" applyFill="1" applyAlignment="1">
      <alignment vertical="center" wrapText="1"/>
    </xf>
    <xf numFmtId="49" fontId="13" fillId="5" borderId="36" xfId="0" quotePrefix="1" applyNumberFormat="1" applyFont="1" applyFill="1" applyBorder="1" applyAlignment="1">
      <alignment horizontal="center" vertical="center" wrapText="1"/>
    </xf>
    <xf numFmtId="49" fontId="18" fillId="5" borderId="46" xfId="0" quotePrefix="1" applyNumberFormat="1" applyFont="1" applyFill="1" applyBorder="1" applyAlignment="1">
      <alignment horizontal="center" vertical="center" wrapText="1"/>
    </xf>
    <xf numFmtId="49" fontId="18" fillId="5" borderId="1" xfId="0" quotePrefix="1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 wrapText="1"/>
    </xf>
    <xf numFmtId="168" fontId="15" fillId="5" borderId="24" xfId="4" applyNumberFormat="1" applyFont="1" applyFill="1" applyBorder="1" applyAlignment="1">
      <alignment horizontal="right"/>
    </xf>
    <xf numFmtId="168" fontId="15" fillId="5" borderId="50" xfId="4" applyNumberFormat="1" applyFont="1" applyFill="1" applyBorder="1" applyAlignment="1">
      <alignment horizontal="right"/>
    </xf>
    <xf numFmtId="168" fontId="15" fillId="5" borderId="0" xfId="4" applyNumberFormat="1" applyFont="1" applyFill="1" applyBorder="1" applyAlignment="1">
      <alignment horizontal="right"/>
    </xf>
    <xf numFmtId="168" fontId="15" fillId="5" borderId="15" xfId="4" applyNumberFormat="1" applyFont="1" applyFill="1" applyBorder="1" applyAlignment="1">
      <alignment horizontal="right"/>
    </xf>
    <xf numFmtId="168" fontId="15" fillId="5" borderId="44" xfId="4" applyNumberFormat="1" applyFont="1" applyFill="1" applyBorder="1" applyAlignment="1">
      <alignment horizontal="right"/>
    </xf>
    <xf numFmtId="171" fontId="15" fillId="5" borderId="0" xfId="1" applyNumberFormat="1" applyFont="1" applyFill="1" applyBorder="1" applyAlignment="1">
      <alignment horizontal="right"/>
    </xf>
    <xf numFmtId="168" fontId="16" fillId="5" borderId="24" xfId="4" applyNumberFormat="1" applyFont="1" applyFill="1" applyBorder="1" applyAlignment="1">
      <alignment horizontal="right"/>
    </xf>
    <xf numFmtId="168" fontId="16" fillId="5" borderId="44" xfId="4" applyNumberFormat="1" applyFont="1" applyFill="1" applyBorder="1" applyAlignment="1">
      <alignment horizontal="right"/>
    </xf>
    <xf numFmtId="171" fontId="16" fillId="5" borderId="0" xfId="1" applyNumberFormat="1" applyFont="1" applyFill="1" applyBorder="1" applyAlignment="1">
      <alignment horizontal="right"/>
    </xf>
    <xf numFmtId="3" fontId="30" fillId="5" borderId="0" xfId="0" applyNumberFormat="1" applyFont="1" applyFill="1" applyAlignment="1">
      <alignment horizontal="right" vertical="center"/>
    </xf>
    <xf numFmtId="171" fontId="15" fillId="5" borderId="44" xfId="1" applyNumberFormat="1" applyFont="1" applyFill="1" applyBorder="1" applyAlignment="1">
      <alignment horizontal="right"/>
    </xf>
    <xf numFmtId="3" fontId="31" fillId="5" borderId="0" xfId="0" applyNumberFormat="1" applyFont="1" applyFill="1" applyAlignment="1">
      <alignment horizontal="right" vertical="center"/>
    </xf>
    <xf numFmtId="168" fontId="16" fillId="5" borderId="25" xfId="4" applyNumberFormat="1" applyFont="1" applyFill="1" applyBorder="1" applyAlignment="1">
      <alignment horizontal="right"/>
    </xf>
    <xf numFmtId="0" fontId="11" fillId="5" borderId="0" xfId="0" applyFont="1" applyFill="1"/>
    <xf numFmtId="171" fontId="11" fillId="5" borderId="0" xfId="0" applyNumberFormat="1" applyFont="1" applyFill="1"/>
    <xf numFmtId="164" fontId="36" fillId="4" borderId="2" xfId="1" applyFont="1" applyFill="1" applyBorder="1" applyAlignment="1">
      <alignment horizontal="right" vertical="center" wrapText="1"/>
    </xf>
    <xf numFmtId="0" fontId="36" fillId="5" borderId="0" xfId="0" applyFont="1" applyFill="1" applyAlignment="1">
      <alignment horizontal="left" vertical="center" wrapText="1"/>
    </xf>
    <xf numFmtId="169" fontId="36" fillId="5" borderId="2" xfId="2" applyNumberFormat="1" applyFont="1" applyFill="1" applyBorder="1" applyAlignment="1">
      <alignment horizontal="right" vertical="center" wrapText="1"/>
    </xf>
    <xf numFmtId="3" fontId="36" fillId="5" borderId="2" xfId="1" applyNumberFormat="1" applyFont="1" applyFill="1" applyBorder="1" applyAlignment="1">
      <alignment horizontal="right" vertical="center" wrapText="1"/>
    </xf>
    <xf numFmtId="4" fontId="36" fillId="5" borderId="2" xfId="1" applyNumberFormat="1" applyFont="1" applyFill="1" applyBorder="1" applyAlignment="1">
      <alignment horizontal="right" vertical="center" wrapText="1"/>
    </xf>
    <xf numFmtId="0" fontId="13" fillId="4" borderId="46" xfId="0" applyFont="1" applyFill="1" applyBorder="1" applyAlignment="1">
      <alignment vertical="center"/>
    </xf>
    <xf numFmtId="0" fontId="13" fillId="4" borderId="47" xfId="0" applyFont="1" applyFill="1" applyBorder="1" applyAlignment="1">
      <alignment vertical="center"/>
    </xf>
    <xf numFmtId="171" fontId="16" fillId="9" borderId="0" xfId="0" applyNumberFormat="1" applyFont="1" applyFill="1" applyAlignment="1">
      <alignment horizontal="right" vertical="center"/>
    </xf>
    <xf numFmtId="3" fontId="35" fillId="4" borderId="2" xfId="1" applyNumberFormat="1" applyFont="1" applyFill="1" applyBorder="1" applyAlignment="1">
      <alignment horizontal="right" vertical="center" wrapText="1"/>
    </xf>
    <xf numFmtId="0" fontId="34" fillId="0" borderId="0" xfId="0" applyFont="1" applyAlignment="1">
      <alignment horizontal="center" vertical="center" wrapText="1"/>
    </xf>
    <xf numFmtId="0" fontId="83" fillId="0" borderId="0" xfId="0" applyFont="1" applyAlignment="1">
      <alignment horizontal="left" vertical="center" wrapText="1"/>
    </xf>
    <xf numFmtId="3" fontId="83" fillId="4" borderId="2" xfId="1" applyNumberFormat="1" applyFont="1" applyFill="1" applyBorder="1" applyAlignment="1">
      <alignment horizontal="right" vertical="center" wrapText="1"/>
    </xf>
    <xf numFmtId="3" fontId="83" fillId="4" borderId="0" xfId="1" applyNumberFormat="1" applyFont="1" applyFill="1" applyBorder="1" applyAlignment="1">
      <alignment horizontal="right" vertical="center" wrapText="1"/>
    </xf>
    <xf numFmtId="169" fontId="83" fillId="4" borderId="0" xfId="2" applyNumberFormat="1" applyFont="1" applyFill="1" applyBorder="1" applyAlignment="1">
      <alignment horizontal="right" vertical="center" wrapText="1"/>
    </xf>
    <xf numFmtId="169" fontId="83" fillId="0" borderId="0" xfId="2" applyNumberFormat="1" applyFont="1" applyFill="1" applyBorder="1" applyAlignment="1">
      <alignment horizontal="right" vertical="center" wrapText="1"/>
    </xf>
    <xf numFmtId="0" fontId="84" fillId="0" borderId="0" xfId="0" applyFont="1" applyAlignment="1">
      <alignment vertical="center"/>
    </xf>
    <xf numFmtId="0" fontId="84" fillId="0" borderId="0" xfId="0" applyFont="1" applyAlignment="1">
      <alignment horizontal="left" vertical="center" wrapText="1"/>
    </xf>
    <xf numFmtId="169" fontId="84" fillId="4" borderId="2" xfId="2" applyNumberFormat="1" applyFont="1" applyFill="1" applyBorder="1" applyAlignment="1">
      <alignment horizontal="right" vertical="center" wrapText="1"/>
    </xf>
    <xf numFmtId="169" fontId="84" fillId="0" borderId="0" xfId="2" applyNumberFormat="1" applyFont="1" applyFill="1" applyBorder="1" applyAlignment="1">
      <alignment horizontal="right" vertical="center" wrapText="1"/>
    </xf>
    <xf numFmtId="0" fontId="84" fillId="0" borderId="0" xfId="2" applyNumberFormat="1" applyFont="1" applyFill="1" applyBorder="1" applyAlignment="1">
      <alignment horizontal="right" vertical="center" wrapText="1"/>
    </xf>
    <xf numFmtId="168" fontId="15" fillId="4" borderId="2" xfId="4" applyNumberFormat="1" applyFont="1" applyFill="1" applyBorder="1" applyAlignment="1">
      <alignment horizontal="right" vertical="center"/>
    </xf>
    <xf numFmtId="168" fontId="16" fillId="4" borderId="3" xfId="4" applyNumberFormat="1" applyFont="1" applyFill="1" applyBorder="1" applyAlignment="1">
      <alignment horizontal="right" vertical="center"/>
    </xf>
    <xf numFmtId="168" fontId="36" fillId="4" borderId="2" xfId="4" applyNumberFormat="1" applyFont="1" applyFill="1" applyBorder="1" applyAlignment="1">
      <alignment horizontal="right" vertical="center" wrapText="1"/>
    </xf>
    <xf numFmtId="168" fontId="36" fillId="4" borderId="3" xfId="4" applyNumberFormat="1" applyFont="1" applyFill="1" applyBorder="1" applyAlignment="1">
      <alignment horizontal="right" vertical="center" wrapText="1"/>
    </xf>
    <xf numFmtId="166" fontId="36" fillId="4" borderId="2" xfId="4" applyFont="1" applyFill="1" applyBorder="1" applyAlignment="1">
      <alignment horizontal="right" vertical="center" wrapText="1"/>
    </xf>
    <xf numFmtId="0" fontId="32" fillId="0" borderId="0" xfId="0" applyFont="1" applyAlignment="1">
      <alignment horizontal="center" vertical="center" wrapText="1"/>
    </xf>
    <xf numFmtId="0" fontId="83" fillId="0" borderId="0" xfId="0" applyFont="1" applyAlignment="1">
      <alignment horizontal="right" vertical="center" wrapText="1"/>
    </xf>
    <xf numFmtId="177" fontId="83" fillId="0" borderId="2" xfId="1" applyNumberFormat="1" applyFont="1" applyFill="1" applyBorder="1" applyAlignment="1">
      <alignment horizontal="right" vertical="center"/>
    </xf>
    <xf numFmtId="0" fontId="83" fillId="9" borderId="0" xfId="0" applyFont="1" applyFill="1" applyAlignment="1">
      <alignment horizontal="left" vertical="center" wrapText="1"/>
    </xf>
    <xf numFmtId="169" fontId="83" fillId="9" borderId="2" xfId="2" applyNumberFormat="1" applyFont="1" applyFill="1" applyBorder="1" applyAlignment="1">
      <alignment horizontal="right" vertical="center"/>
    </xf>
    <xf numFmtId="49" fontId="15" fillId="0" borderId="51" xfId="4" applyNumberFormat="1" applyFont="1" applyFill="1" applyBorder="1" applyAlignment="1">
      <alignment horizontal="left" vertical="center"/>
    </xf>
    <xf numFmtId="49" fontId="15" fillId="0" borderId="51" xfId="4" applyNumberFormat="1" applyFont="1" applyFill="1" applyBorder="1" applyAlignment="1">
      <alignment vertical="center"/>
    </xf>
    <xf numFmtId="171" fontId="15" fillId="0" borderId="51" xfId="1" applyNumberFormat="1" applyFont="1" applyBorder="1" applyAlignment="1">
      <alignment vertical="center"/>
    </xf>
    <xf numFmtId="0" fontId="13" fillId="4" borderId="37" xfId="0" applyFont="1" applyFill="1" applyBorder="1" applyAlignment="1">
      <alignment horizontal="center" vertical="center" wrapText="1"/>
    </xf>
    <xf numFmtId="173" fontId="31" fillId="4" borderId="38" xfId="407" applyNumberFormat="1" applyFont="1" applyFill="1" applyBorder="1" applyAlignment="1">
      <alignment horizontal="right" vertical="center"/>
    </xf>
    <xf numFmtId="173" fontId="30" fillId="4" borderId="39" xfId="407" applyNumberFormat="1" applyFont="1" applyFill="1" applyBorder="1" applyAlignment="1">
      <alignment horizontal="right" vertical="center"/>
    </xf>
    <xf numFmtId="170" fontId="15" fillId="0" borderId="0" xfId="1" applyNumberFormat="1" applyFont="1" applyFill="1" applyAlignment="1">
      <alignment vertical="center"/>
    </xf>
    <xf numFmtId="177" fontId="15" fillId="0" borderId="0" xfId="4" quotePrefix="1" applyNumberFormat="1" applyFont="1" applyFill="1" applyBorder="1" applyAlignment="1">
      <alignment horizontal="right" vertical="center"/>
    </xf>
    <xf numFmtId="3" fontId="13" fillId="4" borderId="44" xfId="0" applyNumberFormat="1" applyFont="1" applyFill="1" applyBorder="1" applyAlignment="1">
      <alignment horizontal="right" vertical="center"/>
    </xf>
    <xf numFmtId="9" fontId="13" fillId="4" borderId="45" xfId="0" applyNumberFormat="1" applyFont="1" applyFill="1" applyBorder="1" applyAlignment="1">
      <alignment horizontal="right" vertical="center"/>
    </xf>
    <xf numFmtId="3" fontId="15" fillId="4" borderId="44" xfId="0" applyNumberFormat="1" applyFont="1" applyFill="1" applyBorder="1" applyAlignment="1">
      <alignment vertical="center"/>
    </xf>
    <xf numFmtId="9" fontId="15" fillId="4" borderId="45" xfId="0" applyNumberFormat="1" applyFont="1" applyFill="1" applyBorder="1" applyAlignment="1">
      <alignment vertical="center"/>
    </xf>
    <xf numFmtId="0" fontId="15" fillId="4" borderId="44" xfId="0" applyFont="1" applyFill="1" applyBorder="1" applyAlignment="1">
      <alignment vertical="center"/>
    </xf>
    <xf numFmtId="3" fontId="13" fillId="4" borderId="44" xfId="0" applyNumberFormat="1" applyFont="1" applyFill="1" applyBorder="1" applyAlignment="1">
      <alignment vertical="center"/>
    </xf>
    <xf numFmtId="9" fontId="13" fillId="4" borderId="45" xfId="0" applyNumberFormat="1" applyFont="1" applyFill="1" applyBorder="1" applyAlignment="1">
      <alignment vertical="center"/>
    </xf>
    <xf numFmtId="3" fontId="16" fillId="4" borderId="44" xfId="0" applyNumberFormat="1" applyFont="1" applyFill="1" applyBorder="1" applyAlignment="1">
      <alignment vertical="center"/>
    </xf>
    <xf numFmtId="9" fontId="16" fillId="4" borderId="45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3" fontId="15" fillId="4" borderId="44" xfId="0" applyNumberFormat="1" applyFont="1" applyFill="1" applyBorder="1" applyAlignment="1">
      <alignment horizontal="right" vertical="center"/>
    </xf>
    <xf numFmtId="9" fontId="15" fillId="4" borderId="45" xfId="0" applyNumberFormat="1" applyFont="1" applyFill="1" applyBorder="1" applyAlignment="1">
      <alignment horizontal="right" vertical="center"/>
    </xf>
    <xf numFmtId="0" fontId="15" fillId="4" borderId="44" xfId="0" applyFont="1" applyFill="1" applyBorder="1" applyAlignment="1">
      <alignment horizontal="right" vertical="center"/>
    </xf>
    <xf numFmtId="3" fontId="16" fillId="4" borderId="44" xfId="0" applyNumberFormat="1" applyFont="1" applyFill="1" applyBorder="1" applyAlignment="1">
      <alignment horizontal="right" vertical="center"/>
    </xf>
    <xf numFmtId="9" fontId="16" fillId="4" borderId="45" xfId="0" applyNumberFormat="1" applyFont="1" applyFill="1" applyBorder="1" applyAlignment="1">
      <alignment horizontal="right" vertical="center"/>
    </xf>
    <xf numFmtId="3" fontId="15" fillId="4" borderId="48" xfId="0" applyNumberFormat="1" applyFont="1" applyFill="1" applyBorder="1" applyAlignment="1">
      <alignment horizontal="right" vertical="center"/>
    </xf>
    <xf numFmtId="9" fontId="15" fillId="4" borderId="49" xfId="0" applyNumberFormat="1" applyFont="1" applyFill="1" applyBorder="1" applyAlignment="1">
      <alignment horizontal="right" vertical="center"/>
    </xf>
    <xf numFmtId="171" fontId="16" fillId="4" borderId="0" xfId="0" applyNumberFormat="1" applyFont="1" applyFill="1" applyAlignment="1">
      <alignment horizontal="right" vertical="center"/>
    </xf>
    <xf numFmtId="171" fontId="15" fillId="4" borderId="0" xfId="1" applyNumberFormat="1" applyFont="1" applyFill="1" applyAlignment="1">
      <alignment horizontal="right" vertical="center"/>
    </xf>
    <xf numFmtId="9" fontId="36" fillId="0" borderId="0" xfId="2" applyFont="1" applyFill="1" applyBorder="1" applyAlignment="1">
      <alignment horizontal="center" vertical="center"/>
    </xf>
    <xf numFmtId="171" fontId="18" fillId="4" borderId="3" xfId="1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horizontal="justify" vertical="center" wrapText="1"/>
    </xf>
    <xf numFmtId="171" fontId="32" fillId="32" borderId="0" xfId="1" applyNumberFormat="1" applyFont="1" applyFill="1" applyBorder="1" applyAlignment="1">
      <alignment horizontal="center" vertical="center" wrapText="1"/>
    </xf>
    <xf numFmtId="3" fontId="35" fillId="32" borderId="2" xfId="0" applyNumberFormat="1" applyFont="1" applyFill="1" applyBorder="1" applyAlignment="1">
      <alignment horizontal="center" vertical="center" wrapText="1"/>
    </xf>
    <xf numFmtId="177" fontId="11" fillId="4" borderId="0" xfId="0" applyNumberFormat="1" applyFont="1" applyFill="1" applyAlignment="1">
      <alignment vertical="center"/>
    </xf>
    <xf numFmtId="177" fontId="16" fillId="4" borderId="0" xfId="1" applyNumberFormat="1" applyFont="1" applyFill="1" applyBorder="1" applyAlignment="1">
      <alignment horizontal="right" vertical="center"/>
    </xf>
    <xf numFmtId="177" fontId="15" fillId="4" borderId="0" xfId="1" applyNumberFormat="1" applyFont="1" applyFill="1" applyBorder="1" applyAlignment="1">
      <alignment horizontal="right" vertical="center"/>
    </xf>
    <xf numFmtId="177" fontId="18" fillId="6" borderId="0" xfId="0" applyNumberFormat="1" applyFont="1" applyFill="1" applyAlignment="1">
      <alignment horizontal="right" vertical="center"/>
    </xf>
    <xf numFmtId="169" fontId="18" fillId="6" borderId="0" xfId="2" applyNumberFormat="1" applyFont="1" applyFill="1" applyBorder="1" applyAlignment="1">
      <alignment horizontal="right" vertical="center"/>
    </xf>
    <xf numFmtId="177" fontId="18" fillId="9" borderId="0" xfId="0" applyNumberFormat="1" applyFont="1" applyFill="1" applyAlignment="1">
      <alignment horizontal="right" vertical="center"/>
    </xf>
    <xf numFmtId="170" fontId="13" fillId="0" borderId="0" xfId="1" applyNumberFormat="1" applyFont="1" applyFill="1" applyBorder="1" applyAlignment="1">
      <alignment horizontal="right" vertical="center"/>
    </xf>
    <xf numFmtId="170" fontId="11" fillId="0" borderId="0" xfId="1" applyNumberFormat="1" applyFont="1" applyFill="1" applyBorder="1" applyAlignment="1">
      <alignment horizontal="right" vertical="center"/>
    </xf>
    <xf numFmtId="170" fontId="13" fillId="6" borderId="0" xfId="1" applyNumberFormat="1" applyFont="1" applyFill="1" applyBorder="1" applyAlignment="1">
      <alignment horizontal="right" vertical="center"/>
    </xf>
    <xf numFmtId="170" fontId="19" fillId="0" borderId="0" xfId="1" applyNumberFormat="1" applyFont="1" applyFill="1" applyBorder="1" applyAlignment="1">
      <alignment horizontal="right" vertical="center"/>
    </xf>
    <xf numFmtId="170" fontId="18" fillId="6" borderId="0" xfId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center" vertical="center" wrapText="1"/>
    </xf>
    <xf numFmtId="0" fontId="43" fillId="7" borderId="0" xfId="0" applyFont="1" applyFill="1" applyAlignment="1">
      <alignment horizontal="center" vertical="center" wrapText="1"/>
    </xf>
    <xf numFmtId="0" fontId="82" fillId="33" borderId="0" xfId="0" applyFont="1" applyFill="1" applyAlignment="1">
      <alignment horizontal="center" vertical="center" textRotation="255" wrapText="1"/>
    </xf>
    <xf numFmtId="0" fontId="29" fillId="9" borderId="0" xfId="0" applyFont="1" applyFill="1" applyAlignment="1">
      <alignment horizontal="center" vertical="center" textRotation="255"/>
    </xf>
    <xf numFmtId="0" fontId="3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4" borderId="42" xfId="0" quotePrefix="1" applyNumberFormat="1" applyFont="1" applyFill="1" applyBorder="1" applyAlignment="1">
      <alignment horizontal="center" vertical="center"/>
    </xf>
    <xf numFmtId="17" fontId="18" fillId="4" borderId="43" xfId="0" quotePrefix="1" applyNumberFormat="1" applyFont="1" applyFill="1" applyBorder="1" applyAlignment="1">
      <alignment horizontal="center" vertical="center"/>
    </xf>
    <xf numFmtId="17" fontId="18" fillId="4" borderId="46" xfId="0" quotePrefix="1" applyNumberFormat="1" applyFont="1" applyFill="1" applyBorder="1" applyAlignment="1">
      <alignment horizontal="center" vertical="center"/>
    </xf>
    <xf numFmtId="17" fontId="18" fillId="4" borderId="1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39" fillId="4" borderId="0" xfId="0" applyFont="1" applyFill="1" applyAlignment="1">
      <alignment horizontal="center" vertical="center"/>
    </xf>
    <xf numFmtId="0" fontId="38" fillId="4" borderId="0" xfId="0" applyFont="1" applyFill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18" fillId="4" borderId="0" xfId="0" quotePrefix="1" applyNumberFormat="1" applyFont="1" applyFill="1" applyAlignment="1">
      <alignment horizontal="center" vertical="center" wrapText="1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2" fontId="13" fillId="4" borderId="0" xfId="0" quotePrefix="1" applyNumberFormat="1" applyFont="1" applyFill="1" applyAlignment="1">
      <alignment horizontal="center" vertical="center" wrapText="1"/>
    </xf>
    <xf numFmtId="2" fontId="13" fillId="4" borderId="1" xfId="0" quotePrefix="1" applyNumberFormat="1" applyFont="1" applyFill="1" applyBorder="1" applyAlignment="1">
      <alignment horizontal="center" vertical="center" wrapText="1"/>
    </xf>
    <xf numFmtId="2" fontId="79" fillId="4" borderId="0" xfId="0" quotePrefix="1" applyNumberFormat="1" applyFont="1" applyFill="1" applyAlignment="1">
      <alignment horizontal="center" vertical="center" wrapText="1"/>
    </xf>
    <xf numFmtId="2" fontId="79" fillId="4" borderId="1" xfId="0" quotePrefix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80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15" xfId="479" xr:uid="{F702BBE8-3B54-4FD6-BA22-8655BE1780A6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F2F2F2"/>
      <color rgb="FFEDEDED"/>
      <color rgb="FFFFFFFF"/>
      <color rgb="FFE80202"/>
      <color rgb="FFFFC600"/>
      <color rgb="FFDDDDDD"/>
      <color rgb="FF820D31"/>
      <color rgb="FF595959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37.xml"/><Relationship Id="rId84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58.xml"/><Relationship Id="rId112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74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48.xml"/><Relationship Id="rId102" Type="http://schemas.openxmlformats.org/officeDocument/2006/relationships/externalLink" Target="externalLinks/externalLink7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59.xml"/><Relationship Id="rId95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64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38.xml"/><Relationship Id="rId113" Type="http://schemas.openxmlformats.org/officeDocument/2006/relationships/calcChain" Target="calcChain.xml"/><Relationship Id="rId80" Type="http://schemas.openxmlformats.org/officeDocument/2006/relationships/externalLink" Target="externalLinks/externalLink49.xml"/><Relationship Id="rId85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8.xml"/><Relationship Id="rId103" Type="http://schemas.openxmlformats.org/officeDocument/2006/relationships/externalLink" Target="externalLinks/externalLink72.xml"/><Relationship Id="rId108" Type="http://schemas.openxmlformats.org/officeDocument/2006/relationships/externalLink" Target="externalLinks/externalLink77.xml"/><Relationship Id="rId54" Type="http://schemas.openxmlformats.org/officeDocument/2006/relationships/externalLink" Target="externalLinks/externalLink23.xml"/><Relationship Id="rId70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44.xml"/><Relationship Id="rId91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6" Type="http://schemas.openxmlformats.org/officeDocument/2006/relationships/externalLink" Target="externalLinks/externalLink75.xml"/><Relationship Id="rId114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73" Type="http://schemas.openxmlformats.org/officeDocument/2006/relationships/externalLink" Target="externalLinks/externalLink42.xml"/><Relationship Id="rId78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55.xml"/><Relationship Id="rId94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68.xml"/><Relationship Id="rId101" Type="http://schemas.openxmlformats.org/officeDocument/2006/relationships/externalLink" Target="externalLinks/externalLink7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78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Relationship Id="rId76" Type="http://schemas.openxmlformats.org/officeDocument/2006/relationships/externalLink" Target="externalLinks/externalLink45.xml"/><Relationship Id="rId97" Type="http://schemas.openxmlformats.org/officeDocument/2006/relationships/externalLink" Target="externalLinks/externalLink66.xml"/><Relationship Id="rId104" Type="http://schemas.openxmlformats.org/officeDocument/2006/relationships/externalLink" Target="externalLinks/externalLink7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0.xml"/><Relationship Id="rId92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66" Type="http://schemas.openxmlformats.org/officeDocument/2006/relationships/externalLink" Target="externalLinks/externalLink35.xml"/><Relationship Id="rId87" Type="http://schemas.openxmlformats.org/officeDocument/2006/relationships/externalLink" Target="externalLinks/externalLink56.xml"/><Relationship Id="rId110" Type="http://schemas.openxmlformats.org/officeDocument/2006/relationships/theme" Target="theme/theme1.xml"/><Relationship Id="rId115" Type="http://schemas.openxmlformats.org/officeDocument/2006/relationships/customXml" Target="../customXml/item2.xml"/><Relationship Id="rId61" Type="http://schemas.openxmlformats.org/officeDocument/2006/relationships/externalLink" Target="externalLinks/externalLink30.xml"/><Relationship Id="rId82" Type="http://schemas.openxmlformats.org/officeDocument/2006/relationships/externalLink" Target="externalLinks/externalLink5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56" Type="http://schemas.openxmlformats.org/officeDocument/2006/relationships/externalLink" Target="externalLinks/externalLink25.xml"/><Relationship Id="rId77" Type="http://schemas.openxmlformats.org/officeDocument/2006/relationships/externalLink" Target="externalLinks/externalLink46.xml"/><Relationship Id="rId100" Type="http://schemas.openxmlformats.org/officeDocument/2006/relationships/externalLink" Target="externalLinks/externalLink69.xml"/><Relationship Id="rId105" Type="http://schemas.openxmlformats.org/officeDocument/2006/relationships/externalLink" Target="externalLinks/externalLink7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72" Type="http://schemas.openxmlformats.org/officeDocument/2006/relationships/externalLink" Target="externalLinks/externalLink41.xml"/><Relationship Id="rId93" Type="http://schemas.openxmlformats.org/officeDocument/2006/relationships/externalLink" Target="externalLinks/externalLink62.xml"/><Relationship Id="rId98" Type="http://schemas.openxmlformats.org/officeDocument/2006/relationships/externalLink" Target="externalLinks/externalLink6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5.xml"/><Relationship Id="rId67" Type="http://schemas.openxmlformats.org/officeDocument/2006/relationships/externalLink" Target="externalLinks/externalLink36.xml"/><Relationship Id="rId11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62" Type="http://schemas.openxmlformats.org/officeDocument/2006/relationships/externalLink" Target="externalLinks/externalLink31.xml"/><Relationship Id="rId83" Type="http://schemas.openxmlformats.org/officeDocument/2006/relationships/externalLink" Target="externalLinks/externalLink52.xml"/><Relationship Id="rId88" Type="http://schemas.openxmlformats.org/officeDocument/2006/relationships/externalLink" Target="externalLinks/externalLink57.xml"/><Relationship Id="rId11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Contabilidad%20y%20Reporting/Consolidado/2020/Consolidado%202020%2009/Templates/Template%20ECS%202020-09.xlsx" TargetMode="External"/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Contabilidad%20y%20Reporting/20F/2021/Bridge/supv_LinkingFile_20F.xlsx" TargetMode="External"/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7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abilidad%20y%20Reporting\Press%20Release\2026\1Q%202026\Press%20Release%20Consolidado%2003-2026.xlsx" TargetMode="External"/><Relationship Id="rId1" Type="http://schemas.openxmlformats.org/officeDocument/2006/relationships/externalLinkPath" Target="file:///\\FSGSV-01\grupo_supervielle\Contabilidad%20y%20Reporting\Press%20Release\2026\1Q%202026\Press%20Release%20Consolidado%20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  <sheetName val="Download 11_12_02"/>
      <sheetName val="FLS_Clients_to_ESS_Regions"/>
      <sheetName val="REFERENCIADO"/>
      <sheetName val="Tango AN 31-12-02"/>
      <sheetName val="Basic Input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ipc"/>
      <sheetName val="Perdidas fiscales y exces"/>
      <sheetName val="Inv Acciones"/>
      <sheetName val="Indemnizaciones"/>
      <sheetName val="Calculo limite - Opcion 1 y 2"/>
      <sheetName val="Listas"/>
      <sheetName val="products annual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3_INPUT_ACT"/>
      <sheetName val="gan-3|1_prev_inc"/>
      <sheetName val="analisis_1-01_a_6-01"/>
      <sheetName val="BG_DIC_2002"/>
      <sheetName val="Dot_-Rem"/>
      <sheetName val="Presupuesto_Anual"/>
      <sheetName val="03_Depósitos_a_Plazos_a_Dic"/>
      <sheetName val="Conciliacioon_ret_SUSS"/>
      <sheetName val="0|_LIV_GERA_(PBC)"/>
      <sheetName val="Assump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IMPCOST"/>
      <sheetName val="FR"/>
      <sheetName val="Graphs"/>
      <sheetName val="SEG.TECN"/>
      <sheetName val="P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2" refreshError="1"/>
      <sheetData sheetId="193" refreshError="1"/>
      <sheetData sheetId="194" refreshError="1"/>
      <sheetData sheetId="195" refreshError="1"/>
      <sheetData sheetId="1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6" refreshError="1"/>
      <sheetData sheetId="2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4" refreshError="1"/>
      <sheetData sheetId="3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8">
        <row r="35">
          <cell r="B35" t="str">
            <v>Longer cycle times at manufacturers continue to contribute to higher rental fees.</v>
          </cell>
        </row>
      </sheetData>
      <sheetData sheetId="3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68">
          <cell r="C68" t="str">
            <v>J '97</v>
          </cell>
        </row>
      </sheetData>
      <sheetData sheetId="513"/>
      <sheetData sheetId="514"/>
      <sheetData sheetId="515">
        <row r="35">
          <cell r="B35" t="str">
            <v>Longer cycle times at manufacturers continue to contribute to higher rental fees.</v>
          </cell>
        </row>
      </sheetData>
      <sheetData sheetId="516">
        <row r="35">
          <cell r="B35" t="str">
            <v>Longer cycle times at manufacturers continue to contribute to higher rental fees.</v>
          </cell>
        </row>
      </sheetData>
      <sheetData sheetId="517"/>
      <sheetData sheetId="518"/>
      <sheetData sheetId="519"/>
      <sheetData sheetId="520"/>
      <sheetData sheetId="521"/>
      <sheetData sheetId="522">
        <row r="68">
          <cell r="C68" t="str">
            <v>J '97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50">
        <row r="68">
          <cell r="C68" t="str">
            <v>J '97</v>
          </cell>
        </row>
      </sheetData>
      <sheetData sheetId="551">
        <row r="68">
          <cell r="C68" t="str">
            <v>J '97</v>
          </cell>
        </row>
      </sheetData>
      <sheetData sheetId="552">
        <row r="68">
          <cell r="C68" t="str">
            <v>J '97</v>
          </cell>
        </row>
      </sheetData>
      <sheetData sheetId="553"/>
      <sheetData sheetId="554"/>
      <sheetData sheetId="555">
        <row r="35">
          <cell r="B35" t="str">
            <v>Longer cycle times at manufacturers continue to contribute to higher rental fees.</v>
          </cell>
        </row>
      </sheetData>
      <sheetData sheetId="556">
        <row r="35">
          <cell r="B35" t="str">
            <v>Longer cycle times at manufacturers continue to contribute to higher rental fees.</v>
          </cell>
        </row>
      </sheetData>
      <sheetData sheetId="557">
        <row r="35">
          <cell r="B35" t="str">
            <v>Longer cycle times at manufacturers continue to contribute to higher rental fees.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2"/>
      <sheetData sheetId="6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4">
        <row r="68">
          <cell r="C68" t="str">
            <v>J '97</v>
          </cell>
        </row>
      </sheetData>
      <sheetData sheetId="645">
        <row r="68">
          <cell r="C68" t="str">
            <v>J '97</v>
          </cell>
        </row>
      </sheetData>
      <sheetData sheetId="646">
        <row r="68">
          <cell r="C68" t="str">
            <v>J '97</v>
          </cell>
        </row>
      </sheetData>
      <sheetData sheetId="647"/>
      <sheetData sheetId="648"/>
      <sheetData sheetId="649"/>
      <sheetData sheetId="650">
        <row r="35">
          <cell r="B35" t="str">
            <v>Longer cycle times at manufacturers continue to contribute to higher rental fees.</v>
          </cell>
        </row>
      </sheetData>
      <sheetData sheetId="651">
        <row r="35">
          <cell r="B35" t="str">
            <v>Longer cycle times at manufacturers continue to contribute to higher rental fees.</v>
          </cell>
        </row>
      </sheetData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1">
        <row r="68">
          <cell r="C68" t="str">
            <v>J '97</v>
          </cell>
        </row>
      </sheetData>
      <sheetData sheetId="702">
        <row r="68">
          <cell r="C68" t="str">
            <v>J '97</v>
          </cell>
        </row>
      </sheetData>
      <sheetData sheetId="703">
        <row r="68">
          <cell r="C68" t="str">
            <v>J '97</v>
          </cell>
        </row>
      </sheetData>
      <sheetData sheetId="7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5"/>
      <sheetData sheetId="706"/>
      <sheetData sheetId="707">
        <row r="35">
          <cell r="B35" t="str">
            <v>Longer cycle times at manufacturers continue to contribute to higher rental fees.</v>
          </cell>
        </row>
      </sheetData>
      <sheetData sheetId="708">
        <row r="35">
          <cell r="B35" t="str">
            <v>Longer cycle times at manufacturers continue to contribute to higher rental fees.</v>
          </cell>
        </row>
      </sheetData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4">
        <row r="68">
          <cell r="C68" t="str">
            <v>J '97</v>
          </cell>
        </row>
      </sheetData>
      <sheetData sheetId="755">
        <row r="68">
          <cell r="C68" t="str">
            <v>J '97</v>
          </cell>
        </row>
      </sheetData>
      <sheetData sheetId="756">
        <row r="68">
          <cell r="C68" t="str">
            <v>J '97</v>
          </cell>
        </row>
      </sheetData>
      <sheetData sheetId="7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8"/>
      <sheetData sheetId="759"/>
      <sheetData sheetId="760">
        <row r="35">
          <cell r="B35" t="str">
            <v>Longer cycle times at manufacturers continue to contribute to higher rental fees.</v>
          </cell>
        </row>
      </sheetData>
      <sheetData sheetId="761">
        <row r="35">
          <cell r="B35" t="str">
            <v>Longer cycle times at manufacturers continue to contribute to higher rental fees.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8">
        <row r="68">
          <cell r="C68" t="str">
            <v>J '97</v>
          </cell>
        </row>
      </sheetData>
      <sheetData sheetId="809">
        <row r="68">
          <cell r="C68" t="str">
            <v>J '97</v>
          </cell>
        </row>
      </sheetData>
      <sheetData sheetId="810">
        <row r="68">
          <cell r="C68" t="str">
            <v>J '97</v>
          </cell>
        </row>
      </sheetData>
      <sheetData sheetId="8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12"/>
      <sheetData sheetId="813"/>
      <sheetData sheetId="814">
        <row r="35">
          <cell r="B35" t="str">
            <v>Longer cycle times at manufacturers continue to contribute to higher rental fees.</v>
          </cell>
        </row>
      </sheetData>
      <sheetData sheetId="815">
        <row r="35">
          <cell r="B35" t="str">
            <v>Longer cycle times at manufacturers continue to contribute to higher rental fees.</v>
          </cell>
        </row>
      </sheetData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  <sheetName val="Report 1"/>
      <sheetName val="BCE"/>
      <sheetName val="Arrears"/>
      <sheetName val="Rappel"/>
      <sheetName val="PLJAN"/>
      <sheetName val="Tablas NO TOCAR"/>
      <sheetName val="iva|pg df"/>
      <sheetName val="AJUS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  <sheetName val="Report 1"/>
      <sheetName val="Parámetros"/>
      <sheetName val="CRITERIA1"/>
      <sheetName val="CBD Kolben"/>
      <sheetName val="ACUMULADO"/>
      <sheetName val="B"/>
      <sheetName val="Cross Bdr"/>
      <sheetName val="DOH TOTAL"/>
      <sheetName val="Column Test-S2"/>
      <sheetName val="nota"/>
      <sheetName val="Ind.TC"/>
      <sheetName val="A.F SOL"/>
      <sheetName val="A.F $"/>
      <sheetName val="EEFF"/>
      <sheetName val="Data Validation"/>
      <sheetName val="D54hh"/>
      <sheetName val="BUS_TREN"/>
      <sheetName val="FR"/>
      <sheetName val="Drivers"/>
      <sheetName val="Acc.ti e sval.tassati"/>
      <sheetName val="Conso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  <sheetName val="Base Mes"/>
      <sheetName val="Finan00 AM"/>
      <sheetName val="DATOS"/>
      <sheetName val="EXPENSES - BY COST CENTER"/>
      <sheetName val="TOTAL EXPENSES"/>
      <sheetName val="LABOUR MKT"/>
      <sheetName val="FX COSTS MKT"/>
      <sheetName val="3partcurve"/>
      <sheetName val="B-V"/>
      <sheetName val="INC-BAL"/>
      <sheetName val="S&amp;U OF FUNDS"/>
      <sheetName val="DOH"/>
      <sheetName val="Comm1"/>
      <sheetName val="FR"/>
      <sheetName val="BIL  2001"/>
      <sheetName val="CTF ´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  <sheetName val="Portafolios Sanos A C.Cuentas"/>
      <sheetName val="PLANES~1"/>
      <sheetName val="IC+RRCC+CARTERAS BEC_formulado"/>
      <sheetName val="Inv.Ren+Rec+Tipo"/>
      <sheetName val="Auxilia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  <sheetName val="Bs. de Uso"/>
      <sheetName val="Arg AGING"/>
      <sheetName val="MEX95IB"/>
      <sheetName val="BCMT DICIEMBRE  2002 (CRAFI) co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>
        <row r="1">
          <cell r="J1" t="str">
            <v>Final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2954">
          <cell r="K2954">
            <v>-195344.65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  <sheetName val="VENTAS"/>
      <sheetName val="APRIL"/>
      <sheetName val="Account Detail"/>
      <sheetName val="EOAF_30-9-9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  <sheetName val="EOAF_30-9-99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  <sheetName val="Vida_Invest"/>
      <sheetName val="Precios_Hoy"/>
      <sheetName val="FY 99"/>
      <sheetName val="EOAF_30-9-99"/>
      <sheetName val="Telefonia"/>
      <sheetName val="Pruebas Globales"/>
      <sheetName val="Baja Buso "/>
      <sheetName val="Bce_Pat1"/>
      <sheetName val="EERR_Aj__Aud1"/>
      <sheetName val="IIBB_10´041"/>
      <sheetName val="IIBB|CM03_rectif_1"/>
      <sheetName val="IIBB|ALIC_1"/>
      <sheetName val="CAP_FED1"/>
      <sheetName val="BS_AS_1"/>
      <sheetName val="GAN-3|1_Prev_Inc"/>
      <sheetName val="Dados_BLP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  <sheetName val="#REF"/>
      <sheetName val="Sheet1"/>
      <sheetName val="ECUP&amp;L"/>
      <sheetName val="cálculos"/>
      <sheetName val="back"/>
      <sheetName val="Tablas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  <sheetName val="BS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Balance de Comp_2011"/>
      <sheetName val="MD'S Monthly"/>
      <sheetName val="UNREAL  MKT"/>
      <sheetName val="Forside"/>
      <sheetName val="INPUT"/>
      <sheetName val="FR"/>
      <sheetName val="PopCache"/>
      <sheetName val="COSTOMAT.XLS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Drillable BS"/>
      <sheetName val="Telefonia"/>
      <sheetName val="Subdiario Compras"/>
      <sheetName val="Reporte Percepciones"/>
      <sheetName val="Reporte Retenciones"/>
      <sheetName val="Subdiario Ventas"/>
      <sheetName val="Parameters"/>
      <sheetName val="INPC"/>
      <sheetName val="Saldos Chile"/>
      <sheetName val="PATRIMONIO"/>
      <sheetName val="Prueba global - Pasivo"/>
      <sheetName val="Pond_Baños"/>
      <sheetName val="Inversiones_Act_Subact"/>
      <sheetName val="Table"/>
      <sheetName val="GTO-GEN"/>
      <sheetName val="estoques"/>
      <sheetName val="4  ACN Corp View"/>
      <sheetName val="Sdos_2"/>
      <sheetName val="Dat-balance_Acum2"/>
      <sheetName val="P_L_SUM2"/>
      <sheetName val="PRESENTACION_MES2"/>
      <sheetName val="FX_Rates3"/>
      <sheetName val="VC_06-072"/>
      <sheetName val="BS-ING_axi2"/>
      <sheetName val="PL-ING_axi2"/>
      <sheetName val="PL_axi_control2"/>
      <sheetName val="BS_axi_control2"/>
      <sheetName val="P-L_'19_O_B2"/>
      <sheetName val="B-S_'19_O_B2"/>
      <sheetName val="NUEVO_PL_'19_O_B2"/>
      <sheetName val="BS-ARG_USD2"/>
      <sheetName val="PL_ARG_ACUM_2020_axi2"/>
      <sheetName val="PL_ARG_Ene20_axi2"/>
      <sheetName val="PL_ARG_Dic19_axi2"/>
      <sheetName val="Armado_Gastos2"/>
      <sheetName val="Contab_Ene202"/>
      <sheetName val="Base_Gastos_del_mes2"/>
      <sheetName val="LINK_BASE_DE_GASTOS2"/>
      <sheetName val="SyS_MENSUALES2"/>
      <sheetName val="Contab_Dic192"/>
      <sheetName val="Emprestimo_2"/>
      <sheetName val="Vta_Prod_Nac2"/>
      <sheetName val="Adm_Exp_Budget2"/>
      <sheetName val="Com_Exp_Budget2"/>
      <sheetName val="Manuf_Exp_Budget2"/>
      <sheetName val="Posición_de_IVA3"/>
      <sheetName val="Resumen_para_contabilidad2"/>
      <sheetName val="_EEPN1"/>
      <sheetName val="Customize_Your_Purchase_Order"/>
      <sheetName val="migs_gateway"/>
      <sheetName val="Giant_Wedge_Calcs"/>
      <sheetName val="Large_Gas_Wedge_Calcs"/>
      <sheetName val="Liquids-Gas_Wedge_Calcs"/>
      <sheetName val="Small_Gas_Wedge_Calcs"/>
      <sheetName val="Oil_well_-_AEB"/>
      <sheetName val="Oil_well_-_AR&amp;BAH"/>
      <sheetName val="Oil_well_-_HOR&amp;RES"/>
      <sheetName val="Oil_well_-_JUR"/>
      <sheetName val="Oil_well_-_WF"/>
      <sheetName val="Sueldo_Obras"/>
      <sheetName val="C|Split_Reallocation"/>
      <sheetName val="C|YTD_Summary"/>
      <sheetName val="D|Contract_Schedule"/>
      <sheetName val="P|400949_511070"/>
      <sheetName val="D|Trial_Balances"/>
      <sheetName val="D|400949_511070"/>
      <sheetName val="D|Cost_Centres"/>
      <sheetName val="cuentas_por_cobrar_no_comercial"/>
      <sheetName val="Impuesto_2_%"/>
      <sheetName val="Dec_12_01_14"/>
      <sheetName val="tabla_Mayo"/>
      <sheetName val="LTM"/>
      <sheetName val="CREDIT STATS"/>
      <sheetName val="DropZone"/>
      <sheetName val="Analitics"/>
      <sheetName val="Bce Saldos Calendario"/>
      <sheetName val="Actividades"/>
      <sheetName val="Subdiario_ventas_CITI"/>
      <sheetName val="Precios_Hoy"/>
      <sheetName val="Vida_Invest"/>
      <sheetName val="Mapas"/>
      <sheetName val="Def tax"/>
      <sheetName val="Indicadores por segmento 12-20"/>
      <sheetName val="EPMFormattingSheet"/>
      <sheetName val="EERR"/>
      <sheetName val="1.Ingresos"/>
      <sheetName val="2.Gtos por naturaleza."/>
      <sheetName val="2.2.Ds Incobrables"/>
      <sheetName val="3.Otros"/>
      <sheetName val="4.Fair Value"/>
      <sheetName val="5.Conci Adj EBITDA"/>
      <sheetName val="5.5.FV realizado"/>
      <sheetName val="balance"/>
      <sheetName val="Hotel Facts"/>
      <sheetName val="Relativ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>
        <row r="11">
          <cell r="C11" t="str">
            <v>MMI/QO/20-21/3789</v>
          </cell>
        </row>
      </sheetData>
      <sheetData sheetId="671">
        <row r="11">
          <cell r="C11" t="str">
            <v>MMI/QO/20-21/3789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>
        <row r="11">
          <cell r="C11" t="str">
            <v>MMI/QO/20-21/3789</v>
          </cell>
        </row>
      </sheetData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>
        <row r="11">
          <cell r="C11"/>
        </row>
      </sheetData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 refreshError="1"/>
      <sheetData sheetId="8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  <sheetName val="2001"/>
      <sheetName val="Bs.no computables"/>
      <sheetName val="Datos"/>
      <sheetName val="composició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  <sheetName val="4- BG"/>
      <sheetName val="ANEXO I"/>
      <sheetName val="CMN Detail"/>
      <sheetName val="BSISver6.4"/>
      <sheetName val="IVA|voucheo"/>
      <sheetName val="Date Update"/>
      <sheetName val="713|4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  <sheetName val="Tipos de Cambio"/>
      <sheetName val="Conciliaciones"/>
      <sheetName val="Evolución ctto. TC"/>
      <sheetName val="Prepa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INDICE-TR"/>
      <sheetName val="Intangibles  Movement"/>
      <sheetName val="Tpte_Interno"/>
      <sheetName val="P_de_Trabajo"/>
      <sheetName val="Instructions -Data input"/>
      <sheetName val="Data Validation"/>
      <sheetName val="mapping_agreed_to_Audit_20101"/>
      <sheetName val="RoXDagaTables"/>
      <sheetName val="Table"/>
      <sheetName val="General_Framework_Code3"/>
      <sheetName val="Consolidation_YTDMar_082"/>
      <sheetName val="Annual_Benefits1"/>
      <sheetName val="LTM"/>
      <sheetName val="CREDIT STATS"/>
      <sheetName val="DropZone"/>
      <sheetName val="MS Group notes _MSDW III"/>
      <sheetName val="KR_DDE_MACROS"/>
      <sheetName val="DATOS"/>
      <sheetName val="120 10 0"/>
      <sheetName val="120 10 1"/>
      <sheetName val="120 10 2"/>
      <sheetName val="120 6 1"/>
      <sheetName val="120 6 2"/>
      <sheetName val="C-TEC 99 InfoMatrix"/>
      <sheetName val="U1.6"/>
      <sheetName val="Revenue_Assumptions1"/>
      <sheetName val="Main_Assumptions1"/>
      <sheetName val="BLUE_CROSS_(P_1_-_P_27)1"/>
      <sheetName val="Revenue_Sheet1"/>
      <sheetName val="Capital_ROA1"/>
      <sheetName val="PRC_GAAP"/>
      <sheetName val="Former_Rouse"/>
      <sheetName val="RP_-_Store_by_Store_Summary"/>
      <sheetName val="Macro Codes"/>
      <sheetName val="Input"/>
      <sheetName val="BBG"/>
      <sheetName val="Setting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  <sheetName val="Calculos"/>
      <sheetName val="Head II"/>
      <sheetName val="Asientos_Ajuste4"/>
      <sheetName val="Evolución_Est-Sit-Pat_4"/>
      <sheetName val="Ventas_del_Mes_4"/>
      <sheetName val="Evolucion_de_Gastos4"/>
      <sheetName val="Resultado_-decision4"/>
      <sheetName val="apertura_de_gastos4"/>
      <sheetName val="Balance_Sheets4"/>
      <sheetName val="Income_statement4"/>
      <sheetName val="Valorizacion_Cartera_Propia4"/>
      <sheetName val="Entrada_de_dados3"/>
      <sheetName val="Trial_Bal3"/>
      <sheetName val="3Seg_to_PCCC2"/>
      <sheetName val="ID_Reaseg2"/>
      <sheetName val="Cost_Assumptions2"/>
      <sheetName val="USBAL_0220012"/>
      <sheetName val="Consolidated_BS2"/>
      <sheetName val="Dist__seguros_total2"/>
      <sheetName val="P-A_Clientes2"/>
      <sheetName val="SYSTUC12_992"/>
      <sheetName val="Costo_Etapa_II2"/>
      <sheetName val="bce_sist2"/>
      <sheetName val="715-4_Altas_20042"/>
      <sheetName val="AS_FILED_CPII_1999"/>
      <sheetName val="AS_FILED_1998_T-STAR"/>
      <sheetName val="Sch__5"/>
      <sheetName val="Base_Mayo"/>
      <sheetName val="TITULOS"/>
      <sheetName val="MARZO"/>
      <sheetName val="Rich's Entities"/>
    </sheetNames>
    <sheetDataSet>
      <sheetData sheetId="0" refreshError="1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BD"/>
      <sheetName val="P.G. Amortizaciones"/>
      <sheetName val="Movimiento"/>
      <sheetName val="TITEQUIV"/>
      <sheetName val="ANIM"/>
      <sheetName val="PopCache"/>
      <sheetName val="DETAL0598"/>
      <sheetName val="rei"/>
      <sheetName val="2_1_01_02_01_051"/>
      <sheetName val="2_1_01_02_01_061"/>
      <sheetName val="2_1_01_02_01_071"/>
      <sheetName val="2_1_01_02_01_081"/>
      <sheetName val="Cesiones_HSBC1"/>
      <sheetName val="OC__HSBC1"/>
      <sheetName val="Marcas_Estándar1"/>
      <sheetName val="Prueba_Global_LOCAL1"/>
      <sheetName val="IVA|PG_DF1"/>
      <sheetName val="Taxes_&amp;_Deductions1"/>
      <sheetName val="Budget_Assumptions1"/>
      <sheetName val="Fat_Anual_99_021"/>
      <sheetName val="A-empre_Escenario_21"/>
      <sheetName val="Worksheet_2i-WIP1"/>
      <sheetName val="PBA_GLOBAL_Amortizaciones1"/>
      <sheetName val="Prueba_global_-_Pasivo"/>
      <sheetName val="Papel_de_trabajo1"/>
      <sheetName val="1__Analisis1"/>
      <sheetName val="calculo_convenios_maraton_20001"/>
      <sheetName val="VALORES_PUBLICOS1"/>
      <sheetName val="Conciliaciones"/>
      <sheetName val="Hoja3"/>
      <sheetName val="CUENTAS POR COBRAR NO COMERCIAL"/>
      <sheetName val="XN-2 Cruce Pasivo"/>
      <sheetName val="DATA GRAFICAS"/>
      <sheetName val="ILV ALC"/>
      <sheetName val="INV.SHAPAJA"/>
      <sheetName val="Warehouses"/>
      <sheetName val="Ac-Pa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  <sheetName val="Análisis Débitos"/>
      <sheetName val="Dates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  <sheetName val="Dat-balance"/>
      <sheetName val="Chart of Accounts"/>
      <sheetName val="CCF 979"/>
      <sheetName val="Selecci? partidas que suman"/>
      <sheetName val="VOLUMEN"/>
      <sheetName val="Debt Sum"/>
      <sheetName val="Validations"/>
      <sheetName val="EEPN|3"/>
      <sheetName val="Bienes de Uso"/>
      <sheetName val="PBBT_Intern"/>
      <sheetName val="BG"/>
      <sheetName val="PG"/>
    </sheetNames>
    <sheetDataSet>
      <sheetData sheetId="0" refreshError="1"/>
      <sheetData sheetId="1">
        <row r="1">
          <cell r="F1" t="str">
            <v>30-09-03 Preliminary</v>
          </cell>
        </row>
      </sheetData>
      <sheetData sheetId="2"/>
      <sheetData sheetId="3">
        <row r="1">
          <cell r="F1" t="str">
            <v>30-09-03 Preliminary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  <sheetName val="mayor"/>
      <sheetName val="Tarea_realizada1"/>
      <sheetName val="P_G_1"/>
      <sheetName val="Dif_cambio_Intereses1"/>
      <sheetName val="T_C_1"/>
      <sheetName val="PPC_Junio_031"/>
      <sheetName val="PPC_Mayo_031"/>
      <sheetName val="PPC_Abril_031"/>
      <sheetName val="PP_PWC__Marzo_031"/>
      <sheetName val="Dif_cambio_Intereses_Mar031"/>
      <sheetName val="P_P_C__Enero031"/>
      <sheetName val="P_P_C__Febrero_031"/>
      <sheetName val="P_P_C__Marzo_031"/>
      <sheetName val="ON_-_US_TRUSTDic_021"/>
      <sheetName val="Tickmarks_Dic_02_1"/>
      <sheetName val="Análisis_al_31-12-021"/>
      <sheetName val="Tickmarks_dic021"/>
      <sheetName val="INTERESES_DEVOL_1"/>
      <sheetName val="PG_Amortizaciones1"/>
      <sheetName val="1__Prueba_Global1"/>
      <sheetName val="Capital_COA1"/>
      <sheetName val="Altas_'031"/>
      <sheetName val="Bajas_'031"/>
      <sheetName val="Conciliacion_contable1"/>
      <sheetName val="Tecnico_al_20011"/>
      <sheetName val="Sueldos_a_pagar1"/>
      <sheetName val="PG_Sueldos_y_Cs__Soc_1"/>
      <sheetName val="2_1_01_02_01_061"/>
      <sheetName val="2_1_01_02_01_051"/>
      <sheetName val="Conciliaciones_Bancarias1"/>
      <sheetName val="Selección_partidas_que_suman1"/>
      <sheetName val="ANEXO_(AXI)1"/>
      <sheetName val="US_GAAP1"/>
      <sheetName val="VPP_20001"/>
      <sheetName val="TABLAIPC_1"/>
      <sheetName val="Obras_en_curso1"/>
      <sheetName val="Resumen_Int__prefi_"/>
      <sheetName val="Saldos_en_pesos"/>
      <sheetName val="Bs_Uso"/>
      <sheetName val="PAS_Moeda_Nacional"/>
      <sheetName val="Cálculo_ID_AR$"/>
      <sheetName val="Papel_de_trabajo"/>
      <sheetName val="PAS_Vendas"/>
      <sheetName val="TC_Resumen"/>
      <sheetName val="Prueba_Global"/>
      <sheetName val="MEMO"/>
      <sheetName val="Inversiones Resumen"/>
      <sheetName val="Links"/>
      <sheetName val="Mayores 2018"/>
      <sheetName val="S&amp;S 2018 Histórico"/>
      <sheetName val="713-0"/>
      <sheetName val="713"/>
      <sheetName val="713-1"/>
      <sheetName val="713-2"/>
      <sheetName val="713-3"/>
      <sheetName val="715"/>
      <sheetName val="713-3-2"/>
      <sheetName val="713-3-3"/>
      <sheetName val="Cruce con Contabilidad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  <sheetName val="Worksheet in   PG DE VALUACION "/>
      <sheetName val="TOTAL SALES"/>
      <sheetName val="Gastos de lanzami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  <sheetName val="Intercompany BP"/>
      <sheetName val="Input"/>
      <sheetName val="ipc"/>
      <sheetName val="Intercopany1999.8"/>
      <sheetName val="TB worksheet"/>
      <sheetName val="Links"/>
      <sheetName val="L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  <sheetName val="P.G."/>
      <sheetName val="BALAN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  <sheetName val="vtos_comunes"/>
      <sheetName val="BS 1"/>
      <sheetName val="Sheet11"/>
      <sheetName val="AJUSTES"/>
      <sheetName val="Población"/>
      <sheetName val="Test 2009"/>
      <sheetName val="Sdos.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>
        <row r="2">
          <cell r="E2" t="str">
            <v>!</v>
          </cell>
        </row>
      </sheetData>
      <sheetData sheetId="34">
        <row r="2">
          <cell r="E2" t="str">
            <v>!</v>
          </cell>
        </row>
      </sheetData>
      <sheetData sheetId="35">
        <row r="2">
          <cell r="E2" t="str">
            <v>!</v>
          </cell>
        </row>
      </sheetData>
      <sheetData sheetId="36">
        <row r="2">
          <cell r="E2" t="str">
            <v>!</v>
          </cell>
        </row>
      </sheetData>
      <sheetData sheetId="37">
        <row r="2">
          <cell r="E2" t="str">
            <v>!</v>
          </cell>
        </row>
      </sheetData>
      <sheetData sheetId="38">
        <row r="2">
          <cell r="E2" t="str">
            <v>!</v>
          </cell>
        </row>
      </sheetData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  <sheetName val="dev.seguros"/>
      <sheetName val="REFERENCIAS"/>
      <sheetName val="2. Bancos"/>
      <sheetName val="PG Amortizaciones"/>
      <sheetName val="Altas '03"/>
      <sheetName val="Bajas '0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  <sheetName val="Summary"/>
      <sheetName val="caja me"/>
      <sheetName val="Menu y datos"/>
      <sheetName val="CoA"/>
      <sheetName val="Excess Calc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Macro  Ext"/>
      <sheetName val="Bs Uso"/>
      <sheetName val="2.1.01.02.01.06"/>
      <sheetName val="2.1.01.02.01.05"/>
      <sheetName val="Resultados PPAL"/>
      <sheetName val="CLIENTES_(2)1"/>
      <sheetName val="Sheet1_(2)1"/>
      <sheetName val="Boletas_de_Pago1"/>
      <sheetName val="Letras_y_Notas_BCRA1"/>
      <sheetName val="Cálculo_Cía1"/>
      <sheetName val="Ret__y_Perc__a_pagar1"/>
      <sheetName val="IVA|PG_DF1"/>
      <sheetName val="P_A_Clientes1"/>
      <sheetName val="P_G_1"/>
      <sheetName val="Resumen_y_Amort_Bajas1"/>
      <sheetName val="P_Global_Sueldos1"/>
      <sheetName val="VPP_20001"/>
      <sheetName val="Totales_por_clientes1"/>
      <sheetName val="Clientes_locales_y_exterior1"/>
      <sheetName val="Previsión_Incob_1"/>
      <sheetName val="Hoja1_(2)1"/>
      <sheetName val="PG_Amortizaciones1"/>
      <sheetName val="PG_Valor_Residual1"/>
      <sheetName val="IVA_Estimado1"/>
      <sheetName val="1__C_Llave1"/>
      <sheetName val="Cs__soc__a_pagar"/>
      <sheetName val="Test_de_Transacciones"/>
      <sheetName val="Analisis_1-01_a_6-01"/>
      <sheetName val="Moneda_extranjera"/>
      <sheetName val="Pasivos_omitidos"/>
      <sheetName val="PASO_2"/>
      <sheetName val="Cálculo {3}"/>
      <sheetName val="Resumen {1}"/>
      <sheetName val="VALORES PUBLICOS"/>
      <sheetName val="Conciliaciones"/>
      <sheetName val="Quantity"/>
      <sheetName val="Investimentos"/>
      <sheetName val="P-A_Clientes2"/>
      <sheetName val="Ligues_contables1"/>
      <sheetName val="CTF-2|1_1|1"/>
      <sheetName val="Detalle_cuadro_de_gastos1"/>
      <sheetName val="Prest__Soc_1"/>
      <sheetName val="Cuentas_incluidas"/>
      <sheetName val="Analisis_P_A__al_31_10_07"/>
      <sheetName val="Cruce_contable"/>
      <sheetName val="Resumen_de_Confirmaciones"/>
      <sheetName val="Ret_Gan"/>
      <sheetName val="DDJJ_Gcias"/>
      <sheetName val="LPH_e_INCE"/>
      <sheetName val="Cálculo_{3}"/>
      <sheetName val="Resumen_{1}"/>
      <sheetName val="Resultados_PPAL"/>
      <sheetName val="BALANCES"/>
      <sheetName val="Act-1"/>
      <sheetName val="Mp-team 1"/>
      <sheetName val="Ventas CEMSA"/>
      <sheetName val="ComprasCAMMESA"/>
      <sheetName val="Resumen (1)"/>
      <sheetName val="FINALPHP"/>
      <sheetName val="Tabla IPC"/>
      <sheetName val="LPH INCE"/>
      <sheetName val="LIMA-CANTA"/>
      <sheetName val="Saldos balance"/>
      <sheetName val="Pric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  <sheetName val="AttractCalcs"/>
      <sheetName val="DorfmanCalcs"/>
      <sheetName val="ExclusionCalcs"/>
      <sheetName val="InternationalCalcs"/>
      <sheetName val="JudgementCalcs"/>
      <sheetName val="JudgedExclusionCalcs"/>
      <sheetName val="ReferencesCalcs"/>
      <sheetName val="ValueInUseCalcs"/>
      <sheetName val="Ã«ÀûÂÊ·ÖÎö±í"/>
      <sheetName val="021100232"/>
      <sheetName val="Armado"/>
      <sheetName val="IPC "/>
      <sheetName val="IPC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8">
          <cell r="D28">
            <v>786042.82</v>
          </cell>
        </row>
      </sheetData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>
        <row r="28">
          <cell r="D28">
            <v>786042.82</v>
          </cell>
        </row>
      </sheetData>
      <sheetData sheetId="42">
        <row r="28">
          <cell r="D28">
            <v>786042.82</v>
          </cell>
        </row>
      </sheetData>
      <sheetData sheetId="43">
        <row r="28">
          <cell r="D28">
            <v>786042.82</v>
          </cell>
        </row>
      </sheetData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  <sheetName val="Cruce de listados c_GL"/>
      <sheetName val="DDJJ"/>
      <sheetName val="SAC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  <sheetName val="VALORES PUBLICOS"/>
      <sheetName val="1__Conciliaciones"/>
      <sheetName val="2__BNP_CC_USD"/>
      <sheetName val="3__BNP_CC_$"/>
      <sheetName val="4_BNP_off_shore_U$S"/>
      <sheetName val="BNP_CC_USD"/>
      <sheetName val="BNP_CC_$"/>
      <sheetName val="BNP_off_shore_U$S"/>
      <sheetName val="Worksheet_2i-WIP"/>
      <sheetName val="3)_Prefinanciación"/>
      <sheetName val="2_Anexo_Bs_Uso_31_12_03"/>
      <sheetName val="P-A_Clientes"/>
      <sheetName val="Hoja1_(2)"/>
      <sheetName val="Worksheet_in_5111_Análisis_de_c"/>
      <sheetName val="Tax_Computation"/>
      <sheetName val="Ret_-_1"/>
      <sheetName val="Appendix_5"/>
      <sheetName val="Fdos_Prop_Invest"/>
      <sheetName val="Perp_U$S_Invest"/>
      <sheetName val="Perp_$_Invest"/>
      <sheetName val="Ret_$_Invest"/>
      <sheetName val="RVP_U$S_Invest"/>
      <sheetName val="RVP_$_Invest"/>
      <sheetName val="Transf_1"/>
      <sheetName val="Recon_"/>
      <sheetName val="Pasivos omit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  <sheetName val="713-8|1"/>
      <sheetName val="FY 99"/>
      <sheetName val="Relojes"/>
      <sheetName val="REV_170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  <sheetName val="PROVEED"/>
      <sheetName val="Gastos Detallados Opt"/>
      <sheetName val=""/>
      <sheetName val="DATVAR"/>
      <sheetName val="Movimiento de Activo Fijo"/>
      <sheetName val="Prueba Gasto a Nov."/>
      <sheetName val="Retiros"/>
      <sheetName val="REFERENCIADO"/>
      <sheetName val="Listado Final Lima Capex "/>
      <sheetName val="FuE"/>
      <sheetName val="Restrukturierung"/>
      <sheetName val="Eingabesheet"/>
      <sheetName val="Geschäftsvermögen"/>
      <sheetName val="Direct Labor Expenses"/>
      <sheetName val="Staff Labor"/>
      <sheetName val="Resultado-2001"/>
      <sheetName val="Asientos"/>
      <sheetName val="ME-CXC"/>
      <sheetName val="ME-RO"/>
      <sheetName val="CXP Div"/>
      <sheetName val="Hoja1"/>
      <sheetName val="BD"/>
      <sheetName val="CRONOGRAMA"/>
      <sheetName val="EOAF_30-9-99"/>
      <sheetName val="BLP"/>
      <sheetName val="Quantity"/>
      <sheetName val="RESUMEN"/>
      <sheetName val="ILV ALC"/>
      <sheetName val="OTR.CRED."/>
      <sheetName val="US Investor Informatio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  <sheetName val="Evaluación de Errores"/>
      <sheetName val="Memo1"/>
      <sheetName val="EFE"/>
      <sheetName val="EERR"/>
      <sheetName val="Prueba Global LOCAL"/>
      <sheetName val="713-002}2"/>
      <sheetName val="Previsi? Inco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  <sheetName val=" ESPN"/>
      <sheetName val="E2 PFA 2001"/>
      <sheetName val="EC PFA 2001"/>
      <sheetName val="E1 PFA 2001"/>
      <sheetName val="MARCAS"/>
      <sheetName val="MO y CF"/>
      <sheetName val="Resumen"/>
      <sheetName val="PG"/>
      <sheetName val="Folha_Pagto"/>
      <sheetName val="Conciliaciones_31-12-0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  <sheetName val="Marcas_Estándar"/>
      <sheetName val="PG_Amortizaciones"/>
      <sheetName val="PG_DF"/>
      <sheetName val="FA_Movement"/>
      <sheetName val="Ret_Gan"/>
      <sheetName val="DDJJ_Gcias"/>
      <sheetName val="PG_Sueldos_-_Rdos"/>
      <sheetName val="Sueldos_a_Pagar"/>
      <sheetName val="Selección_Altas"/>
      <sheetName val="PASIVO"/>
      <sheetName val="Life"/>
      <sheetName val="General Information"/>
      <sheetName val="juic"/>
      <sheetName val="Test_de_Transacciones"/>
      <sheetName val="P_G_"/>
      <sheetName val="General_Information"/>
      <sheetName val="IVA|voucheo"/>
      <sheetName val="10-Ingresos"/>
      <sheetName val="Memo"/>
      <sheetName val="Anexo ME"/>
      <sheetName val="SOL DEVOL."/>
      <sheetName val="Cuentas de g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  <sheetName val="NOV-97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  <sheetName val="Memo"/>
      <sheetName val="18. Armado ME"/>
      <sheetName val="LBOLONG"/>
      <sheetName val="TPO"/>
      <sheetName val="GMP-9"/>
      <sheetName val="GMP-1"/>
      <sheetName val="Conciliaciones al 30-11-02"/>
      <sheetName val="Bienes de Uso"/>
      <sheetName val="DDJJ Gcias"/>
      <sheetName val="Ret Gan"/>
      <sheetName val="selección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  <sheetName val="Bienes de Uso"/>
      <sheetName val="General Assumptions"/>
      <sheetName val="Dest Geo"/>
      <sheetName val="MPMs"/>
      <sheetName val="Cartas Banc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 refreshError="1"/>
      <sheetData sheetId="4" refreshError="1"/>
      <sheetData sheetId="5">
        <row r="1">
          <cell r="F1" t="str">
            <v>31/12/08 Prelim.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F1" t="str">
            <v>31/12/08 Prelim.</v>
          </cell>
        </row>
      </sheetData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  <sheetName val="EER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  <sheetName val="IVA|vouch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  <sheetName val="ELIM.RESULT."/>
      <sheetName val="Previsión Incob"/>
      <sheetName val="Pagos Cs Sociales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átula"/>
      <sheetName val="Hoja de Ruta"/>
      <sheetName val="Datos"/>
      <sheetName val="Consolidated Financial Data"/>
      <sheetName val="CFD (Hist.)"/>
      <sheetName val="Resultado seguros"/>
      <sheetName val="Income from Gov"/>
      <sheetName val="Financial Income"/>
      <sheetName val="Financial Expenses"/>
      <sheetName val="Net Service Fee Income"/>
      <sheetName val="Net Service Fee Income por Sub"/>
      <sheetName val="Administrative Expenses"/>
      <sheetName val="Gtos Adm - Others"/>
      <sheetName val="Miscellaneous"/>
      <sheetName val="Ut-Pe div - Others"/>
      <sheetName val="Financing"/>
      <sheetName val="Asset Quality"/>
      <sheetName val="Cost of risk"/>
      <sheetName val="ECL"/>
      <sheetName val="WO"/>
      <sheetName val="WO Comparativos"/>
      <sheetName val="Funding"/>
      <sheetName val="Cuadro 25 -Consolidated Capital"/>
      <sheetName val="Cuadro 20 - MCR"/>
      <sheetName val="Cuadro 26 - Total Capital"/>
      <sheetName val="Datos subsidiarias"/>
    </sheetNames>
    <sheetDataSet>
      <sheetData sheetId="0"/>
      <sheetData sheetId="1"/>
      <sheetData sheetId="2"/>
      <sheetData sheetId="3">
        <row r="8">
          <cell r="D8">
            <v>1.0944229050381167</v>
          </cell>
        </row>
      </sheetData>
      <sheetData sheetId="4">
        <row r="12">
          <cell r="D12">
            <v>440150.58399999997</v>
          </cell>
        </row>
      </sheetData>
      <sheetData sheetId="5"/>
      <sheetData sheetId="6">
        <row r="52">
          <cell r="C52">
            <v>1284312</v>
          </cell>
        </row>
      </sheetData>
      <sheetData sheetId="7">
        <row r="12">
          <cell r="C12">
            <v>10023.571147722214</v>
          </cell>
        </row>
      </sheetData>
      <sheetData sheetId="8">
        <row r="12">
          <cell r="C12">
            <v>21976071</v>
          </cell>
        </row>
      </sheetData>
      <sheetData sheetId="9">
        <row r="13">
          <cell r="C13">
            <v>24398257</v>
          </cell>
        </row>
      </sheetData>
      <sheetData sheetId="10">
        <row r="63">
          <cell r="C63">
            <v>32830768</v>
          </cell>
        </row>
      </sheetData>
      <sheetData sheetId="11">
        <row r="12">
          <cell r="C12">
            <v>111173033.22441941</v>
          </cell>
          <cell r="D12">
            <v>84135807.467729807</v>
          </cell>
          <cell r="E12">
            <v>89142369.416714013</v>
          </cell>
          <cell r="F12">
            <v>94751962.203479677</v>
          </cell>
          <cell r="G12">
            <v>90122758.161379904</v>
          </cell>
        </row>
        <row r="13">
          <cell r="C13">
            <v>1093795.9413285877</v>
          </cell>
          <cell r="D13">
            <v>2529868.7515895218</v>
          </cell>
          <cell r="E13">
            <v>1560020.1857061512</v>
          </cell>
          <cell r="F13">
            <v>1674370.8104774845</v>
          </cell>
          <cell r="G13">
            <v>1330042.7425533412</v>
          </cell>
        </row>
        <row r="14">
          <cell r="C14">
            <v>6105012.6538695488</v>
          </cell>
          <cell r="D14">
            <v>8582752.3744706213</v>
          </cell>
          <cell r="E14">
            <v>6174908.5637125336</v>
          </cell>
          <cell r="F14">
            <v>4914712.5344258081</v>
          </cell>
          <cell r="G14">
            <v>5802342.291014405</v>
          </cell>
        </row>
        <row r="15">
          <cell r="C15">
            <v>7467948.149010947</v>
          </cell>
          <cell r="D15">
            <v>12937120.848219</v>
          </cell>
          <cell r="E15">
            <v>4440296.6887482218</v>
          </cell>
          <cell r="F15">
            <v>5172904.6447598906</v>
          </cell>
          <cell r="G15">
            <v>3297361.0248211725</v>
          </cell>
        </row>
        <row r="16">
          <cell r="C16">
            <v>14822192.808316119</v>
          </cell>
          <cell r="D16">
            <v>15224212.660762496</v>
          </cell>
          <cell r="E16">
            <v>14013787.362996168</v>
          </cell>
          <cell r="F16">
            <v>13732496.843631644</v>
          </cell>
          <cell r="G16">
            <v>13441520.469663184</v>
          </cell>
        </row>
        <row r="17">
          <cell r="C17">
            <v>6948100.815627533</v>
          </cell>
          <cell r="D17">
            <v>9039129.2880000547</v>
          </cell>
          <cell r="E17">
            <v>8364522.7373811901</v>
          </cell>
          <cell r="F17">
            <v>8253640.4298816919</v>
          </cell>
          <cell r="G17">
            <v>8544627.059098281</v>
          </cell>
        </row>
        <row r="18">
          <cell r="C18">
            <v>22668154.964253884</v>
          </cell>
          <cell r="D18">
            <v>24023558.07070069</v>
          </cell>
          <cell r="E18">
            <v>24533128.282450169</v>
          </cell>
          <cell r="F18">
            <v>22722944.084963355</v>
          </cell>
          <cell r="G18">
            <v>22440891.050285514</v>
          </cell>
        </row>
        <row r="29">
          <cell r="C29">
            <v>68081815.079696894</v>
          </cell>
          <cell r="D29">
            <v>73607630.19196555</v>
          </cell>
          <cell r="E29">
            <v>75956090.14865005</v>
          </cell>
          <cell r="F29">
            <v>80797570.446093008</v>
          </cell>
          <cell r="G29">
            <v>77742796.398357376</v>
          </cell>
        </row>
      </sheetData>
      <sheetData sheetId="12"/>
      <sheetData sheetId="13"/>
      <sheetData sheetId="14">
        <row r="31">
          <cell r="C31">
            <v>1720485.0812195477</v>
          </cell>
        </row>
      </sheetData>
      <sheetData sheetId="15">
        <row r="10">
          <cell r="C10">
            <v>1</v>
          </cell>
        </row>
      </sheetData>
      <sheetData sheetId="16">
        <row r="10">
          <cell r="J10">
            <v>1.74394815761949</v>
          </cell>
        </row>
      </sheetData>
      <sheetData sheetId="17">
        <row r="8">
          <cell r="C8">
            <v>4235.0730000000003</v>
          </cell>
        </row>
      </sheetData>
      <sheetData sheetId="18">
        <row r="10">
          <cell r="C10">
            <v>0</v>
          </cell>
        </row>
      </sheetData>
      <sheetData sheetId="19">
        <row r="24">
          <cell r="J24">
            <v>-53114203.136473916</v>
          </cell>
        </row>
      </sheetData>
      <sheetData sheetId="20">
        <row r="24">
          <cell r="C24">
            <v>-33565551.526889846</v>
          </cell>
        </row>
      </sheetData>
      <sheetData sheetId="21">
        <row r="9">
          <cell r="D9">
            <v>1.0944229050381167</v>
          </cell>
        </row>
      </sheetData>
      <sheetData sheetId="22">
        <row r="10">
          <cell r="C10">
            <v>1087674236</v>
          </cell>
        </row>
      </sheetData>
      <sheetData sheetId="23">
        <row r="10">
          <cell r="C10">
            <v>311028260</v>
          </cell>
        </row>
      </sheetData>
      <sheetData sheetId="24">
        <row r="11">
          <cell r="C11">
            <v>437731</v>
          </cell>
        </row>
      </sheetData>
      <sheetData sheetId="25">
        <row r="5">
          <cell r="C5">
            <v>4327031.3346599974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ruposupervielle.com.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iana.BERTINAT@supervielle.com.ar" TargetMode="External"/><Relationship Id="rId4" Type="http://schemas.openxmlformats.org/officeDocument/2006/relationships/hyperlink" Target="mailto:Nahila.SCHIANMARELLA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opLeftCell="A33" zoomScale="95" zoomScaleNormal="95" zoomScalePageLayoutView="95" workbookViewId="0">
      <selection activeCell="L35" sqref="L35"/>
    </sheetView>
  </sheetViews>
  <sheetFormatPr baseColWidth="10" defaultColWidth="11.453125" defaultRowHeight="13.5" x14ac:dyDescent="0.35"/>
  <cols>
    <col min="1" max="1" width="11.453125" style="118"/>
    <col min="2" max="3" width="11.453125" style="118" customWidth="1"/>
    <col min="4" max="4" width="12.81640625" style="118" customWidth="1"/>
    <col min="5" max="6" width="11.453125" style="118" customWidth="1"/>
    <col min="7" max="7" width="13.81640625" style="118" customWidth="1"/>
    <col min="8" max="16384" width="11.453125" style="118"/>
  </cols>
  <sheetData>
    <row r="14" spans="9:9" x14ac:dyDescent="0.35">
      <c r="I14" s="117"/>
    </row>
    <row r="21" spans="3:8" ht="17.5" x14ac:dyDescent="0.35">
      <c r="C21" s="119" t="s">
        <v>66</v>
      </c>
      <c r="D21" s="120"/>
    </row>
    <row r="22" spans="3:8" ht="17.5" x14ac:dyDescent="0.35">
      <c r="C22" s="120" t="s">
        <v>67</v>
      </c>
      <c r="D22" s="121"/>
    </row>
    <row r="23" spans="3:8" ht="17.5" x14ac:dyDescent="0.35">
      <c r="C23" s="121" t="s">
        <v>68</v>
      </c>
      <c r="D23" s="121"/>
    </row>
    <row r="24" spans="3:8" ht="17.5" x14ac:dyDescent="0.35">
      <c r="C24" s="121" t="s">
        <v>69</v>
      </c>
      <c r="D24" s="121"/>
    </row>
    <row r="25" spans="3:8" ht="17.5" x14ac:dyDescent="0.35">
      <c r="C25" s="121" t="s">
        <v>70</v>
      </c>
      <c r="D25" s="121"/>
      <c r="E25" s="121"/>
      <c r="G25" s="121"/>
    </row>
    <row r="26" spans="3:8" ht="17.5" x14ac:dyDescent="0.35">
      <c r="C26" s="121"/>
      <c r="D26" s="121"/>
      <c r="E26" s="121"/>
      <c r="G26" s="121"/>
    </row>
    <row r="27" spans="3:8" ht="17.5" x14ac:dyDescent="0.35">
      <c r="C27" s="120" t="s">
        <v>71</v>
      </c>
      <c r="D27" s="121"/>
      <c r="E27" s="121"/>
      <c r="G27" s="121"/>
    </row>
    <row r="28" spans="3:8" ht="17.5" x14ac:dyDescent="0.35">
      <c r="C28" s="121" t="s">
        <v>72</v>
      </c>
      <c r="D28" s="121"/>
      <c r="E28" s="121"/>
      <c r="G28" s="121"/>
    </row>
    <row r="29" spans="3:8" ht="17.5" x14ac:dyDescent="0.35">
      <c r="C29" s="121" t="s">
        <v>73</v>
      </c>
      <c r="D29" s="121"/>
      <c r="E29" s="121"/>
      <c r="G29" s="121"/>
    </row>
    <row r="30" spans="3:8" ht="17.5" x14ac:dyDescent="0.35">
      <c r="C30" s="121"/>
      <c r="D30" s="121"/>
      <c r="E30" s="121"/>
      <c r="G30" s="121"/>
      <c r="H30" s="122"/>
    </row>
    <row r="31" spans="3:8" ht="17.5" x14ac:dyDescent="0.35">
      <c r="C31" s="120" t="s">
        <v>567</v>
      </c>
      <c r="D31" s="121"/>
      <c r="E31" s="121"/>
      <c r="G31" s="121"/>
      <c r="H31" s="122"/>
    </row>
    <row r="32" spans="3:8" ht="17.5" x14ac:dyDescent="0.35">
      <c r="C32" s="121" t="s">
        <v>72</v>
      </c>
      <c r="D32" s="121"/>
      <c r="E32" s="121"/>
      <c r="G32" s="121"/>
      <c r="H32" s="122"/>
    </row>
    <row r="33" spans="3:8" ht="17.5" x14ac:dyDescent="0.35">
      <c r="C33" s="121" t="s">
        <v>568</v>
      </c>
      <c r="D33" s="121"/>
      <c r="E33" s="121"/>
      <c r="G33" s="121"/>
      <c r="H33" s="122"/>
    </row>
    <row r="34" spans="3:8" ht="17.5" x14ac:dyDescent="0.35">
      <c r="C34" s="121"/>
      <c r="D34" s="121"/>
      <c r="E34" s="121"/>
      <c r="G34" s="121"/>
      <c r="H34" s="122"/>
    </row>
    <row r="35" spans="3:8" ht="19" customHeight="1" x14ac:dyDescent="0.35">
      <c r="C35" s="120" t="s">
        <v>753</v>
      </c>
      <c r="D35" s="121"/>
      <c r="E35" s="121"/>
      <c r="G35" s="121"/>
      <c r="H35" s="122"/>
    </row>
    <row r="36" spans="3:8" ht="17.5" x14ac:dyDescent="0.35">
      <c r="C36" s="121" t="s">
        <v>754</v>
      </c>
      <c r="D36" s="121"/>
      <c r="E36" s="121"/>
      <c r="G36" s="121"/>
      <c r="H36" s="122"/>
    </row>
    <row r="37" spans="3:8" ht="17.5" x14ac:dyDescent="0.35">
      <c r="C37" s="121" t="s">
        <v>755</v>
      </c>
      <c r="D37" s="121"/>
      <c r="E37" s="121"/>
      <c r="G37" s="121"/>
      <c r="H37" s="122"/>
    </row>
    <row r="38" spans="3:8" ht="17.5" x14ac:dyDescent="0.35">
      <c r="C38" s="121"/>
      <c r="D38" s="121"/>
      <c r="E38" s="121"/>
      <c r="G38" s="121"/>
      <c r="H38" s="122"/>
    </row>
    <row r="39" spans="3:8" ht="19" customHeight="1" x14ac:dyDescent="0.35">
      <c r="C39" s="121" t="s">
        <v>384</v>
      </c>
      <c r="D39" s="121"/>
      <c r="E39" s="121"/>
      <c r="G39" s="121"/>
      <c r="H39" s="122"/>
    </row>
    <row r="40" spans="3:8" ht="17.5" x14ac:dyDescent="0.35">
      <c r="C40" s="123" t="s">
        <v>74</v>
      </c>
      <c r="D40" s="121"/>
      <c r="E40" s="121"/>
      <c r="G40" s="121"/>
      <c r="H40" s="122"/>
    </row>
    <row r="41" spans="3:8" x14ac:dyDescent="0.35">
      <c r="H41" s="122"/>
    </row>
    <row r="42" spans="3:8" x14ac:dyDescent="0.35">
      <c r="H42" s="122"/>
    </row>
    <row r="43" spans="3:8" ht="8.25" customHeight="1" x14ac:dyDescent="0.35">
      <c r="E43" s="121"/>
      <c r="G43" s="121"/>
      <c r="H43" s="122"/>
    </row>
    <row r="44" spans="3:8" ht="17.5" x14ac:dyDescent="0.35">
      <c r="C44" s="121"/>
      <c r="F44" s="121"/>
      <c r="G44" s="121"/>
      <c r="H44" s="122"/>
    </row>
    <row r="45" spans="3:8" ht="17.5" x14ac:dyDescent="0.35">
      <c r="C45" s="121"/>
      <c r="F45" s="121"/>
      <c r="G45" s="121"/>
      <c r="H45" s="122"/>
    </row>
    <row r="46" spans="3:8" ht="17.5" x14ac:dyDescent="0.35">
      <c r="C46" s="121"/>
      <c r="F46" s="121"/>
      <c r="G46" s="121"/>
      <c r="H46" s="122"/>
    </row>
    <row r="47" spans="3:8" ht="17.5" x14ac:dyDescent="0.35">
      <c r="C47" s="121"/>
      <c r="F47" s="121"/>
      <c r="G47" s="121"/>
      <c r="H47" s="122"/>
    </row>
    <row r="48" spans="3:8" ht="17.5" x14ac:dyDescent="0.35">
      <c r="C48" s="121"/>
      <c r="F48" s="121"/>
      <c r="G48" s="121"/>
    </row>
    <row r="49" spans="3:7" ht="17.5" x14ac:dyDescent="0.35">
      <c r="C49" s="121"/>
      <c r="F49" s="121"/>
      <c r="G49" s="121"/>
    </row>
    <row r="50" spans="3:7" ht="17.5" x14ac:dyDescent="0.35">
      <c r="C50" s="121"/>
      <c r="D50" s="121"/>
      <c r="E50" s="121"/>
      <c r="F50" s="121"/>
      <c r="G50" s="121"/>
    </row>
    <row r="51" spans="3:7" ht="17.5" x14ac:dyDescent="0.35">
      <c r="C51" s="121"/>
      <c r="D51" s="121"/>
      <c r="E51" s="121"/>
      <c r="F51" s="121"/>
      <c r="G51" s="121"/>
    </row>
    <row r="52" spans="3:7" ht="17.5" x14ac:dyDescent="0.35">
      <c r="C52" s="121"/>
      <c r="D52" s="121"/>
      <c r="E52" s="121"/>
      <c r="F52" s="121"/>
      <c r="G52" s="121"/>
    </row>
    <row r="53" spans="3:7" ht="17.5" x14ac:dyDescent="0.35">
      <c r="C53" s="121"/>
      <c r="D53" s="121"/>
      <c r="E53" s="121"/>
      <c r="F53" s="121"/>
      <c r="G53" s="121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40" r:id="rId3" xr:uid="{00000000-0004-0000-0000-000004000000}"/>
    <hyperlink ref="C33" r:id="rId4" display="mailto:Nahila.SCHIANMARELLA@supervielle.com.ar" xr:uid="{00000000-0004-0000-0000-000002000000}"/>
    <hyperlink ref="C37" r:id="rId5" xr:uid="{91866CFE-19E0-43CE-B037-F7874FDD5F82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J109"/>
  <sheetViews>
    <sheetView showGridLines="0" topLeftCell="B1" zoomScaleNormal="100" zoomScalePageLayoutView="150" workbookViewId="0">
      <selection activeCell="B2" sqref="B2"/>
    </sheetView>
  </sheetViews>
  <sheetFormatPr baseColWidth="10" defaultColWidth="34.1796875" defaultRowHeight="11.15" customHeight="1" x14ac:dyDescent="0.35"/>
  <cols>
    <col min="1" max="1" width="5.453125" style="207" customWidth="1"/>
    <col min="2" max="2" width="23.90625" style="207" customWidth="1"/>
    <col min="3" max="3" width="9" style="207" bestFit="1" customWidth="1"/>
    <col min="4" max="4" width="7.6328125" style="207" customWidth="1"/>
    <col min="5" max="5" width="8.36328125" style="207" bestFit="1" customWidth="1"/>
    <col min="6" max="6" width="7.54296875" style="207" bestFit="1" customWidth="1"/>
    <col min="7" max="7" width="7.36328125" style="207" customWidth="1"/>
    <col min="8" max="9" width="6.36328125" style="207" bestFit="1" customWidth="1"/>
    <col min="10" max="10" width="6.36328125" style="207" customWidth="1"/>
    <col min="11" max="16384" width="34.1796875" style="207"/>
  </cols>
  <sheetData>
    <row r="2" spans="2:10" ht="11.15" customHeight="1" x14ac:dyDescent="0.35">
      <c r="B2" s="206" t="s">
        <v>410</v>
      </c>
    </row>
    <row r="3" spans="2:10" ht="10" customHeight="1" thickBot="1" x14ac:dyDescent="0.4">
      <c r="B3" s="208" t="s">
        <v>381</v>
      </c>
      <c r="C3" s="208"/>
      <c r="D3" s="208"/>
      <c r="E3" s="208"/>
      <c r="F3" s="208"/>
      <c r="G3" s="208"/>
      <c r="H3" s="823" t="s">
        <v>18</v>
      </c>
      <c r="I3" s="823"/>
    </row>
    <row r="4" spans="2:10" ht="8.5" thickTop="1" thickBot="1" x14ac:dyDescent="0.4">
      <c r="B4" s="209" t="s">
        <v>334</v>
      </c>
      <c r="C4" s="210" t="s">
        <v>729</v>
      </c>
      <c r="D4" s="211" t="s">
        <v>716</v>
      </c>
      <c r="E4" s="211" t="s">
        <v>699</v>
      </c>
      <c r="F4" s="211" t="s">
        <v>681</v>
      </c>
      <c r="G4" s="211" t="s">
        <v>665</v>
      </c>
      <c r="H4" s="211" t="s">
        <v>19</v>
      </c>
      <c r="I4" s="211" t="s">
        <v>20</v>
      </c>
      <c r="J4" s="775"/>
    </row>
    <row r="5" spans="2:10" ht="8" thickTop="1" x14ac:dyDescent="0.35">
      <c r="B5" s="212" t="s">
        <v>80</v>
      </c>
      <c r="C5" s="561">
        <v>212623.28099999999</v>
      </c>
      <c r="D5" s="560">
        <v>267063.35388191056</v>
      </c>
      <c r="E5" s="560">
        <v>181176.33087268588</v>
      </c>
      <c r="F5" s="560">
        <v>239255.46112934919</v>
      </c>
      <c r="G5" s="560">
        <v>196748.58018720243</v>
      </c>
      <c r="H5" s="213">
        <v>-0.20384703513452751</v>
      </c>
      <c r="I5" s="213">
        <v>8.0685211541008828E-2</v>
      </c>
      <c r="J5" s="217"/>
    </row>
    <row r="6" spans="2:10" ht="7.5" x14ac:dyDescent="0.35">
      <c r="B6" s="212" t="s">
        <v>5</v>
      </c>
      <c r="C6" s="561">
        <v>42033.046000000002</v>
      </c>
      <c r="D6" s="560">
        <v>1838.1487156851363</v>
      </c>
      <c r="E6" s="560">
        <v>-33610.531982103188</v>
      </c>
      <c r="F6" s="560">
        <v>20146.824201641102</v>
      </c>
      <c r="G6" s="560">
        <v>35873.80636126794</v>
      </c>
      <c r="H6" s="213" t="s">
        <v>438</v>
      </c>
      <c r="I6" s="213">
        <v>0.17169183489215789</v>
      </c>
      <c r="J6" s="217"/>
    </row>
    <row r="7" spans="2:10" ht="7.5" x14ac:dyDescent="0.35">
      <c r="B7" s="212" t="s">
        <v>6</v>
      </c>
      <c r="C7" s="561">
        <v>254656.32699999999</v>
      </c>
      <c r="D7" s="560">
        <v>268901.50259759568</v>
      </c>
      <c r="E7" s="560">
        <v>147565.79889058269</v>
      </c>
      <c r="F7" s="560">
        <v>259402.2853309903</v>
      </c>
      <c r="G7" s="560">
        <v>232622.38654847036</v>
      </c>
      <c r="H7" s="213">
        <v>-5.297544067246529E-2</v>
      </c>
      <c r="I7" s="213">
        <v>9.4719776451689608E-2</v>
      </c>
      <c r="J7" s="217"/>
    </row>
    <row r="8" spans="2:10" ht="15" x14ac:dyDescent="0.35">
      <c r="B8" s="212" t="s">
        <v>335</v>
      </c>
      <c r="C8" s="561">
        <v>51712.738999999994</v>
      </c>
      <c r="D8" s="560">
        <v>57852.09507124692</v>
      </c>
      <c r="E8" s="560">
        <v>57361.435805543937</v>
      </c>
      <c r="F8" s="560">
        <v>52723.512510778586</v>
      </c>
      <c r="G8" s="560">
        <v>60278.950656813329</v>
      </c>
      <c r="H8" s="213">
        <v>-0.10612158580749909</v>
      </c>
      <c r="I8" s="213">
        <v>-0.14210950196501304</v>
      </c>
      <c r="J8" s="217"/>
    </row>
    <row r="9" spans="2:10" ht="11.15" customHeight="1" x14ac:dyDescent="0.35">
      <c r="B9" s="212" t="s">
        <v>336</v>
      </c>
      <c r="C9" s="561">
        <v>8798.1839999999993</v>
      </c>
      <c r="D9" s="560">
        <v>9597.2553820095964</v>
      </c>
      <c r="E9" s="560">
        <v>9450.483358985517</v>
      </c>
      <c r="F9" s="560">
        <v>9663.7223239994546</v>
      </c>
      <c r="G9" s="560">
        <v>11217.804567939547</v>
      </c>
      <c r="H9" s="213">
        <v>-8.3260406251925434E-2</v>
      </c>
      <c r="I9" s="213">
        <v>-0.21569466229201539</v>
      </c>
      <c r="J9" s="217"/>
    </row>
    <row r="10" spans="2:10" ht="11.15" customHeight="1" x14ac:dyDescent="0.35">
      <c r="B10" s="212" t="s">
        <v>379</v>
      </c>
      <c r="C10" s="561">
        <v>-41607.987999999998</v>
      </c>
      <c r="D10" s="560">
        <v>-37924.332984127315</v>
      </c>
      <c r="E10" s="560">
        <v>-34443.266913545609</v>
      </c>
      <c r="F10" s="560">
        <v>-36808.127751204403</v>
      </c>
      <c r="G10" s="560">
        <v>-55524.47876484516</v>
      </c>
      <c r="H10" s="213">
        <v>9.713170215582756E-2</v>
      </c>
      <c r="I10" s="213">
        <v>-0.25063703567184614</v>
      </c>
      <c r="J10" s="217"/>
    </row>
    <row r="11" spans="2:10" ht="11.15" customHeight="1" x14ac:dyDescent="0.35">
      <c r="B11" s="212" t="s">
        <v>337</v>
      </c>
      <c r="C11" s="561">
        <v>-67613.161999999997</v>
      </c>
      <c r="D11" s="560">
        <v>-118566.80823294497</v>
      </c>
      <c r="E11" s="560">
        <v>-68837.082970328658</v>
      </c>
      <c r="F11" s="560">
        <v>-55623.893252295915</v>
      </c>
      <c r="G11" s="560">
        <v>-42195.988431783408</v>
      </c>
      <c r="H11" s="213">
        <v>-0.42974629234210082</v>
      </c>
      <c r="I11" s="213">
        <v>0.60235995204396109</v>
      </c>
      <c r="J11" s="217"/>
    </row>
    <row r="12" spans="2:10" ht="7.5" x14ac:dyDescent="0.35">
      <c r="B12" s="212" t="s">
        <v>338</v>
      </c>
      <c r="C12" s="561">
        <v>-170278.23800000001</v>
      </c>
      <c r="D12" s="560">
        <v>-156472.44896730414</v>
      </c>
      <c r="E12" s="560">
        <v>-148229.033474636</v>
      </c>
      <c r="F12" s="560">
        <v>-151223.03018436249</v>
      </c>
      <c r="G12" s="560">
        <v>-144979.54321523799</v>
      </c>
      <c r="H12" s="213">
        <v>8.823143706008385E-2</v>
      </c>
      <c r="I12" s="213">
        <v>0.17449837558946735</v>
      </c>
      <c r="J12" s="217"/>
    </row>
    <row r="13" spans="2:10" ht="11.5" customHeight="1" x14ac:dyDescent="0.35">
      <c r="B13" s="212" t="s">
        <v>560</v>
      </c>
      <c r="C13" s="561">
        <v>-22353.593000000004</v>
      </c>
      <c r="D13" s="560">
        <v>-40652.808011410016</v>
      </c>
      <c r="E13" s="560">
        <v>-95876.039390490274</v>
      </c>
      <c r="F13" s="560">
        <v>17139.277030002417</v>
      </c>
      <c r="G13" s="560">
        <v>13505.431500990113</v>
      </c>
      <c r="H13" s="217" t="s">
        <v>438</v>
      </c>
      <c r="I13" s="213" t="s">
        <v>438</v>
      </c>
      <c r="J13" s="217"/>
    </row>
    <row r="14" spans="2:10" ht="11.15" customHeight="1" x14ac:dyDescent="0.35">
      <c r="B14" s="223" t="s">
        <v>585</v>
      </c>
      <c r="C14" s="580">
        <v>-17060.679</v>
      </c>
      <c r="D14" s="581">
        <v>-21368.895954262549</v>
      </c>
      <c r="E14" s="581">
        <v>-59343.532646903855</v>
      </c>
      <c r="F14" s="581">
        <v>17016.700946874425</v>
      </c>
      <c r="G14" s="581">
        <v>10526.042879105613</v>
      </c>
      <c r="H14" s="553" t="s">
        <v>438</v>
      </c>
      <c r="I14" s="226" t="s">
        <v>438</v>
      </c>
      <c r="J14" s="553"/>
    </row>
    <row r="15" spans="2:10" s="765" customFormat="1" ht="15" x14ac:dyDescent="0.35">
      <c r="B15" s="760" t="s">
        <v>732</v>
      </c>
      <c r="C15" s="761">
        <v>6706.4195807544138</v>
      </c>
      <c r="D15" s="762"/>
      <c r="E15" s="762"/>
      <c r="F15" s="762"/>
      <c r="G15" s="762"/>
      <c r="H15" s="763"/>
      <c r="I15" s="764"/>
      <c r="J15" s="763"/>
    </row>
    <row r="16" spans="2:10" s="551" customFormat="1" ht="11.15" customHeight="1" x14ac:dyDescent="0.35">
      <c r="B16" s="550" t="s">
        <v>708</v>
      </c>
      <c r="C16" s="706">
        <v>-38.975258777651113</v>
      </c>
      <c r="D16" s="596">
        <v>-48.817396755980468</v>
      </c>
      <c r="E16" s="596">
        <v>-135.57072786193748</v>
      </c>
      <c r="F16" s="596">
        <v>38.874775906975749</v>
      </c>
      <c r="G16" s="596">
        <v>24.046820790348828</v>
      </c>
      <c r="H16" s="595"/>
      <c r="I16" s="595"/>
      <c r="J16" s="217"/>
    </row>
    <row r="17" spans="2:10" s="551" customFormat="1" ht="11.15" customHeight="1" x14ac:dyDescent="0.35">
      <c r="B17" s="550" t="s">
        <v>709</v>
      </c>
      <c r="C17" s="706">
        <v>-194.87629388825556</v>
      </c>
      <c r="D17" s="596">
        <v>-244.08698377990234</v>
      </c>
      <c r="E17" s="596">
        <v>-677.85363930968742</v>
      </c>
      <c r="F17" s="596">
        <v>194.37387953487874</v>
      </c>
      <c r="G17" s="596">
        <v>120.23410395174415</v>
      </c>
      <c r="H17" s="595"/>
      <c r="I17" s="595"/>
      <c r="J17" s="217"/>
    </row>
    <row r="18" spans="2:10" s="551" customFormat="1" ht="16" x14ac:dyDescent="0.35">
      <c r="B18" s="550" t="s">
        <v>719</v>
      </c>
      <c r="C18" s="706">
        <v>437.73099999999999</v>
      </c>
      <c r="D18" s="692">
        <v>437.73116499999998</v>
      </c>
      <c r="E18" s="692">
        <v>437.73116499999998</v>
      </c>
      <c r="F18" s="692">
        <v>437.73116499999998</v>
      </c>
      <c r="G18" s="692">
        <v>437.73116499999998</v>
      </c>
      <c r="H18" s="505"/>
      <c r="I18" s="505"/>
      <c r="J18" s="217"/>
    </row>
    <row r="19" spans="2:10" ht="10.5" customHeight="1" x14ac:dyDescent="0.35">
      <c r="B19" s="212" t="s">
        <v>586</v>
      </c>
      <c r="C19" s="586">
        <v>1352.1479999999999</v>
      </c>
      <c r="D19" s="587">
        <v>8883.7116033983639</v>
      </c>
      <c r="E19" s="587">
        <v>-1861.502173961321</v>
      </c>
      <c r="F19" s="587">
        <v>-6593.9755245772567</v>
      </c>
      <c r="G19" s="587">
        <v>-2327.1583320081832</v>
      </c>
      <c r="H19" s="505"/>
      <c r="I19" s="505"/>
      <c r="J19" s="217"/>
    </row>
    <row r="20" spans="2:10" ht="9.5" customHeight="1" x14ac:dyDescent="0.35">
      <c r="B20" s="212" t="s">
        <v>572</v>
      </c>
      <c r="C20" s="634">
        <v>-15708.531000000001</v>
      </c>
      <c r="D20" s="635">
        <v>-12485.18435086418</v>
      </c>
      <c r="E20" s="635">
        <v>-61205.034820865185</v>
      </c>
      <c r="F20" s="635">
        <v>10422.725422297168</v>
      </c>
      <c r="G20" s="635">
        <v>8198.8845470974302</v>
      </c>
      <c r="H20" s="217" t="s">
        <v>438</v>
      </c>
      <c r="I20" s="213" t="s">
        <v>438</v>
      </c>
      <c r="J20" s="217"/>
    </row>
    <row r="21" spans="2:10" ht="11.15" customHeight="1" x14ac:dyDescent="0.35">
      <c r="B21" s="582" t="s">
        <v>344</v>
      </c>
      <c r="C21" s="583" t="s">
        <v>730</v>
      </c>
      <c r="D21" s="584" t="s">
        <v>717</v>
      </c>
      <c r="E21" s="585" t="s">
        <v>700</v>
      </c>
      <c r="F21" s="585" t="s">
        <v>683</v>
      </c>
      <c r="G21" s="585" t="s">
        <v>666</v>
      </c>
      <c r="H21" s="336" t="s">
        <v>19</v>
      </c>
      <c r="I21" s="336" t="s">
        <v>20</v>
      </c>
      <c r="J21" s="336"/>
    </row>
    <row r="22" spans="2:10" ht="11.15" customHeight="1" x14ac:dyDescent="0.35">
      <c r="B22" s="212" t="s">
        <v>238</v>
      </c>
      <c r="C22" s="586">
        <v>8154791.2210000008</v>
      </c>
      <c r="D22" s="587">
        <v>8527234.8498578183</v>
      </c>
      <c r="E22" s="587">
        <v>8803603.8511964865</v>
      </c>
      <c r="F22" s="587">
        <v>7548029.3736337814</v>
      </c>
      <c r="G22" s="587">
        <v>7114802.360037283</v>
      </c>
      <c r="H22" s="213">
        <v>-4.3676952190900176E-2</v>
      </c>
      <c r="I22" s="213">
        <v>0.14617255804661133</v>
      </c>
    </row>
    <row r="23" spans="2:10" ht="11.15" customHeight="1" x14ac:dyDescent="0.35">
      <c r="B23" s="212" t="s">
        <v>720</v>
      </c>
      <c r="C23" s="586">
        <v>8227861.0218094094</v>
      </c>
      <c r="D23" s="587">
        <v>8643185.3475160785</v>
      </c>
      <c r="E23" s="587">
        <v>7944279.7245697053</v>
      </c>
      <c r="F23" s="587">
        <v>6999342.460355348</v>
      </c>
      <c r="G23" s="587">
        <v>6628498.1274661766</v>
      </c>
      <c r="H23" s="213">
        <v>-4.8052229474174979E-2</v>
      </c>
      <c r="I23" s="213">
        <v>0.2412858634923698</v>
      </c>
    </row>
    <row r="24" spans="2:10" ht="11.15" customHeight="1" x14ac:dyDescent="0.35">
      <c r="B24" s="212" t="s">
        <v>663</v>
      </c>
      <c r="C24" s="586">
        <v>3869792.4419999998</v>
      </c>
      <c r="D24" s="587">
        <v>4105476.0287724934</v>
      </c>
      <c r="E24" s="587">
        <v>3837591.3016304215</v>
      </c>
      <c r="F24" s="587">
        <v>3591897.8142380407</v>
      </c>
      <c r="G24" s="587">
        <v>3171555.1534356056</v>
      </c>
      <c r="H24" s="213">
        <v>-5.7407127729098284E-2</v>
      </c>
      <c r="I24" s="213">
        <v>0.22015612366318926</v>
      </c>
    </row>
    <row r="25" spans="2:10" ht="11.15" customHeight="1" x14ac:dyDescent="0.35">
      <c r="B25" s="212" t="s">
        <v>721</v>
      </c>
      <c r="C25" s="586">
        <v>4115098.5629999996</v>
      </c>
      <c r="D25" s="587">
        <v>4358924.4364772597</v>
      </c>
      <c r="E25" s="587">
        <v>4020983.1869717329</v>
      </c>
      <c r="F25" s="587">
        <v>3727480.2434545574</v>
      </c>
      <c r="G25" s="587">
        <v>3270838.5980757885</v>
      </c>
      <c r="H25" s="213">
        <v>-5.5937164552985918E-2</v>
      </c>
      <c r="I25" s="213">
        <v>0.25811728081626639</v>
      </c>
    </row>
    <row r="26" spans="2:10" ht="18.5" customHeight="1" x14ac:dyDescent="0.35">
      <c r="B26" s="212" t="s">
        <v>619</v>
      </c>
      <c r="C26" s="586">
        <v>4243985.6339999996</v>
      </c>
      <c r="D26" s="587">
        <v>4492681.57976114</v>
      </c>
      <c r="E26" s="587">
        <v>4172059.8119555772</v>
      </c>
      <c r="F26" s="587">
        <v>3896108.1435175813</v>
      </c>
      <c r="G26" s="587">
        <v>3450998.9368078527</v>
      </c>
      <c r="H26" s="213">
        <v>-5.5355791712788815E-2</v>
      </c>
      <c r="I26" s="213">
        <v>0.2297846831345749</v>
      </c>
    </row>
    <row r="27" spans="2:10" ht="11.15" customHeight="1" x14ac:dyDescent="0.35">
      <c r="B27" s="212" t="s">
        <v>270</v>
      </c>
      <c r="C27" s="586">
        <v>5340418.1329999994</v>
      </c>
      <c r="D27" s="587">
        <v>5602226.6109075164</v>
      </c>
      <c r="E27" s="587">
        <v>5972640.3746035639</v>
      </c>
      <c r="F27" s="587">
        <v>5200271.2914403072</v>
      </c>
      <c r="G27" s="587">
        <v>4919264.4036651775</v>
      </c>
      <c r="H27" s="213">
        <v>-4.6732932473273481E-2</v>
      </c>
      <c r="I27" s="213">
        <v>8.5613151637272233E-2</v>
      </c>
    </row>
    <row r="28" spans="2:10" ht="11.15" customHeight="1" x14ac:dyDescent="0.35">
      <c r="B28" s="212" t="s">
        <v>346</v>
      </c>
      <c r="C28" s="586">
        <v>1087674.236</v>
      </c>
      <c r="D28" s="587">
        <v>1102371.3834036121</v>
      </c>
      <c r="E28" s="587">
        <v>1112332.0377661625</v>
      </c>
      <c r="F28" s="587">
        <v>1166941.8354142858</v>
      </c>
      <c r="G28" s="587">
        <v>1192505.1861147815</v>
      </c>
      <c r="H28" s="213">
        <v>-1.3332301277845238E-2</v>
      </c>
      <c r="I28" s="213">
        <v>-8.7908171247727651E-2</v>
      </c>
    </row>
    <row r="29" spans="2:10" ht="16" x14ac:dyDescent="0.35">
      <c r="B29" s="212" t="s">
        <v>722</v>
      </c>
      <c r="C29" s="586">
        <v>1093141.8706861036</v>
      </c>
      <c r="D29" s="587">
        <v>1109764.990960412</v>
      </c>
      <c r="E29" s="587">
        <v>1144634.7902177728</v>
      </c>
      <c r="F29" s="587">
        <v>1166098.4214228892</v>
      </c>
      <c r="G29" s="587">
        <v>1194315.8527094612</v>
      </c>
      <c r="H29" s="213">
        <v>-1.4978955373175395E-2</v>
      </c>
      <c r="I29" s="213">
        <v>-8.4712918943369409E-2</v>
      </c>
    </row>
    <row r="30" spans="2:10" ht="3" customHeight="1" thickBot="1" x14ac:dyDescent="0.4">
      <c r="B30" s="212"/>
      <c r="C30" s="219"/>
      <c r="D30" s="220"/>
      <c r="E30" s="221"/>
      <c r="F30" s="218"/>
      <c r="G30" s="218"/>
      <c r="H30" s="222"/>
      <c r="I30" s="222"/>
    </row>
    <row r="31" spans="2:10" ht="11.15" customHeight="1" thickTop="1" thickBot="1" x14ac:dyDescent="0.4">
      <c r="B31" s="212"/>
      <c r="C31" s="221"/>
      <c r="D31" s="221"/>
      <c r="E31" s="221"/>
      <c r="F31" s="221"/>
      <c r="G31" s="221"/>
      <c r="H31" s="222"/>
      <c r="I31" s="222"/>
    </row>
    <row r="32" spans="2:10" ht="11.15" customHeight="1" thickTop="1" thickBot="1" x14ac:dyDescent="0.4">
      <c r="B32" s="209" t="s">
        <v>347</v>
      </c>
      <c r="C32" s="210" t="s">
        <v>729</v>
      </c>
      <c r="D32" s="211" t="s">
        <v>716</v>
      </c>
      <c r="E32" s="211" t="s">
        <v>699</v>
      </c>
      <c r="F32" s="211" t="s">
        <v>681</v>
      </c>
      <c r="G32" s="211" t="s">
        <v>665</v>
      </c>
      <c r="H32" s="211"/>
      <c r="I32" s="211"/>
    </row>
    <row r="33" spans="2:10" ht="11.15" customHeight="1" thickTop="1" x14ac:dyDescent="0.35">
      <c r="B33" s="223" t="s">
        <v>348</v>
      </c>
      <c r="C33" s="224"/>
      <c r="D33" s="223"/>
      <c r="E33" s="223"/>
      <c r="F33" s="225"/>
      <c r="G33" s="225"/>
    </row>
    <row r="34" spans="2:10" ht="11.15" customHeight="1" x14ac:dyDescent="0.35">
      <c r="B34" s="212" t="s">
        <v>28</v>
      </c>
      <c r="C34" s="512">
        <v>-6.242805061376152E-2</v>
      </c>
      <c r="D34" s="213">
        <v>-7.7021337412237129E-2</v>
      </c>
      <c r="E34" s="213" t="s">
        <v>438</v>
      </c>
      <c r="F34" s="213">
        <v>5.8371405480886984E-2</v>
      </c>
      <c r="G34" s="213">
        <v>3.5253799420734179E-2</v>
      </c>
      <c r="H34" s="225"/>
      <c r="I34" s="225"/>
    </row>
    <row r="35" spans="2:10" s="765" customFormat="1" ht="11.15" customHeight="1" x14ac:dyDescent="0.35">
      <c r="B35" s="766" t="s">
        <v>731</v>
      </c>
      <c r="C35" s="767">
        <v>2.4539978802980696E-2</v>
      </c>
      <c r="D35" s="768"/>
      <c r="E35" s="768"/>
      <c r="F35" s="768"/>
      <c r="G35" s="768"/>
      <c r="H35" s="769"/>
      <c r="I35" s="769"/>
    </row>
    <row r="36" spans="2:10" ht="11.15" customHeight="1" x14ac:dyDescent="0.35">
      <c r="B36" s="212" t="s">
        <v>29</v>
      </c>
      <c r="C36" s="512">
        <v>-8.2942004285276628E-3</v>
      </c>
      <c r="D36" s="213">
        <v>-9.8893614310393771E-3</v>
      </c>
      <c r="E36" s="213" t="s">
        <v>438</v>
      </c>
      <c r="F36" s="213">
        <v>9.7247425987557739E-3</v>
      </c>
      <c r="G36" s="213">
        <v>6.3519926696452541E-3</v>
      </c>
      <c r="H36" s="225"/>
      <c r="I36" s="225"/>
    </row>
    <row r="37" spans="2:10" ht="11.15" customHeight="1" x14ac:dyDescent="0.35">
      <c r="B37" s="212" t="s">
        <v>349</v>
      </c>
      <c r="C37" s="446">
        <v>0.17734258841247577</v>
      </c>
      <c r="D37" s="217">
        <v>0.18752805053570915</v>
      </c>
      <c r="E37" s="213">
        <v>0.108275924867115</v>
      </c>
      <c r="F37" s="213">
        <v>0.20767957169249221</v>
      </c>
      <c r="G37" s="213">
        <v>0.19203157534191395</v>
      </c>
      <c r="H37" s="225"/>
      <c r="I37" s="225"/>
    </row>
    <row r="38" spans="2:10" ht="11.15" customHeight="1" x14ac:dyDescent="0.35">
      <c r="B38" s="212" t="s">
        <v>350</v>
      </c>
      <c r="C38" s="446">
        <v>0.19199622739989641</v>
      </c>
      <c r="D38" s="213">
        <v>0.20053271707641243</v>
      </c>
      <c r="E38" s="213">
        <v>0.31165514667598754</v>
      </c>
      <c r="F38" s="213">
        <v>0.1938759062216803</v>
      </c>
      <c r="G38" s="213">
        <v>0.23509455803366325</v>
      </c>
      <c r="H38" s="225"/>
      <c r="I38" s="225"/>
    </row>
    <row r="39" spans="2:10" ht="11.15" customHeight="1" x14ac:dyDescent="0.35">
      <c r="B39" s="212" t="s">
        <v>351</v>
      </c>
      <c r="C39" s="446">
        <v>9.357539020455112E-2</v>
      </c>
      <c r="D39" s="213">
        <v>8.2554517481936138E-2</v>
      </c>
      <c r="E39" s="213">
        <v>8.4908844261468525E-2</v>
      </c>
      <c r="F39" s="213">
        <v>9.7616566729009618E-2</v>
      </c>
      <c r="G39" s="213">
        <v>9.8908059028344791E-2</v>
      </c>
      <c r="H39" s="225"/>
      <c r="I39" s="225"/>
    </row>
    <row r="40" spans="2:10" ht="11.15" customHeight="1" x14ac:dyDescent="0.35">
      <c r="B40" s="212" t="s">
        <v>230</v>
      </c>
      <c r="C40" s="446">
        <v>0.68903305253138725</v>
      </c>
      <c r="D40" s="213">
        <v>0.60628913106157556</v>
      </c>
      <c r="E40" s="213">
        <v>0.95793942515136177</v>
      </c>
      <c r="F40" s="213">
        <v>0.60921021518620988</v>
      </c>
      <c r="G40" s="213">
        <v>0.5957316336387114</v>
      </c>
      <c r="H40" s="225"/>
      <c r="I40" s="225"/>
      <c r="J40" s="543"/>
    </row>
    <row r="41" spans="2:10" ht="11.15" customHeight="1" x14ac:dyDescent="0.35">
      <c r="B41" s="212" t="s">
        <v>742</v>
      </c>
      <c r="C41" s="446">
        <v>0.55813914476782134</v>
      </c>
      <c r="D41" s="213"/>
      <c r="E41" s="213"/>
      <c r="F41" s="213"/>
      <c r="G41" s="213"/>
      <c r="H41" s="225"/>
      <c r="I41" s="225"/>
      <c r="J41" s="543"/>
    </row>
    <row r="42" spans="2:10" ht="11.15" customHeight="1" x14ac:dyDescent="0.35">
      <c r="B42" s="223" t="s">
        <v>352</v>
      </c>
      <c r="C42" s="446"/>
      <c r="D42" s="213"/>
      <c r="E42" s="213"/>
      <c r="F42" s="213"/>
      <c r="G42" s="213"/>
      <c r="H42" s="225"/>
      <c r="I42" s="225"/>
    </row>
    <row r="43" spans="2:10" ht="11.15" customHeight="1" x14ac:dyDescent="0.35">
      <c r="B43" s="212" t="s">
        <v>353</v>
      </c>
      <c r="C43" s="446">
        <v>0.77055737219743281</v>
      </c>
      <c r="D43" s="213">
        <v>0.77806999595311788</v>
      </c>
      <c r="E43" s="213">
        <v>0.67323376844677785</v>
      </c>
      <c r="F43" s="213">
        <v>0.71678572800423368</v>
      </c>
      <c r="G43" s="213">
        <v>0.66490400386667525</v>
      </c>
      <c r="H43" s="225"/>
      <c r="I43" s="225"/>
    </row>
    <row r="44" spans="2:10" ht="11.15" customHeight="1" x14ac:dyDescent="0.35">
      <c r="B44" s="212" t="s">
        <v>354</v>
      </c>
      <c r="C44" s="446">
        <v>0.89966861320557634</v>
      </c>
      <c r="D44" s="213">
        <v>0.93326440364435026</v>
      </c>
      <c r="E44" s="213">
        <v>0.78218161343279557</v>
      </c>
      <c r="F44" s="213">
        <v>0.82711363299981422</v>
      </c>
      <c r="G44" s="213">
        <v>0.75063169117769812</v>
      </c>
      <c r="H44" s="225"/>
      <c r="I44" s="225"/>
    </row>
    <row r="45" spans="2:10" ht="11.15" customHeight="1" x14ac:dyDescent="0.35">
      <c r="B45" s="212" t="s">
        <v>355</v>
      </c>
      <c r="C45" s="446">
        <v>0.49913319105982734</v>
      </c>
      <c r="D45" s="213">
        <v>0.46958487055510545</v>
      </c>
      <c r="E45" s="213">
        <v>0.45868098306587901</v>
      </c>
      <c r="F45" s="213">
        <v>0.42408360699084646</v>
      </c>
      <c r="G45" s="213">
        <v>0.39183624555841146</v>
      </c>
      <c r="H45" s="225"/>
      <c r="I45" s="225"/>
    </row>
    <row r="46" spans="2:10" ht="11.15" customHeight="1" x14ac:dyDescent="0.35">
      <c r="B46" s="212" t="s">
        <v>627</v>
      </c>
      <c r="C46" s="446">
        <v>1.1539999999999999</v>
      </c>
      <c r="D46" s="213">
        <v>1.1898</v>
      </c>
      <c r="E46" s="213">
        <v>1.1438999999999999</v>
      </c>
      <c r="F46" s="213">
        <v>1.0658000000000001</v>
      </c>
      <c r="G46" s="213">
        <v>1.153</v>
      </c>
      <c r="H46" s="225"/>
      <c r="I46" s="225"/>
    </row>
    <row r="47" spans="2:10" ht="11.15" customHeight="1" x14ac:dyDescent="0.35">
      <c r="B47" s="212" t="s">
        <v>356</v>
      </c>
      <c r="C47" s="446">
        <v>0.13337855090625134</v>
      </c>
      <c r="D47" s="213">
        <v>0.12927653604169148</v>
      </c>
      <c r="E47" s="213">
        <v>0.12634962415022655</v>
      </c>
      <c r="F47" s="213">
        <v>0.15460218523931032</v>
      </c>
      <c r="G47" s="213">
        <v>0.16760903898229051</v>
      </c>
      <c r="H47" s="225"/>
      <c r="I47" s="225"/>
    </row>
    <row r="48" spans="2:10" ht="8.5" x14ac:dyDescent="0.35">
      <c r="B48" s="212" t="s">
        <v>723</v>
      </c>
      <c r="C48" s="446">
        <v>0.15425648165984143</v>
      </c>
      <c r="D48" s="213">
        <v>0.15434409630512819</v>
      </c>
      <c r="E48" s="213">
        <v>0.13183810394063122</v>
      </c>
      <c r="F48" s="213">
        <v>0.13926185903392235</v>
      </c>
      <c r="G48" s="213">
        <v>0.1531828219692111</v>
      </c>
      <c r="H48" s="225"/>
      <c r="I48" s="213"/>
    </row>
    <row r="49" spans="2:10" ht="8.5" x14ac:dyDescent="0.35">
      <c r="B49" s="212" t="s">
        <v>724</v>
      </c>
      <c r="C49" s="446">
        <v>0.15425648165984143</v>
      </c>
      <c r="D49" s="213">
        <v>0.15434409630512819</v>
      </c>
      <c r="E49" s="213">
        <v>0.13183810394063122</v>
      </c>
      <c r="F49" s="213">
        <v>0.13926185903392235</v>
      </c>
      <c r="G49" s="213">
        <v>0.1531828219692111</v>
      </c>
      <c r="H49" s="225"/>
      <c r="I49" s="225"/>
    </row>
    <row r="50" spans="2:10" ht="11.15" customHeight="1" x14ac:dyDescent="0.35">
      <c r="B50" s="212" t="s">
        <v>357</v>
      </c>
      <c r="C50" s="446">
        <v>0.61988088401355002</v>
      </c>
      <c r="D50" s="213">
        <v>0.61967729928293491</v>
      </c>
      <c r="E50" s="213">
        <v>0.63245084698802412</v>
      </c>
      <c r="F50" s="213">
        <v>0.83245433380321421</v>
      </c>
      <c r="G50" s="213">
        <v>0.81179018470412756</v>
      </c>
      <c r="H50" s="225"/>
      <c r="I50" s="225"/>
    </row>
    <row r="51" spans="2:10" ht="11.15" customHeight="1" x14ac:dyDescent="0.35">
      <c r="B51" s="223" t="s">
        <v>358</v>
      </c>
      <c r="C51" s="588"/>
      <c r="D51" s="226"/>
      <c r="E51" s="226"/>
      <c r="F51" s="226"/>
      <c r="G51" s="226"/>
      <c r="H51" s="226"/>
      <c r="I51" s="226"/>
    </row>
    <row r="52" spans="2:10" ht="11.15" customHeight="1" x14ac:dyDescent="0.35">
      <c r="B52" s="212" t="s">
        <v>614</v>
      </c>
      <c r="C52" s="446">
        <v>5.5505906670307137E-2</v>
      </c>
      <c r="D52" s="213">
        <v>5.0373720600198103E-2</v>
      </c>
      <c r="E52" s="213">
        <v>3.943622658178688E-2</v>
      </c>
      <c r="F52" s="213">
        <v>2.7494271472653497E-2</v>
      </c>
      <c r="G52" s="213">
        <v>1.9529870314242255E-2</v>
      </c>
      <c r="H52" s="213"/>
      <c r="I52" s="213"/>
    </row>
    <row r="53" spans="2:10" ht="11.15" customHeight="1" x14ac:dyDescent="0.35">
      <c r="B53" s="212" t="s">
        <v>610</v>
      </c>
      <c r="C53" s="446">
        <v>5.7654811729733191E-2</v>
      </c>
      <c r="D53" s="213">
        <v>5.6235632096694042E-2</v>
      </c>
      <c r="E53" s="213">
        <v>4.4262262675920816E-2</v>
      </c>
      <c r="F53" s="213">
        <v>3.5672655112997644E-2</v>
      </c>
      <c r="G53" s="213">
        <v>2.9824588841929182E-2</v>
      </c>
      <c r="H53" s="213"/>
      <c r="I53" s="213"/>
    </row>
    <row r="54" spans="2:10" ht="11.15" customHeight="1" x14ac:dyDescent="0.35">
      <c r="B54" s="212" t="s">
        <v>333</v>
      </c>
      <c r="C54" s="446">
        <v>1.0387148897898393</v>
      </c>
      <c r="D54" s="213">
        <v>1.1163684442334578</v>
      </c>
      <c r="E54" s="213">
        <v>1.1223757066139481</v>
      </c>
      <c r="F54" s="213">
        <v>1.29745773218536</v>
      </c>
      <c r="G54" s="213">
        <v>1.5271268248094536</v>
      </c>
      <c r="H54" s="213"/>
      <c r="I54" s="213"/>
      <c r="J54" s="217"/>
    </row>
    <row r="55" spans="2:10" ht="11.15" customHeight="1" x14ac:dyDescent="0.35">
      <c r="B55" s="212" t="s">
        <v>428</v>
      </c>
      <c r="C55" s="446">
        <v>6.4378971113014535E-2</v>
      </c>
      <c r="D55" s="213">
        <v>0.1061676014685347</v>
      </c>
      <c r="E55" s="213">
        <v>6.5796967087029409E-2</v>
      </c>
      <c r="F55" s="213">
        <v>5.7622229648586765E-2</v>
      </c>
      <c r="G55" s="213">
        <v>5.0225059356756308E-2</v>
      </c>
      <c r="H55" s="213"/>
      <c r="I55" s="213"/>
      <c r="J55" s="217"/>
    </row>
    <row r="56" spans="2:10" ht="11.15" customHeight="1" thickBot="1" x14ac:dyDescent="0.4">
      <c r="B56" s="212" t="s">
        <v>565</v>
      </c>
      <c r="C56" s="589">
        <v>6.0247349566270307E-2</v>
      </c>
      <c r="D56" s="213">
        <v>0.10383736194191248</v>
      </c>
      <c r="E56" s="213">
        <v>6.3734141058450322E-2</v>
      </c>
      <c r="F56" s="213">
        <v>5.5411020036368476E-2</v>
      </c>
      <c r="G56" s="213">
        <v>4.7556972035607596E-2</v>
      </c>
      <c r="H56" s="213"/>
      <c r="I56" s="213"/>
      <c r="J56" s="217"/>
    </row>
    <row r="57" spans="2:10" ht="11.15" customHeight="1" thickTop="1" thickBot="1" x14ac:dyDescent="0.4">
      <c r="B57" s="212"/>
      <c r="C57" s="213"/>
      <c r="D57" s="213"/>
      <c r="E57" s="213"/>
      <c r="F57" s="213"/>
      <c r="G57" s="213"/>
      <c r="H57" s="213"/>
      <c r="I57" s="213"/>
    </row>
    <row r="58" spans="2:10" ht="11.15" customHeight="1" thickTop="1" thickBot="1" x14ac:dyDescent="0.4">
      <c r="B58" s="209" t="s">
        <v>359</v>
      </c>
      <c r="C58" s="210" t="s">
        <v>729</v>
      </c>
      <c r="D58" s="211" t="s">
        <v>716</v>
      </c>
      <c r="E58" s="211" t="s">
        <v>699</v>
      </c>
      <c r="F58" s="211" t="s">
        <v>681</v>
      </c>
      <c r="G58" s="211" t="s">
        <v>665</v>
      </c>
      <c r="H58" s="211"/>
      <c r="I58" s="211"/>
    </row>
    <row r="59" spans="2:10" ht="11.15" customHeight="1" thickTop="1" x14ac:dyDescent="0.35">
      <c r="B59" s="212" t="s">
        <v>725</v>
      </c>
      <c r="C59" s="446">
        <v>9.4E-2</v>
      </c>
      <c r="D59" s="213">
        <v>7.7935099999999702E-2</v>
      </c>
      <c r="E59" s="213">
        <v>6.016658099999983E-2</v>
      </c>
      <c r="F59" s="213">
        <v>6.0126099865636551E-2</v>
      </c>
      <c r="G59" s="213">
        <v>8.5000000000000006E-2</v>
      </c>
    </row>
    <row r="60" spans="2:10" ht="11.15" customHeight="1" x14ac:dyDescent="0.35">
      <c r="B60" s="212" t="s">
        <v>562</v>
      </c>
      <c r="C60" s="446">
        <v>0.32600000000000001</v>
      </c>
      <c r="D60" s="213">
        <v>0.315</v>
      </c>
      <c r="E60" s="213">
        <v>0.318</v>
      </c>
      <c r="F60" s="213">
        <v>0.39420121921411932</v>
      </c>
      <c r="G60" s="213">
        <v>0.55900000000000005</v>
      </c>
    </row>
    <row r="61" spans="2:10" ht="11.15" customHeight="1" x14ac:dyDescent="0.35">
      <c r="B61" s="212" t="s">
        <v>360</v>
      </c>
      <c r="C61" s="446">
        <v>8.5999999999999993E-2</v>
      </c>
      <c r="D61" s="213">
        <v>6.8000000000000005E-2</v>
      </c>
      <c r="E61" s="213">
        <v>5.3807079844251371E-2</v>
      </c>
      <c r="F61" s="213">
        <v>8.7270773638968402E-2</v>
      </c>
      <c r="G61" s="213">
        <v>7.1999999999999995E-2</v>
      </c>
      <c r="H61" s="213"/>
      <c r="I61" s="213"/>
    </row>
    <row r="62" spans="2:10" ht="15.5" customHeight="1" x14ac:dyDescent="0.35">
      <c r="B62" s="212" t="s">
        <v>361</v>
      </c>
      <c r="C62" s="690">
        <v>1382.76</v>
      </c>
      <c r="D62" s="448">
        <v>1459.4167</v>
      </c>
      <c r="E62" s="448">
        <v>1366.5833</v>
      </c>
      <c r="F62" s="448">
        <v>1194.08</v>
      </c>
      <c r="G62" s="448">
        <v>1073.875</v>
      </c>
      <c r="H62" s="213"/>
      <c r="I62" s="213"/>
    </row>
    <row r="63" spans="2:10" ht="11.15" hidden="1" customHeight="1" x14ac:dyDescent="0.35">
      <c r="B63" s="751" t="s">
        <v>141</v>
      </c>
      <c r="C63" s="752">
        <v>0.25380000000000003</v>
      </c>
      <c r="D63" s="711">
        <v>0.26690000000000003</v>
      </c>
      <c r="E63" s="711">
        <v>0.41</v>
      </c>
      <c r="F63" s="711">
        <v>0.32</v>
      </c>
      <c r="G63" s="711">
        <v>0.301875</v>
      </c>
      <c r="H63" s="711"/>
      <c r="I63" s="711"/>
    </row>
    <row r="64" spans="2:10" ht="11.15" hidden="1" customHeight="1" x14ac:dyDescent="0.35">
      <c r="B64" s="212" t="s">
        <v>142</v>
      </c>
      <c r="C64" s="446">
        <v>0.29849999999999999</v>
      </c>
      <c r="D64" s="213">
        <v>0.35570000000000002</v>
      </c>
      <c r="E64" s="213">
        <v>0.42659999999999998</v>
      </c>
      <c r="F64" s="213">
        <v>0.326907327586207</v>
      </c>
      <c r="G64" s="213">
        <v>0.2989</v>
      </c>
      <c r="H64" s="213"/>
      <c r="I64" s="213"/>
    </row>
    <row r="65" spans="2:10" ht="11.15" customHeight="1" x14ac:dyDescent="0.35">
      <c r="B65" s="212" t="s">
        <v>691</v>
      </c>
      <c r="C65" s="446">
        <v>0.2631</v>
      </c>
      <c r="D65" s="213">
        <v>0.2888</v>
      </c>
      <c r="E65" s="213">
        <v>0.42375000000000002</v>
      </c>
      <c r="F65" s="213">
        <v>0.33629999999999999</v>
      </c>
      <c r="G65" s="213">
        <v>0.3206</v>
      </c>
      <c r="H65" s="213"/>
      <c r="I65" s="213"/>
    </row>
    <row r="66" spans="2:10" ht="11.15" customHeight="1" x14ac:dyDescent="0.35">
      <c r="B66" s="212" t="s">
        <v>692</v>
      </c>
      <c r="C66" s="446">
        <v>0.31979999999999997</v>
      </c>
      <c r="D66" s="213">
        <v>0.38300000000000001</v>
      </c>
      <c r="E66" s="213">
        <v>0.4622</v>
      </c>
      <c r="F66" s="213">
        <v>0.3422</v>
      </c>
      <c r="G66" s="213">
        <v>0.31559999999999999</v>
      </c>
      <c r="H66" s="213"/>
      <c r="I66" s="213"/>
    </row>
    <row r="67" spans="2:10" ht="11.15" customHeight="1" x14ac:dyDescent="0.35">
      <c r="B67" s="212" t="s">
        <v>139</v>
      </c>
      <c r="C67" s="446" t="s">
        <v>426</v>
      </c>
      <c r="D67" s="213" t="s">
        <v>426</v>
      </c>
      <c r="E67" s="213" t="s">
        <v>426</v>
      </c>
      <c r="F67" s="213">
        <v>0.28999999999999998</v>
      </c>
      <c r="G67" s="213">
        <v>0.28999999999999998</v>
      </c>
      <c r="H67" s="213"/>
      <c r="I67" s="213"/>
    </row>
    <row r="68" spans="2:10" ht="11.15" customHeight="1" x14ac:dyDescent="0.25">
      <c r="B68" s="212" t="s">
        <v>140</v>
      </c>
      <c r="C68" s="446" t="s">
        <v>426</v>
      </c>
      <c r="D68" s="213" t="s">
        <v>426</v>
      </c>
      <c r="E68" s="213" t="s">
        <v>426</v>
      </c>
      <c r="F68" s="213">
        <v>0.28999999999999998</v>
      </c>
      <c r="G68" s="213">
        <v>0.30049999999999999</v>
      </c>
      <c r="H68" s="213"/>
      <c r="I68" s="213"/>
      <c r="J68" s="592"/>
    </row>
    <row r="69" spans="2:10" ht="11.15" customHeight="1" x14ac:dyDescent="0.25">
      <c r="B69" s="590" t="s">
        <v>362</v>
      </c>
      <c r="C69" s="512"/>
      <c r="D69" s="213"/>
      <c r="E69" s="213"/>
      <c r="F69" s="213"/>
      <c r="G69" s="213"/>
      <c r="H69" s="336"/>
      <c r="I69" s="336"/>
      <c r="J69" s="592"/>
    </row>
    <row r="70" spans="2:10" ht="11.15" customHeight="1" x14ac:dyDescent="0.25">
      <c r="B70" s="212" t="s">
        <v>574</v>
      </c>
      <c r="C70" s="774">
        <v>1.2833600000000001</v>
      </c>
      <c r="D70" s="448">
        <v>1.2998480000000001</v>
      </c>
      <c r="E70" s="448">
        <v>1.30427</v>
      </c>
      <c r="F70" s="448">
        <v>1.33684</v>
      </c>
      <c r="G70" s="448">
        <v>1.3649610000000001</v>
      </c>
      <c r="H70" s="213"/>
      <c r="I70" s="591"/>
      <c r="J70" s="591"/>
    </row>
    <row r="71" spans="2:10" ht="11.15" hidden="1" customHeight="1" x14ac:dyDescent="0.35">
      <c r="B71" s="212" t="s">
        <v>575</v>
      </c>
      <c r="C71" s="689"/>
      <c r="D71" s="448"/>
      <c r="E71" s="448"/>
      <c r="F71" s="448"/>
      <c r="G71" s="448"/>
      <c r="H71" s="213"/>
      <c r="I71" s="213"/>
    </row>
    <row r="72" spans="2:10" ht="11.15" customHeight="1" x14ac:dyDescent="0.25">
      <c r="B72" s="212" t="s">
        <v>576</v>
      </c>
      <c r="C72" s="750">
        <v>0.59607299999999996</v>
      </c>
      <c r="D72" s="448">
        <v>0.56764899999999996</v>
      </c>
      <c r="E72" s="448">
        <v>0.54596299999999998</v>
      </c>
      <c r="F72" s="448">
        <v>0.60472399999999993</v>
      </c>
      <c r="G72" s="448">
        <v>0.56911599999999996</v>
      </c>
      <c r="H72" s="213"/>
      <c r="I72" s="213"/>
      <c r="J72" s="591"/>
    </row>
    <row r="73" spans="2:10" ht="11.15" customHeight="1" x14ac:dyDescent="0.35">
      <c r="B73" s="212" t="s">
        <v>443</v>
      </c>
      <c r="C73" s="772">
        <v>129</v>
      </c>
      <c r="D73" s="376">
        <v>129</v>
      </c>
      <c r="E73" s="376">
        <v>130</v>
      </c>
      <c r="F73" s="376">
        <v>130</v>
      </c>
      <c r="G73" s="376">
        <v>130</v>
      </c>
      <c r="H73" s="376"/>
      <c r="I73" s="213"/>
    </row>
    <row r="74" spans="2:10" ht="11.15" customHeight="1" x14ac:dyDescent="0.35">
      <c r="B74" s="212" t="s">
        <v>551</v>
      </c>
      <c r="C74" s="772">
        <v>2686</v>
      </c>
      <c r="D74" s="657">
        <v>2917</v>
      </c>
      <c r="E74" s="657">
        <v>2941</v>
      </c>
      <c r="F74" s="657">
        <v>2980</v>
      </c>
      <c r="G74" s="657">
        <v>3012</v>
      </c>
      <c r="H74" s="213"/>
      <c r="I74" s="213"/>
    </row>
    <row r="75" spans="2:10" ht="11.15" customHeight="1" thickBot="1" x14ac:dyDescent="0.4">
      <c r="B75" s="212" t="s">
        <v>552</v>
      </c>
      <c r="C75" s="773">
        <v>406</v>
      </c>
      <c r="D75" s="657">
        <v>431</v>
      </c>
      <c r="E75" s="657">
        <v>421</v>
      </c>
      <c r="F75" s="657">
        <v>419</v>
      </c>
      <c r="G75" s="657">
        <v>430</v>
      </c>
      <c r="H75" s="213"/>
      <c r="I75" s="213"/>
    </row>
    <row r="76" spans="2:10" ht="11.15" customHeight="1" thickTop="1" x14ac:dyDescent="0.35">
      <c r="C76" s="447"/>
      <c r="D76" s="447"/>
      <c r="E76" s="447"/>
      <c r="F76" s="447"/>
      <c r="G76" s="447"/>
    </row>
    <row r="77" spans="2:10" s="394" customFormat="1" ht="11.15" hidden="1" customHeight="1" x14ac:dyDescent="0.35">
      <c r="B77" s="393" t="s">
        <v>487</v>
      </c>
      <c r="C77" s="394">
        <v>496</v>
      </c>
      <c r="D77" s="394">
        <v>463</v>
      </c>
    </row>
    <row r="78" spans="2:10" s="397" customFormat="1" ht="11.15" hidden="1" customHeight="1" thickBot="1" x14ac:dyDescent="0.4">
      <c r="B78" s="395" t="s">
        <v>22</v>
      </c>
      <c r="C78" s="396">
        <v>0.18466120625465376</v>
      </c>
      <c r="D78" s="396">
        <v>0.15872471717517997</v>
      </c>
      <c r="E78" s="395"/>
      <c r="F78" s="395"/>
      <c r="G78" s="395"/>
      <c r="H78" s="824" t="s">
        <v>18</v>
      </c>
      <c r="I78" s="824"/>
    </row>
    <row r="79" spans="2:10" s="394" customFormat="1" ht="11.15" hidden="1" customHeight="1" thickTop="1" thickBot="1" x14ac:dyDescent="0.4">
      <c r="B79" s="398" t="s">
        <v>334</v>
      </c>
      <c r="C79" s="399" t="s">
        <v>531</v>
      </c>
      <c r="D79" s="400" t="s">
        <v>513</v>
      </c>
      <c r="E79" s="401" t="s">
        <v>492</v>
      </c>
      <c r="F79" s="401" t="s">
        <v>461</v>
      </c>
      <c r="G79" s="401" t="s">
        <v>439</v>
      </c>
      <c r="H79" s="401" t="s">
        <v>19</v>
      </c>
      <c r="I79" s="401" t="s">
        <v>20</v>
      </c>
    </row>
    <row r="80" spans="2:10" s="394" customFormat="1" ht="11.15" hidden="1" customHeight="1" thickTop="1" x14ac:dyDescent="0.35">
      <c r="B80" s="402" t="s">
        <v>80</v>
      </c>
      <c r="C80" s="403">
        <v>207383.05299999999</v>
      </c>
      <c r="D80" s="404">
        <v>7728.8109999999997</v>
      </c>
      <c r="E80" s="405">
        <v>7453.8790000000045</v>
      </c>
      <c r="F80" s="405">
        <v>8397.7419999999947</v>
      </c>
      <c r="G80" s="405">
        <v>8109.2400000000007</v>
      </c>
      <c r="H80" s="406">
        <v>25.832465304171624</v>
      </c>
      <c r="I80" s="406">
        <v>24.573673118565978</v>
      </c>
    </row>
    <row r="81" spans="2:9" s="394" customFormat="1" ht="11.15" hidden="1" customHeight="1" x14ac:dyDescent="0.35">
      <c r="B81" s="402" t="s">
        <v>5</v>
      </c>
      <c r="C81" s="403">
        <v>41526.027999999998</v>
      </c>
      <c r="D81" s="404">
        <v>1767.636</v>
      </c>
      <c r="E81" s="405">
        <v>1812.2909999999999</v>
      </c>
      <c r="F81" s="405">
        <v>1290.8330000000001</v>
      </c>
      <c r="G81" s="405">
        <v>941.82899999999995</v>
      </c>
      <c r="H81" s="406">
        <v>22.492409070645767</v>
      </c>
      <c r="I81" s="406">
        <v>43.090836022250322</v>
      </c>
    </row>
    <row r="82" spans="2:9" s="394" customFormat="1" ht="11.15" hidden="1" customHeight="1" x14ac:dyDescent="0.35">
      <c r="B82" s="402" t="s">
        <v>6</v>
      </c>
      <c r="C82" s="403">
        <v>248909.08099999998</v>
      </c>
      <c r="D82" s="404">
        <v>9496.4470000000001</v>
      </c>
      <c r="E82" s="405">
        <v>9266.1700000000037</v>
      </c>
      <c r="F82" s="405">
        <v>9688.5749999999953</v>
      </c>
      <c r="G82" s="405">
        <v>9051.0690000000013</v>
      </c>
      <c r="H82" s="406">
        <v>25.210758718497559</v>
      </c>
      <c r="I82" s="406">
        <v>26.500517452689834</v>
      </c>
    </row>
    <row r="83" spans="2:9" s="394" customFormat="1" ht="15" hidden="1" x14ac:dyDescent="0.35">
      <c r="B83" s="402" t="s">
        <v>335</v>
      </c>
      <c r="C83" s="403">
        <v>48004.824000000001</v>
      </c>
      <c r="D83" s="404">
        <v>2019.0570000000002</v>
      </c>
      <c r="E83" s="405">
        <v>1776.6899999999991</v>
      </c>
      <c r="F83" s="405">
        <v>1685.296</v>
      </c>
      <c r="G83" s="405">
        <v>1583.2210000000005</v>
      </c>
      <c r="H83" s="406">
        <v>22.775863682897509</v>
      </c>
      <c r="I83" s="406">
        <v>29.320987404790603</v>
      </c>
    </row>
    <row r="84" spans="2:9" s="394" customFormat="1" ht="11.15" hidden="1" customHeight="1" x14ac:dyDescent="0.35">
      <c r="B84" s="402" t="s">
        <v>336</v>
      </c>
      <c r="C84" s="403">
        <v>11651.091</v>
      </c>
      <c r="D84" s="404">
        <v>372.23599999999999</v>
      </c>
      <c r="E84" s="405">
        <v>777.78599999999994</v>
      </c>
      <c r="F84" s="405">
        <v>293.86400000000003</v>
      </c>
      <c r="G84" s="405">
        <v>355.38400000000001</v>
      </c>
      <c r="H84" s="406">
        <v>30.300279929936924</v>
      </c>
      <c r="I84" s="406">
        <v>31.784511964522885</v>
      </c>
    </row>
    <row r="85" spans="2:9" s="394" customFormat="1" ht="11.15" hidden="1" customHeight="1" x14ac:dyDescent="0.35">
      <c r="B85" s="402" t="s">
        <v>337</v>
      </c>
      <c r="C85" s="403">
        <v>-65239.95</v>
      </c>
      <c r="D85" s="404">
        <v>-1312.7360000000001</v>
      </c>
      <c r="E85" s="405">
        <v>-974.82500000000073</v>
      </c>
      <c r="F85" s="405">
        <v>-2650.6709999999998</v>
      </c>
      <c r="G85" s="405">
        <v>-2205.3179999999998</v>
      </c>
      <c r="H85" s="406">
        <v>48.697692453014156</v>
      </c>
      <c r="I85" s="406">
        <v>28.583012517922587</v>
      </c>
    </row>
    <row r="86" spans="2:9" s="394" customFormat="1" ht="11.15" hidden="1" customHeight="1" x14ac:dyDescent="0.35">
      <c r="B86" s="402" t="s">
        <v>338</v>
      </c>
      <c r="C86" s="403">
        <v>-155130.85500000001</v>
      </c>
      <c r="D86" s="404">
        <v>7369.3619999999992</v>
      </c>
      <c r="E86" s="405">
        <v>7095.2950000000001</v>
      </c>
      <c r="F86" s="405">
        <v>6223.1050000000005</v>
      </c>
      <c r="G86" s="405">
        <v>5883.9609999999993</v>
      </c>
      <c r="H86" s="406">
        <v>-22.050784993327785</v>
      </c>
      <c r="I86" s="406">
        <v>-27.365037939578464</v>
      </c>
    </row>
    <row r="87" spans="2:9" s="394" customFormat="1" ht="11.15" hidden="1" customHeight="1" x14ac:dyDescent="0.35">
      <c r="B87" s="402" t="s">
        <v>27</v>
      </c>
      <c r="C87" s="403">
        <v>39607.400999999969</v>
      </c>
      <c r="D87" s="404">
        <v>2048.6370000000006</v>
      </c>
      <c r="E87" s="405">
        <v>4219.8920000000035</v>
      </c>
      <c r="F87" s="405">
        <v>1962.6339999999955</v>
      </c>
      <c r="G87" s="405">
        <v>1992.0010000000002</v>
      </c>
      <c r="H87" s="406">
        <v>18.333537859562213</v>
      </c>
      <c r="I87" s="406">
        <v>18.883223452197043</v>
      </c>
    </row>
    <row r="88" spans="2:9" s="394" customFormat="1" ht="11.15" hidden="1" customHeight="1" x14ac:dyDescent="0.35">
      <c r="B88" s="402" t="s">
        <v>339</v>
      </c>
      <c r="C88" s="403">
        <v>47633.353999999999</v>
      </c>
      <c r="D88" s="404">
        <v>2899.4079999999999</v>
      </c>
      <c r="E88" s="405">
        <v>3946.5999999999995</v>
      </c>
      <c r="F88" s="405">
        <v>1930.2599999999998</v>
      </c>
      <c r="G88" s="405">
        <v>1923.453</v>
      </c>
      <c r="H88" s="406">
        <v>15.428648193010435</v>
      </c>
      <c r="I88" s="406">
        <v>23.764501134158206</v>
      </c>
    </row>
    <row r="89" spans="2:9" s="394" customFormat="1" ht="11.15" hidden="1" customHeight="1" x14ac:dyDescent="0.35">
      <c r="B89" s="402" t="s">
        <v>340</v>
      </c>
      <c r="C89" s="403">
        <v>75122.775999999998</v>
      </c>
      <c r="D89" s="404">
        <v>2434.2660000000001</v>
      </c>
      <c r="E89" s="405">
        <v>5133.41</v>
      </c>
      <c r="F89" s="405">
        <v>2223.808</v>
      </c>
      <c r="G89" s="405">
        <v>1874.9569999999999</v>
      </c>
      <c r="H89" s="406">
        <v>29.86054523211514</v>
      </c>
      <c r="I89" s="406">
        <v>39.066399389425996</v>
      </c>
    </row>
    <row r="90" spans="2:9" s="394" customFormat="1" ht="11.15" hidden="1" customHeight="1" x14ac:dyDescent="0.35">
      <c r="B90" s="402" t="s">
        <v>341</v>
      </c>
      <c r="C90" s="403">
        <v>104.29390398834065</v>
      </c>
      <c r="D90" s="404">
        <v>6.3482949274373324</v>
      </c>
      <c r="E90" s="405">
        <v>8.6411366598368264</v>
      </c>
      <c r="F90" s="405">
        <v>4.226331639643397</v>
      </c>
      <c r="G90" s="405">
        <v>4.2114276166252278</v>
      </c>
      <c r="H90" s="406"/>
      <c r="I90" s="406"/>
    </row>
    <row r="91" spans="2:9" s="394" customFormat="1" ht="11.15" hidden="1" customHeight="1" x14ac:dyDescent="0.35">
      <c r="B91" s="402" t="s">
        <v>342</v>
      </c>
      <c r="C91" s="403">
        <v>521.4695199417032</v>
      </c>
      <c r="D91" s="404">
        <v>31.741474637186663</v>
      </c>
      <c r="E91" s="405">
        <v>56.198369914575792</v>
      </c>
      <c r="F91" s="405">
        <v>24.345295739672647</v>
      </c>
      <c r="G91" s="405">
        <v>20.526224684941063</v>
      </c>
      <c r="H91" s="406"/>
      <c r="I91" s="406"/>
    </row>
    <row r="92" spans="2:9" s="394" customFormat="1" ht="11.15" hidden="1" customHeight="1" x14ac:dyDescent="0.35">
      <c r="B92" s="402" t="s">
        <v>343</v>
      </c>
      <c r="C92" s="403">
        <v>456.72232200000002</v>
      </c>
      <c r="D92" s="404">
        <v>456.72232200000002</v>
      </c>
      <c r="E92" s="405">
        <v>456.72232200000002</v>
      </c>
      <c r="F92" s="405">
        <v>456.72232200000002</v>
      </c>
      <c r="G92" s="405">
        <v>456.72232200000002</v>
      </c>
      <c r="H92" s="406"/>
      <c r="I92" s="406"/>
    </row>
    <row r="93" spans="2:9" s="394" customFormat="1" ht="11.15" hidden="1" customHeight="1" x14ac:dyDescent="0.35">
      <c r="B93" s="407" t="s">
        <v>344</v>
      </c>
      <c r="C93" s="408" t="s">
        <v>532</v>
      </c>
      <c r="D93" s="409" t="s">
        <v>514</v>
      </c>
      <c r="E93" s="410" t="s">
        <v>494</v>
      </c>
      <c r="F93" s="410" t="s">
        <v>460</v>
      </c>
      <c r="G93" s="410" t="s">
        <v>440</v>
      </c>
      <c r="H93" s="411" t="s">
        <v>19</v>
      </c>
      <c r="I93" s="411" t="s">
        <v>20</v>
      </c>
    </row>
    <row r="94" spans="2:9" s="394" customFormat="1" ht="11.15" hidden="1" customHeight="1" x14ac:dyDescent="0.35">
      <c r="B94" s="402" t="s">
        <v>238</v>
      </c>
      <c r="C94" s="413">
        <v>8030339.2260000017</v>
      </c>
      <c r="D94" s="414">
        <v>286837.136</v>
      </c>
      <c r="E94" s="415">
        <v>245369.08299999998</v>
      </c>
      <c r="F94" s="415">
        <v>231155.85199999998</v>
      </c>
      <c r="G94" s="415">
        <v>222401.13300000003</v>
      </c>
      <c r="H94" s="406">
        <v>26.996163042152261</v>
      </c>
      <c r="I94" s="406">
        <v>35.107456457966876</v>
      </c>
    </row>
    <row r="95" spans="2:9" s="394" customFormat="1" ht="11.15" hidden="1" customHeight="1" x14ac:dyDescent="0.35">
      <c r="B95" s="402" t="s">
        <v>446</v>
      </c>
      <c r="C95" s="413"/>
      <c r="D95" s="414">
        <v>266441.50014622038</v>
      </c>
      <c r="E95" s="415">
        <v>238262.4675</v>
      </c>
      <c r="F95" s="415">
        <v>226778.49249999999</v>
      </c>
      <c r="G95" s="415">
        <v>207540.302</v>
      </c>
      <c r="H95" s="406">
        <v>-1</v>
      </c>
      <c r="I95" s="406">
        <v>-1</v>
      </c>
    </row>
    <row r="96" spans="2:9" s="394" customFormat="1" ht="11.15" hidden="1" customHeight="1" x14ac:dyDescent="0.35">
      <c r="B96" s="402" t="s">
        <v>345</v>
      </c>
      <c r="C96" s="413"/>
      <c r="D96" s="414">
        <v>117672.06173721001</v>
      </c>
      <c r="E96" s="415">
        <v>110364.37499999999</v>
      </c>
      <c r="F96" s="415">
        <v>102787.40300000001</v>
      </c>
      <c r="G96" s="415">
        <v>100280.628</v>
      </c>
      <c r="H96" s="406">
        <v>-1</v>
      </c>
      <c r="I96" s="406">
        <v>-1</v>
      </c>
    </row>
    <row r="97" spans="2:9" s="394" customFormat="1" ht="11.15" hidden="1" customHeight="1" x14ac:dyDescent="0.35">
      <c r="B97" s="402" t="s">
        <v>270</v>
      </c>
      <c r="C97" s="413"/>
      <c r="D97" s="414">
        <v>214684.29100000003</v>
      </c>
      <c r="E97" s="415">
        <v>178641.595</v>
      </c>
      <c r="F97" s="415">
        <v>170259.11799999999</v>
      </c>
      <c r="G97" s="415">
        <v>158604.239</v>
      </c>
      <c r="H97" s="406">
        <v>-1</v>
      </c>
      <c r="I97" s="406">
        <v>-1</v>
      </c>
    </row>
    <row r="98" spans="2:9" s="394" customFormat="1" ht="11.15" hidden="1" customHeight="1" x14ac:dyDescent="0.35">
      <c r="B98" s="402" t="s">
        <v>346</v>
      </c>
      <c r="C98" s="413">
        <v>968578.28799999994</v>
      </c>
      <c r="D98" s="414">
        <v>10426.807000000001</v>
      </c>
      <c r="E98" s="415">
        <v>31903.423999999999</v>
      </c>
      <c r="F98" s="415">
        <v>26770.013999999999</v>
      </c>
      <c r="G98" s="415">
        <v>24876.91</v>
      </c>
      <c r="H98" s="406">
        <v>91.893086828978412</v>
      </c>
      <c r="I98" s="406">
        <v>37.934831054178353</v>
      </c>
    </row>
    <row r="99" spans="2:9" s="394" customFormat="1" ht="11.15" hidden="1" customHeight="1" x14ac:dyDescent="0.35">
      <c r="B99" s="402" t="s">
        <v>447</v>
      </c>
      <c r="C99" s="413"/>
      <c r="D99" s="414">
        <v>39365.33142611455</v>
      </c>
      <c r="E99" s="415">
        <v>29336.719000000001</v>
      </c>
      <c r="F99" s="415">
        <v>25823.462</v>
      </c>
      <c r="G99" s="415">
        <v>23781.078000000001</v>
      </c>
      <c r="H99" s="406">
        <v>-1</v>
      </c>
      <c r="I99" s="406">
        <v>-1</v>
      </c>
    </row>
    <row r="100" spans="2:9" s="394" customFormat="1" ht="11.15" hidden="1" customHeight="1" x14ac:dyDescent="0.35">
      <c r="B100" s="407" t="s">
        <v>383</v>
      </c>
      <c r="C100" s="408" t="s">
        <v>531</v>
      </c>
      <c r="D100" s="409" t="s">
        <v>513</v>
      </c>
      <c r="E100" s="411" t="s">
        <v>492</v>
      </c>
      <c r="F100" s="411" t="s">
        <v>461</v>
      </c>
      <c r="G100" s="411" t="s">
        <v>439</v>
      </c>
      <c r="H100" s="411"/>
      <c r="I100" s="412"/>
    </row>
    <row r="101" spans="2:9" s="394" customFormat="1" ht="11.15" hidden="1" customHeight="1" x14ac:dyDescent="0.35">
      <c r="B101" s="402" t="s">
        <v>28</v>
      </c>
      <c r="C101" s="390"/>
      <c r="D101" s="406">
        <v>0.29461537804572507</v>
      </c>
      <c r="E101" s="406">
        <v>0.53811061830056728</v>
      </c>
      <c r="F101" s="406">
        <v>0.29899321787295602</v>
      </c>
      <c r="G101" s="406">
        <v>0.32352662902833923</v>
      </c>
      <c r="H101" s="406"/>
      <c r="I101" s="406"/>
    </row>
    <row r="102" spans="2:9" s="394" customFormat="1" ht="11.15" hidden="1" customHeight="1" thickBot="1" x14ac:dyDescent="0.4">
      <c r="B102" s="402" t="s">
        <v>29</v>
      </c>
      <c r="C102" s="391"/>
      <c r="D102" s="406">
        <v>4.3527873824593159E-2</v>
      </c>
      <c r="E102" s="406">
        <v>6.6256343962357397E-2</v>
      </c>
      <c r="F102" s="406">
        <v>3.4046614892283049E-2</v>
      </c>
      <c r="G102" s="406">
        <v>3.707141179740598E-2</v>
      </c>
      <c r="H102" s="406"/>
      <c r="I102" s="406"/>
    </row>
    <row r="103" spans="2:9" s="394" customFormat="1" ht="11.15" hidden="1" customHeight="1" thickTop="1" x14ac:dyDescent="0.35"/>
    <row r="104" spans="2:9" s="394" customFormat="1" ht="11.15" hidden="1" customHeight="1" x14ac:dyDescent="0.35"/>
    <row r="105" spans="2:9" ht="11.15" customHeight="1" x14ac:dyDescent="0.35">
      <c r="C105" s="277"/>
      <c r="D105" s="447"/>
      <c r="E105" s="447"/>
      <c r="F105" s="549"/>
    </row>
    <row r="106" spans="2:9" ht="11.15" customHeight="1" x14ac:dyDescent="0.35">
      <c r="C106" s="641"/>
      <c r="D106" s="277"/>
    </row>
    <row r="107" spans="2:9" ht="11.15" customHeight="1" x14ac:dyDescent="0.35">
      <c r="C107" s="447"/>
      <c r="D107" s="277"/>
      <c r="E107" s="447"/>
      <c r="F107" s="447"/>
      <c r="G107" s="447"/>
    </row>
    <row r="108" spans="2:9" ht="11.15" customHeight="1" x14ac:dyDescent="0.35">
      <c r="C108" s="277"/>
      <c r="F108" s="447"/>
      <c r="G108" s="447"/>
    </row>
    <row r="109" spans="2:9" ht="11.15" customHeight="1" x14ac:dyDescent="0.35">
      <c r="C109" s="542"/>
      <c r="D109" s="542"/>
      <c r="E109" s="542"/>
      <c r="F109" s="542"/>
      <c r="G109" s="542"/>
      <c r="H109" s="542"/>
    </row>
  </sheetData>
  <mergeCells count="2">
    <mergeCell ref="H3:I3"/>
    <mergeCell ref="H78:I78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BDDB-B763-4FFC-9C5E-98D6D00AE64B}">
  <dimension ref="B1:J33"/>
  <sheetViews>
    <sheetView showGridLines="0" topLeftCell="A24" zoomScale="110" zoomScaleNormal="110" zoomScalePageLayoutView="150" workbookViewId="0"/>
  </sheetViews>
  <sheetFormatPr baseColWidth="10" defaultColWidth="34.1796875" defaultRowHeight="11.15" customHeight="1" x14ac:dyDescent="0.35"/>
  <cols>
    <col min="1" max="1" width="2.81640625" style="207" customWidth="1"/>
    <col min="2" max="2" width="3.08984375" style="207" customWidth="1"/>
    <col min="3" max="3" width="26.36328125" style="207" customWidth="1"/>
    <col min="4" max="4" width="8.36328125" style="551" bestFit="1" customWidth="1"/>
    <col min="5" max="5" width="7.1796875" style="207" bestFit="1" customWidth="1"/>
    <col min="6" max="6" width="8" style="207" bestFit="1" customWidth="1"/>
    <col min="7" max="7" width="7.1796875" style="207" bestFit="1" customWidth="1"/>
    <col min="8" max="8" width="8" style="207" bestFit="1" customWidth="1"/>
    <col min="9" max="9" width="6.1796875" style="207" bestFit="1" customWidth="1"/>
    <col min="10" max="10" width="7.1796875" style="207" bestFit="1" customWidth="1"/>
    <col min="11" max="16384" width="34.1796875" style="207"/>
  </cols>
  <sheetData>
    <row r="1" spans="2:10" ht="11.15" customHeight="1" x14ac:dyDescent="0.35">
      <c r="C1" s="206"/>
    </row>
    <row r="2" spans="2:10" ht="10" customHeight="1" thickBot="1" x14ac:dyDescent="0.4">
      <c r="C2" s="208"/>
      <c r="D2" s="669"/>
      <c r="E2" s="208"/>
      <c r="F2" s="208"/>
      <c r="G2" s="208"/>
      <c r="H2" s="208"/>
      <c r="I2" s="823" t="s">
        <v>18</v>
      </c>
      <c r="J2" s="823"/>
    </row>
    <row r="3" spans="2:10" ht="11.15" customHeight="1" thickTop="1" thickBot="1" x14ac:dyDescent="0.4">
      <c r="C3" s="209" t="s">
        <v>657</v>
      </c>
      <c r="D3" s="670" t="s">
        <v>729</v>
      </c>
      <c r="E3" s="211" t="s">
        <v>716</v>
      </c>
      <c r="F3" s="211" t="s">
        <v>699</v>
      </c>
      <c r="G3" s="211" t="s">
        <v>681</v>
      </c>
      <c r="H3" s="211" t="s">
        <v>665</v>
      </c>
      <c r="I3" s="211" t="s">
        <v>19</v>
      </c>
      <c r="J3" s="211" t="s">
        <v>20</v>
      </c>
    </row>
    <row r="4" spans="2:10" ht="11.15" customHeight="1" thickTop="1" x14ac:dyDescent="0.35">
      <c r="B4" s="826" t="s">
        <v>686</v>
      </c>
      <c r="C4" s="675" t="s">
        <v>688</v>
      </c>
      <c r="D4" s="676">
        <v>-21233</v>
      </c>
      <c r="E4" s="677">
        <v>-36756.529425907596</v>
      </c>
      <c r="F4" s="677">
        <v>-62724.216420051409</v>
      </c>
      <c r="G4" s="677">
        <v>12510.964602414972</v>
      </c>
      <c r="H4" s="677">
        <v>4086.0550085245504</v>
      </c>
      <c r="I4" s="678">
        <v>-0.42233392728764918</v>
      </c>
      <c r="J4" s="678" t="s">
        <v>438</v>
      </c>
    </row>
    <row r="5" spans="2:10" ht="11.15" customHeight="1" x14ac:dyDescent="0.35">
      <c r="B5" s="826"/>
      <c r="C5" s="675" t="s">
        <v>736</v>
      </c>
      <c r="D5" s="811">
        <v>2486</v>
      </c>
      <c r="E5" s="677"/>
      <c r="F5" s="810"/>
      <c r="G5" s="677"/>
      <c r="H5" s="677"/>
      <c r="I5" s="678"/>
      <c r="J5" s="678"/>
    </row>
    <row r="6" spans="2:10" ht="7.5" x14ac:dyDescent="0.35">
      <c r="B6" s="826"/>
      <c r="C6" s="679" t="s">
        <v>639</v>
      </c>
      <c r="D6" s="561"/>
      <c r="E6" s="560"/>
      <c r="F6" s="560"/>
      <c r="G6" s="560"/>
      <c r="H6" s="560"/>
      <c r="I6" s="213"/>
      <c r="J6" s="213"/>
    </row>
    <row r="7" spans="2:10" ht="13" customHeight="1" x14ac:dyDescent="0.35">
      <c r="B7" s="826"/>
      <c r="C7" s="237" t="s">
        <v>658</v>
      </c>
      <c r="D7" s="561">
        <v>-28088.337</v>
      </c>
      <c r="E7" s="560">
        <v>-48460.845886602088</v>
      </c>
      <c r="F7" s="560">
        <v>-71103.530576647041</v>
      </c>
      <c r="G7" s="560">
        <v>926.15476413089971</v>
      </c>
      <c r="H7" s="560">
        <v>-5604.6124386723204</v>
      </c>
      <c r="I7" s="213">
        <v>-0.42039111191483458</v>
      </c>
      <c r="J7" s="213" t="s">
        <v>438</v>
      </c>
    </row>
    <row r="8" spans="2:10" ht="7.5" x14ac:dyDescent="0.35">
      <c r="B8" s="826"/>
      <c r="C8" s="237" t="s">
        <v>28</v>
      </c>
      <c r="D8" s="752">
        <v>-0.14000000000000001</v>
      </c>
      <c r="E8" s="217">
        <v>-0.22800000000000001</v>
      </c>
      <c r="F8" s="217" t="s">
        <v>438</v>
      </c>
      <c r="G8" s="217">
        <v>4.0000000000000001E-3</v>
      </c>
      <c r="H8" s="217">
        <v>-2.4E-2</v>
      </c>
      <c r="I8" s="213"/>
      <c r="J8" s="213"/>
    </row>
    <row r="9" spans="2:10" ht="13" customHeight="1" x14ac:dyDescent="0.35">
      <c r="B9" s="826"/>
      <c r="C9" s="237" t="s">
        <v>652</v>
      </c>
      <c r="D9" s="753">
        <v>2686</v>
      </c>
      <c r="E9" s="560">
        <v>2917</v>
      </c>
      <c r="F9" s="560">
        <v>2941</v>
      </c>
      <c r="G9" s="560">
        <v>2980</v>
      </c>
      <c r="H9" s="560">
        <v>3012</v>
      </c>
      <c r="I9" s="213">
        <v>-7.9190949605759342E-2</v>
      </c>
      <c r="J9" s="213">
        <v>-0.10823373173970785</v>
      </c>
    </row>
    <row r="10" spans="2:10" ht="13" customHeight="1" x14ac:dyDescent="0.35">
      <c r="B10" s="826"/>
      <c r="C10" s="237" t="s">
        <v>656</v>
      </c>
      <c r="D10" s="753">
        <v>129</v>
      </c>
      <c r="E10" s="560">
        <v>129</v>
      </c>
      <c r="F10" s="560">
        <v>130</v>
      </c>
      <c r="G10" s="560">
        <v>130</v>
      </c>
      <c r="H10" s="560">
        <v>130</v>
      </c>
      <c r="I10" s="213">
        <v>0</v>
      </c>
      <c r="J10" s="213">
        <v>-7.692307692307665E-3</v>
      </c>
    </row>
    <row r="11" spans="2:10" ht="13" customHeight="1" x14ac:dyDescent="0.35">
      <c r="B11" s="826"/>
      <c r="C11" s="237" t="s">
        <v>659</v>
      </c>
      <c r="D11" s="754">
        <v>1.2833600000000001</v>
      </c>
      <c r="E11" s="644">
        <v>1.2998480000000001</v>
      </c>
      <c r="F11" s="644">
        <v>1.30427</v>
      </c>
      <c r="G11" s="644">
        <v>1.33684</v>
      </c>
      <c r="H11" s="644">
        <v>1.3649610000000001</v>
      </c>
      <c r="I11" s="213">
        <v>-1.2684560040866377E-2</v>
      </c>
      <c r="J11" s="213">
        <v>-5.9782660456965453E-2</v>
      </c>
    </row>
    <row r="12" spans="2:10" ht="13" customHeight="1" x14ac:dyDescent="0.35">
      <c r="B12" s="826"/>
      <c r="C12" s="237" t="s">
        <v>653</v>
      </c>
      <c r="D12" s="752">
        <v>2.4931705910766749E-2</v>
      </c>
      <c r="E12" s="711">
        <v>2.5830146154715863E-2</v>
      </c>
      <c r="F12" s="711">
        <v>2.5439010390183696E-2</v>
      </c>
      <c r="G12" s="711">
        <v>2.6235581467021089E-2</v>
      </c>
      <c r="H12" s="711">
        <v>2.761736894904885E-2</v>
      </c>
      <c r="I12" s="711"/>
      <c r="J12" s="711"/>
    </row>
    <row r="13" spans="2:10" ht="13" customHeight="1" x14ac:dyDescent="0.35">
      <c r="B13" s="826"/>
      <c r="C13" s="237" t="s">
        <v>690</v>
      </c>
      <c r="D13" s="752">
        <v>2.7742220432011123E-2</v>
      </c>
      <c r="E13" s="711">
        <v>2.8466261799291997E-2</v>
      </c>
      <c r="F13" s="711">
        <v>2.702040925101979E-2</v>
      </c>
      <c r="G13" s="711">
        <v>2.5999999999999999E-2</v>
      </c>
      <c r="H13" s="711"/>
      <c r="I13" s="711"/>
      <c r="J13" s="711"/>
    </row>
    <row r="14" spans="2:10" ht="13" customHeight="1" x14ac:dyDescent="0.35">
      <c r="B14" s="826"/>
      <c r="C14" s="237" t="s">
        <v>654</v>
      </c>
      <c r="D14" s="752">
        <v>3.1550998806626304E-2</v>
      </c>
      <c r="E14" s="711">
        <v>3.1754856680480274E-2</v>
      </c>
      <c r="F14" s="711">
        <v>3.3629257171014046E-2</v>
      </c>
      <c r="G14" s="711">
        <v>2.9671443742579257E-2</v>
      </c>
      <c r="H14" s="711">
        <v>2.9730594662755998E-2</v>
      </c>
      <c r="I14" s="711"/>
      <c r="J14" s="711"/>
    </row>
    <row r="15" spans="2:10" ht="13" customHeight="1" x14ac:dyDescent="0.35">
      <c r="B15" s="826"/>
      <c r="C15" s="237" t="s">
        <v>614</v>
      </c>
      <c r="D15" s="512">
        <v>5.5505906670307137E-2</v>
      </c>
      <c r="E15" s="217">
        <v>5.0373720600198103E-2</v>
      </c>
      <c r="F15" s="217">
        <v>3.943622658178688E-2</v>
      </c>
      <c r="G15" s="217">
        <v>2.7494271472653497E-2</v>
      </c>
      <c r="H15" s="217">
        <v>1.9529870314242255E-2</v>
      </c>
      <c r="I15" s="217"/>
      <c r="J15" s="213"/>
    </row>
    <row r="16" spans="2:10" ht="11.15" customHeight="1" x14ac:dyDescent="0.35">
      <c r="B16" s="826"/>
      <c r="C16" s="679" t="s">
        <v>649</v>
      </c>
      <c r="D16" s="580"/>
      <c r="E16" s="581"/>
      <c r="F16" s="581"/>
      <c r="G16" s="581"/>
      <c r="H16" s="581"/>
      <c r="I16" s="553"/>
      <c r="J16" s="226"/>
    </row>
    <row r="17" spans="2:10" s="551" customFormat="1" ht="10" customHeight="1" x14ac:dyDescent="0.35">
      <c r="B17" s="826"/>
      <c r="C17" s="237" t="s">
        <v>658</v>
      </c>
      <c r="D17" s="561">
        <v>4327.0313346599978</v>
      </c>
      <c r="E17" s="560">
        <v>5063.5824680461155</v>
      </c>
      <c r="F17" s="560">
        <v>4698.9619645855591</v>
      </c>
      <c r="G17" s="560">
        <v>6587.1840571549137</v>
      </c>
      <c r="H17" s="560">
        <v>5296.2126569695502</v>
      </c>
      <c r="I17" s="213">
        <v>-0.14546047942028106</v>
      </c>
      <c r="J17" s="213">
        <v>-0.18299516750600231</v>
      </c>
    </row>
    <row r="18" spans="2:10" s="551" customFormat="1" ht="10" customHeight="1" x14ac:dyDescent="0.35">
      <c r="B18" s="826"/>
      <c r="C18" s="237" t="s">
        <v>661</v>
      </c>
      <c r="D18" s="561">
        <v>1196.2186042440701</v>
      </c>
      <c r="E18" s="560">
        <v>1162.2373651408125</v>
      </c>
      <c r="F18" s="560">
        <v>1151.4492933260537</v>
      </c>
      <c r="G18" s="560">
        <v>1286.68055493065</v>
      </c>
      <c r="H18" s="560">
        <v>1294.4590394539505</v>
      </c>
      <c r="I18" s="213">
        <v>2.9237778893075328E-2</v>
      </c>
      <c r="J18" s="213">
        <v>-7.5893042742643857E-2</v>
      </c>
    </row>
    <row r="19" spans="2:10" ht="10" customHeight="1" x14ac:dyDescent="0.35">
      <c r="B19" s="826"/>
      <c r="C19" s="237" t="s">
        <v>652</v>
      </c>
      <c r="D19" s="561">
        <v>12</v>
      </c>
      <c r="E19" s="560">
        <v>12</v>
      </c>
      <c r="F19" s="560">
        <v>11</v>
      </c>
      <c r="G19" s="560">
        <v>11</v>
      </c>
      <c r="H19" s="560">
        <v>12</v>
      </c>
      <c r="I19" s="217">
        <v>0</v>
      </c>
      <c r="J19" s="213">
        <v>0</v>
      </c>
    </row>
    <row r="20" spans="2:10" ht="10" customHeight="1" x14ac:dyDescent="0.35">
      <c r="B20" s="826"/>
      <c r="C20" s="237" t="s">
        <v>580</v>
      </c>
      <c r="D20" s="512">
        <v>1.303E-2</v>
      </c>
      <c r="E20" s="217">
        <v>1.4882465482561452E-2</v>
      </c>
      <c r="F20" s="217">
        <v>1.61E-2</v>
      </c>
      <c r="G20" s="217">
        <v>1.9315990000000002E-2</v>
      </c>
      <c r="H20" s="217">
        <v>1.9550000000000001E-2</v>
      </c>
      <c r="I20" s="213"/>
      <c r="J20" s="213"/>
    </row>
    <row r="21" spans="2:10" ht="10" customHeight="1" x14ac:dyDescent="0.35">
      <c r="B21" s="826"/>
      <c r="C21" s="237" t="s">
        <v>655</v>
      </c>
      <c r="D21" s="561">
        <v>17</v>
      </c>
      <c r="E21" s="560">
        <v>17</v>
      </c>
      <c r="F21" s="560">
        <v>17</v>
      </c>
      <c r="G21" s="560">
        <v>17</v>
      </c>
      <c r="H21" s="560">
        <v>17</v>
      </c>
      <c r="I21" s="336"/>
      <c r="J21" s="336"/>
    </row>
    <row r="22" spans="2:10" ht="11.15" customHeight="1" x14ac:dyDescent="0.35">
      <c r="B22" s="826"/>
      <c r="C22" s="679" t="s">
        <v>651</v>
      </c>
      <c r="D22" s="561"/>
      <c r="E22" s="587"/>
      <c r="F22" s="587"/>
      <c r="G22" s="587"/>
      <c r="H22" s="587"/>
      <c r="I22" s="213"/>
      <c r="J22" s="213"/>
    </row>
    <row r="23" spans="2:10" ht="11.15" customHeight="1" x14ac:dyDescent="0.35">
      <c r="B23" s="826"/>
      <c r="C23" s="237" t="s">
        <v>658</v>
      </c>
      <c r="D23" s="561">
        <v>3773.2817198714083</v>
      </c>
      <c r="E23" s="587">
        <v>6640.7339926483764</v>
      </c>
      <c r="F23" s="587">
        <v>3680.3521920100729</v>
      </c>
      <c r="G23" s="587">
        <v>4997.625781129158</v>
      </c>
      <c r="H23" s="587">
        <v>4394.4547902273207</v>
      </c>
      <c r="I23" s="213">
        <v>-0.43179749045081173</v>
      </c>
      <c r="J23" s="213">
        <v>-0.14135384251473426</v>
      </c>
    </row>
    <row r="24" spans="2:10" ht="11.15" customHeight="1" x14ac:dyDescent="0.35">
      <c r="B24" s="826"/>
      <c r="C24" s="237" t="s">
        <v>377</v>
      </c>
      <c r="D24" s="512">
        <v>0.68551697252129928</v>
      </c>
      <c r="E24" s="213">
        <v>0.61209200351918081</v>
      </c>
      <c r="F24" s="213">
        <v>0.67652210397558865</v>
      </c>
      <c r="G24" s="213">
        <v>0.63305265539724975</v>
      </c>
      <c r="H24" s="213">
        <v>0.59622665397245977</v>
      </c>
      <c r="I24" s="213"/>
      <c r="J24" s="213"/>
    </row>
    <row r="25" spans="2:10" ht="11.15" customHeight="1" x14ac:dyDescent="0.35">
      <c r="B25" s="826"/>
      <c r="C25" s="237" t="s">
        <v>652</v>
      </c>
      <c r="D25" s="561">
        <v>110</v>
      </c>
      <c r="E25" s="560">
        <v>128</v>
      </c>
      <c r="F25" s="560">
        <v>131</v>
      </c>
      <c r="G25" s="560">
        <v>140</v>
      </c>
      <c r="H25" s="560">
        <v>147</v>
      </c>
      <c r="I25" s="213">
        <v>-0.140625</v>
      </c>
      <c r="J25" s="213">
        <v>-0.25170068027210879</v>
      </c>
    </row>
    <row r="26" spans="2:10" ht="7.5" x14ac:dyDescent="0.35">
      <c r="B26" s="826"/>
      <c r="C26" s="237" t="s">
        <v>662</v>
      </c>
      <c r="D26" s="561">
        <v>374636</v>
      </c>
      <c r="E26" s="560">
        <v>396482</v>
      </c>
      <c r="F26" s="560">
        <v>415595</v>
      </c>
      <c r="G26" s="560">
        <v>441288</v>
      </c>
      <c r="H26" s="560">
        <v>459294</v>
      </c>
      <c r="I26" s="217">
        <v>-5.5099600990713316E-2</v>
      </c>
      <c r="J26" s="217">
        <v>-0.1843220246726498</v>
      </c>
    </row>
    <row r="27" spans="2:10" ht="9.5" customHeight="1" x14ac:dyDescent="0.35">
      <c r="B27" s="825" t="s">
        <v>687</v>
      </c>
      <c r="C27" s="680" t="s">
        <v>650</v>
      </c>
      <c r="D27" s="681"/>
      <c r="E27" s="682"/>
      <c r="F27" s="682"/>
      <c r="G27" s="682"/>
      <c r="H27" s="682"/>
      <c r="I27" s="683"/>
      <c r="J27" s="683"/>
    </row>
    <row r="28" spans="2:10" ht="15.5" customHeight="1" x14ac:dyDescent="0.35">
      <c r="B28" s="825"/>
      <c r="C28" s="237" t="s">
        <v>658</v>
      </c>
      <c r="D28" s="561">
        <v>5714.8067955171409</v>
      </c>
      <c r="E28" s="587">
        <v>9799.1101320952148</v>
      </c>
      <c r="F28" s="587">
        <v>5860.4311301506032</v>
      </c>
      <c r="G28" s="587">
        <v>5478.4367625669965</v>
      </c>
      <c r="H28" s="587">
        <v>6176.8328718231396</v>
      </c>
      <c r="I28" s="213">
        <v>-0.41680349353362978</v>
      </c>
      <c r="J28" s="213">
        <v>-7.4799834461058978E-2</v>
      </c>
    </row>
    <row r="29" spans="2:10" ht="11.5" customHeight="1" x14ac:dyDescent="0.35">
      <c r="B29" s="825"/>
      <c r="C29" s="237" t="s">
        <v>678</v>
      </c>
      <c r="D29" s="561">
        <v>596.07299999999998</v>
      </c>
      <c r="E29" s="560">
        <v>565.61400000000003</v>
      </c>
      <c r="F29" s="560">
        <v>544.12300000000005</v>
      </c>
      <c r="G29" s="560">
        <v>603</v>
      </c>
      <c r="H29" s="560">
        <v>569.11599999999999</v>
      </c>
      <c r="I29" s="213">
        <v>5.385121301806528E-2</v>
      </c>
      <c r="J29" s="213">
        <v>4.7366441990736474E-2</v>
      </c>
    </row>
    <row r="30" spans="2:10" ht="11.5" customHeight="1" x14ac:dyDescent="0.35">
      <c r="B30" s="825"/>
      <c r="C30" s="237" t="s">
        <v>660</v>
      </c>
      <c r="D30" s="561">
        <v>3741.465847208</v>
      </c>
      <c r="E30" s="560">
        <v>3616.5937965709995</v>
      </c>
      <c r="F30" s="560">
        <v>3164.9120344199996</v>
      </c>
      <c r="G30" s="560">
        <v>2378.895908938</v>
      </c>
      <c r="H30" s="560">
        <v>2261.8919999999998</v>
      </c>
      <c r="I30" s="213">
        <v>3.4527529952463887E-2</v>
      </c>
      <c r="J30" s="213">
        <v>0.65413107575781715</v>
      </c>
    </row>
    <row r="31" spans="2:10" ht="11.5" customHeight="1" x14ac:dyDescent="0.35">
      <c r="B31" s="825"/>
      <c r="C31" s="237" t="s">
        <v>652</v>
      </c>
      <c r="D31" s="561">
        <v>206</v>
      </c>
      <c r="E31" s="560">
        <v>192</v>
      </c>
      <c r="F31" s="560">
        <v>180</v>
      </c>
      <c r="G31" s="560">
        <v>165</v>
      </c>
      <c r="H31" s="560">
        <v>162</v>
      </c>
      <c r="I31" s="213">
        <v>7.2916666666666741E-2</v>
      </c>
      <c r="J31" s="213">
        <v>0.27160493827160503</v>
      </c>
    </row>
    <row r="32" spans="2:10" ht="1.5" customHeight="1" thickBot="1" x14ac:dyDescent="0.4">
      <c r="C32" s="212"/>
      <c r="D32" s="671"/>
      <c r="E32" s="672"/>
      <c r="F32" s="218"/>
      <c r="G32" s="218"/>
      <c r="H32" s="218"/>
      <c r="I32" s="222"/>
      <c r="J32" s="222"/>
    </row>
    <row r="33" spans="4:10" ht="11.15" customHeight="1" thickTop="1" x14ac:dyDescent="0.35">
      <c r="D33" s="673"/>
      <c r="E33" s="674"/>
      <c r="F33" s="673"/>
      <c r="G33" s="673"/>
      <c r="H33" s="673"/>
      <c r="I33" s="551"/>
      <c r="J33" s="551"/>
    </row>
  </sheetData>
  <mergeCells count="3">
    <mergeCell ref="I2:J2"/>
    <mergeCell ref="B27:B31"/>
    <mergeCell ref="B4:B26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H56"/>
  <sheetViews>
    <sheetView showGridLines="0" zoomScale="120" zoomScaleNormal="120" zoomScalePageLayoutView="150" workbookViewId="0">
      <selection activeCell="C7" sqref="C7"/>
    </sheetView>
  </sheetViews>
  <sheetFormatPr baseColWidth="10" defaultColWidth="34.1796875" defaultRowHeight="11.15" customHeight="1" x14ac:dyDescent="0.35"/>
  <cols>
    <col min="1" max="1" width="2.36328125" style="207" customWidth="1"/>
    <col min="2" max="2" width="23.90625" style="207" customWidth="1"/>
    <col min="3" max="3" width="9" style="551" bestFit="1" customWidth="1"/>
    <col min="4" max="4" width="7.54296875" style="207" bestFit="1" customWidth="1"/>
    <col min="5" max="5" width="8.36328125" style="207" bestFit="1" customWidth="1"/>
    <col min="6" max="6" width="7.54296875" style="207" bestFit="1" customWidth="1"/>
    <col min="7" max="7" width="7.36328125" style="207" customWidth="1"/>
    <col min="8" max="8" width="6.54296875" style="207" customWidth="1"/>
    <col min="9" max="16384" width="34.1796875" style="207"/>
  </cols>
  <sheetData>
    <row r="2" spans="2:8" ht="11.15" customHeight="1" x14ac:dyDescent="0.35">
      <c r="B2" s="206" t="s">
        <v>410</v>
      </c>
    </row>
    <row r="3" spans="2:8" ht="16.5" customHeight="1" thickBot="1" x14ac:dyDescent="0.4">
      <c r="B3" s="208" t="s">
        <v>381</v>
      </c>
      <c r="C3" s="669"/>
      <c r="D3" s="208"/>
      <c r="E3" s="208"/>
      <c r="F3" s="208"/>
      <c r="G3" s="208"/>
      <c r="H3" s="759" t="s">
        <v>18</v>
      </c>
    </row>
    <row r="4" spans="2:8" ht="11.15" customHeight="1" thickTop="1" thickBot="1" x14ac:dyDescent="0.4">
      <c r="B4" s="209" t="s">
        <v>334</v>
      </c>
      <c r="C4" s="670" t="s">
        <v>729</v>
      </c>
      <c r="D4" s="211" t="s">
        <v>716</v>
      </c>
      <c r="E4" s="211" t="s">
        <v>699</v>
      </c>
      <c r="F4" s="211" t="s">
        <v>681</v>
      </c>
      <c r="G4" s="211" t="s">
        <v>665</v>
      </c>
      <c r="H4" s="211" t="s">
        <v>19</v>
      </c>
    </row>
    <row r="5" spans="2:8" ht="11.15" customHeight="1" thickTop="1" x14ac:dyDescent="0.35">
      <c r="B5" s="212" t="s">
        <v>80</v>
      </c>
      <c r="C5" s="561">
        <v>210737.916</v>
      </c>
      <c r="D5" s="560">
        <v>250354.60315578379</v>
      </c>
      <c r="E5" s="560">
        <v>188389.36023796903</v>
      </c>
      <c r="F5" s="560">
        <v>243202.33213382424</v>
      </c>
      <c r="G5" s="560">
        <v>200653.95717936577</v>
      </c>
      <c r="H5" s="217">
        <v>-0.15824229575332471</v>
      </c>
    </row>
    <row r="6" spans="2:8" ht="11.15" customHeight="1" x14ac:dyDescent="0.35">
      <c r="B6" s="212" t="s">
        <v>5</v>
      </c>
      <c r="C6" s="561">
        <v>24593.377</v>
      </c>
      <c r="D6" s="560">
        <v>-5516.2133039646615</v>
      </c>
      <c r="E6" s="560">
        <v>-45000.032718648043</v>
      </c>
      <c r="F6" s="560">
        <v>4949.0207621344489</v>
      </c>
      <c r="G6" s="560">
        <v>22714.962430363837</v>
      </c>
      <c r="H6" s="217" t="s">
        <v>438</v>
      </c>
    </row>
    <row r="7" spans="2:8" ht="7.5" x14ac:dyDescent="0.35">
      <c r="B7" s="212" t="s">
        <v>6</v>
      </c>
      <c r="C7" s="561">
        <v>235331.29300000001</v>
      </c>
      <c r="D7" s="560">
        <v>244838.38985181911</v>
      </c>
      <c r="E7" s="560">
        <v>143389.327519321</v>
      </c>
      <c r="F7" s="560">
        <v>248151.3528959587</v>
      </c>
      <c r="G7" s="560">
        <v>223368.91960972961</v>
      </c>
      <c r="H7" s="217">
        <v>-3.8830090565343922E-2</v>
      </c>
    </row>
    <row r="8" spans="2:8" ht="15" hidden="1" x14ac:dyDescent="0.35">
      <c r="B8" s="212" t="s">
        <v>445</v>
      </c>
      <c r="C8" s="561"/>
      <c r="D8" s="560"/>
      <c r="E8" s="560"/>
      <c r="F8" s="560"/>
      <c r="G8" s="560"/>
      <c r="H8" s="217"/>
    </row>
    <row r="9" spans="2:8" ht="7.5" x14ac:dyDescent="0.35">
      <c r="B9" s="212" t="s">
        <v>364</v>
      </c>
      <c r="C9" s="561">
        <v>32830.767999999996</v>
      </c>
      <c r="D9" s="560">
        <v>32808.89807018757</v>
      </c>
      <c r="E9" s="560">
        <v>33772.150398089514</v>
      </c>
      <c r="F9" s="560">
        <v>32450.595543105923</v>
      </c>
      <c r="G9" s="560">
        <v>34720.270726260162</v>
      </c>
      <c r="H9" s="217">
        <v>6.6658531980068325E-4</v>
      </c>
    </row>
    <row r="10" spans="2:8" ht="11.15" customHeight="1" x14ac:dyDescent="0.35">
      <c r="B10" s="212" t="s">
        <v>379</v>
      </c>
      <c r="C10" s="561">
        <v>-27760.035</v>
      </c>
      <c r="D10" s="560">
        <v>-26842.120150474475</v>
      </c>
      <c r="E10" s="560">
        <v>-26707.833470527112</v>
      </c>
      <c r="F10" s="560">
        <v>-30286.246206397474</v>
      </c>
      <c r="G10" s="560">
        <v>-44402.347183074562</v>
      </c>
      <c r="H10" s="217">
        <v>3.4196808760998731E-2</v>
      </c>
    </row>
    <row r="11" spans="2:8" ht="11.15" customHeight="1" x14ac:dyDescent="0.35">
      <c r="B11" s="212" t="s">
        <v>337</v>
      </c>
      <c r="C11" s="561">
        <v>67616.903999999995</v>
      </c>
      <c r="D11" s="560">
        <v>118563.81296077532</v>
      </c>
      <c r="E11" s="560">
        <v>68831.954188951364</v>
      </c>
      <c r="F11" s="560">
        <v>55625.164430829085</v>
      </c>
      <c r="G11" s="560">
        <v>42196.7083595312</v>
      </c>
      <c r="H11" s="217">
        <v>-0.42970032498558552</v>
      </c>
    </row>
    <row r="12" spans="2:8" ht="7.5" x14ac:dyDescent="0.35">
      <c r="B12" s="212" t="s">
        <v>338</v>
      </c>
      <c r="C12" s="561">
        <v>-152918.834</v>
      </c>
      <c r="D12" s="560">
        <v>-142253.13470199725</v>
      </c>
      <c r="E12" s="560">
        <v>-134615.01946148643</v>
      </c>
      <c r="F12" s="560">
        <v>-138461.99043062565</v>
      </c>
      <c r="G12" s="560">
        <v>-133642.63086032833</v>
      </c>
      <c r="H12" s="217">
        <v>7.4976901706567567E-2</v>
      </c>
    </row>
    <row r="13" spans="2:8" ht="11.5" customHeight="1" x14ac:dyDescent="0.35">
      <c r="B13" s="212" t="s">
        <v>560</v>
      </c>
      <c r="C13" s="561">
        <v>-39612.069000000003</v>
      </c>
      <c r="D13" s="560">
        <v>-77072.476081243818</v>
      </c>
      <c r="E13" s="560">
        <v>-111757.2900326672</v>
      </c>
      <c r="F13" s="560">
        <v>-6294.1433548748309</v>
      </c>
      <c r="G13" s="560">
        <v>-12175.808753347841</v>
      </c>
      <c r="H13" s="217" t="s">
        <v>438</v>
      </c>
    </row>
    <row r="14" spans="2:8" ht="11.15" customHeight="1" x14ac:dyDescent="0.35">
      <c r="B14" s="212" t="s">
        <v>585</v>
      </c>
      <c r="C14" s="561">
        <v>-28088.337</v>
      </c>
      <c r="D14" s="560">
        <v>-48460.845886602088</v>
      </c>
      <c r="E14" s="560">
        <v>-71103.530576647041</v>
      </c>
      <c r="F14" s="560">
        <v>926.15476413089971</v>
      </c>
      <c r="G14" s="560">
        <v>-5604.6124386723204</v>
      </c>
      <c r="H14" s="217" t="s">
        <v>438</v>
      </c>
    </row>
    <row r="15" spans="2:8" ht="11.15" customHeight="1" x14ac:dyDescent="0.35">
      <c r="B15" s="212" t="s">
        <v>743</v>
      </c>
      <c r="C15" s="561">
        <v>-5154</v>
      </c>
      <c r="D15" s="560"/>
      <c r="E15" s="560"/>
      <c r="F15" s="560"/>
      <c r="G15" s="560"/>
      <c r="H15" s="217"/>
    </row>
    <row r="16" spans="2:8" ht="15.5" customHeight="1" x14ac:dyDescent="0.35">
      <c r="B16" s="688" t="s">
        <v>689</v>
      </c>
      <c r="C16" s="758">
        <v>-21233</v>
      </c>
      <c r="D16" s="708">
        <v>-36756.529425907596</v>
      </c>
      <c r="E16" s="708">
        <v>-62724.216420051409</v>
      </c>
      <c r="F16" s="708">
        <v>12510.964602414972</v>
      </c>
      <c r="G16" s="708">
        <v>4086.0550085245504</v>
      </c>
      <c r="H16" s="709" t="s">
        <v>438</v>
      </c>
    </row>
    <row r="17" spans="2:8" ht="15.5" customHeight="1" x14ac:dyDescent="0.35">
      <c r="B17" s="688" t="s">
        <v>741</v>
      </c>
      <c r="C17" s="758">
        <v>2486</v>
      </c>
      <c r="D17" s="708"/>
      <c r="E17" s="708"/>
      <c r="F17" s="708"/>
      <c r="G17" s="708"/>
      <c r="H17" s="709"/>
    </row>
    <row r="18" spans="2:8" ht="11.15" customHeight="1" x14ac:dyDescent="0.35">
      <c r="B18" s="214" t="s">
        <v>344</v>
      </c>
      <c r="C18" s="574" t="s">
        <v>730</v>
      </c>
      <c r="D18" s="574" t="s">
        <v>717</v>
      </c>
      <c r="E18" s="574" t="s">
        <v>700</v>
      </c>
      <c r="F18" s="215" t="s">
        <v>683</v>
      </c>
      <c r="G18" s="215" t="s">
        <v>666</v>
      </c>
      <c r="H18" s="216" t="s">
        <v>19</v>
      </c>
    </row>
    <row r="19" spans="2:8" ht="11.15" customHeight="1" x14ac:dyDescent="0.35">
      <c r="B19" s="212" t="s">
        <v>238</v>
      </c>
      <c r="C19" s="707">
        <v>7798691.9900000002</v>
      </c>
      <c r="D19" s="560">
        <v>8101299.792157039</v>
      </c>
      <c r="E19" s="560">
        <v>8509010.5513017382</v>
      </c>
      <c r="F19" s="560">
        <v>7180225.2786322739</v>
      </c>
      <c r="G19" s="560">
        <v>6725370.1761154113</v>
      </c>
      <c r="H19" s="217">
        <v>-3.7352993954130276E-2</v>
      </c>
    </row>
    <row r="20" spans="2:8" ht="11.15" customHeight="1" x14ac:dyDescent="0.35">
      <c r="B20" s="212" t="s">
        <v>446</v>
      </c>
      <c r="C20" s="707">
        <v>7767734.4359999998</v>
      </c>
      <c r="D20" s="560">
        <v>7300026.3831307283</v>
      </c>
      <c r="E20" s="560">
        <v>6884564.3705106471</v>
      </c>
      <c r="F20" s="560">
        <v>6461269.523672659</v>
      </c>
      <c r="G20" s="560">
        <v>6248192.1704345969</v>
      </c>
      <c r="H20" s="217">
        <v>6.4069364728609024E-2</v>
      </c>
    </row>
    <row r="21" spans="2:8" ht="11.15" customHeight="1" x14ac:dyDescent="0.35">
      <c r="B21" s="212" t="s">
        <v>613</v>
      </c>
      <c r="C21" s="707">
        <v>4115098.5629999996</v>
      </c>
      <c r="D21" s="560">
        <v>4358924.4364772597</v>
      </c>
      <c r="E21" s="560">
        <v>4020983.1869717329</v>
      </c>
      <c r="F21" s="560">
        <v>3727480.2434545574</v>
      </c>
      <c r="G21" s="560">
        <v>3270838.5980757885</v>
      </c>
      <c r="H21" s="217">
        <v>-5.5937164552985918E-2</v>
      </c>
    </row>
    <row r="22" spans="2:8" ht="11.15" customHeight="1" x14ac:dyDescent="0.35">
      <c r="B22" s="212" t="s">
        <v>270</v>
      </c>
      <c r="C22" s="707">
        <v>128887.071</v>
      </c>
      <c r="D22" s="560">
        <v>133757.14328388037</v>
      </c>
      <c r="E22" s="560">
        <v>151076.62498384423</v>
      </c>
      <c r="F22" s="560">
        <v>168627.90006302405</v>
      </c>
      <c r="G22" s="560">
        <v>180160.33873206441</v>
      </c>
      <c r="H22" s="217">
        <v>-3.6409810828153977E-2</v>
      </c>
    </row>
    <row r="23" spans="2:8" ht="11.15" customHeight="1" x14ac:dyDescent="0.35">
      <c r="B23" s="212" t="s">
        <v>346</v>
      </c>
      <c r="C23" s="707">
        <v>805832.43200000003</v>
      </c>
      <c r="D23" s="560">
        <v>832247.53516146587</v>
      </c>
      <c r="E23" s="560">
        <v>872828.33659498312</v>
      </c>
      <c r="F23" s="560">
        <v>947076.55062714138</v>
      </c>
      <c r="G23" s="560">
        <v>953875.48692509683</v>
      </c>
      <c r="H23" s="217">
        <v>-3.1739478995682413E-2</v>
      </c>
    </row>
    <row r="24" spans="2:8" ht="16.5" thickBot="1" x14ac:dyDescent="0.4">
      <c r="B24" s="212" t="s">
        <v>447</v>
      </c>
      <c r="C24" s="710">
        <v>816696.821</v>
      </c>
      <c r="D24" s="560">
        <v>850190.26817384851</v>
      </c>
      <c r="E24" s="560">
        <v>910820.95742139383</v>
      </c>
      <c r="F24" s="560">
        <v>985039.60448970762</v>
      </c>
      <c r="G24" s="560">
        <v>961656.18202218891</v>
      </c>
      <c r="H24" s="217">
        <v>-3.9395237075331657E-2</v>
      </c>
    </row>
    <row r="25" spans="2:8" ht="3" customHeight="1" thickTop="1" x14ac:dyDescent="0.35">
      <c r="B25" s="221"/>
      <c r="C25" s="221"/>
      <c r="D25" s="221"/>
      <c r="E25" s="221"/>
      <c r="F25" s="218"/>
      <c r="G25" s="218"/>
      <c r="H25" s="222"/>
    </row>
    <row r="26" spans="2:8" ht="11.15" customHeight="1" thickBot="1" x14ac:dyDescent="0.4">
      <c r="B26" s="212"/>
      <c r="C26" s="560"/>
      <c r="D26" s="221"/>
      <c r="E26" s="221"/>
      <c r="F26" s="221"/>
      <c r="G26" s="221"/>
      <c r="H26" s="222"/>
    </row>
    <row r="27" spans="2:8" ht="11.15" customHeight="1" thickTop="1" thickBot="1" x14ac:dyDescent="0.4">
      <c r="B27" s="209" t="s">
        <v>347</v>
      </c>
      <c r="C27" s="670" t="s">
        <v>729</v>
      </c>
      <c r="D27" s="211" t="s">
        <v>716</v>
      </c>
      <c r="E27" s="211" t="s">
        <v>699</v>
      </c>
      <c r="F27" s="211" t="s">
        <v>681</v>
      </c>
      <c r="G27" s="211" t="s">
        <v>665</v>
      </c>
      <c r="H27" s="211"/>
    </row>
    <row r="28" spans="2:8" ht="11.15" customHeight="1" thickTop="1" x14ac:dyDescent="0.35">
      <c r="B28" s="223" t="s">
        <v>348</v>
      </c>
      <c r="C28" s="684"/>
      <c r="D28" s="223"/>
      <c r="E28" s="223"/>
      <c r="F28" s="225"/>
      <c r="G28" s="225"/>
    </row>
    <row r="29" spans="2:8" s="551" customFormat="1" ht="11.15" customHeight="1" x14ac:dyDescent="0.35">
      <c r="B29" s="550" t="s">
        <v>28</v>
      </c>
      <c r="C29" s="512">
        <v>-0.14000000000000001</v>
      </c>
      <c r="D29" s="217">
        <v>-0.22800000000000001</v>
      </c>
      <c r="E29" s="217" t="s">
        <v>438</v>
      </c>
      <c r="F29" s="217">
        <v>4.0000000000000001E-3</v>
      </c>
      <c r="G29" s="217">
        <v>-2.4E-2</v>
      </c>
    </row>
    <row r="30" spans="2:8" s="551" customFormat="1" ht="11.15" customHeight="1" x14ac:dyDescent="0.35">
      <c r="B30" s="550" t="s">
        <v>731</v>
      </c>
      <c r="C30" s="512">
        <v>-2.5000000000000001E-2</v>
      </c>
      <c r="D30" s="217"/>
      <c r="E30" s="217"/>
      <c r="F30" s="217"/>
      <c r="G30" s="217"/>
    </row>
    <row r="31" spans="2:8" s="551" customFormat="1" ht="11.15" customHeight="1" x14ac:dyDescent="0.35">
      <c r="B31" s="550" t="s">
        <v>29</v>
      </c>
      <c r="C31" s="512">
        <v>-1.44641077685782E-2</v>
      </c>
      <c r="D31" s="217">
        <v>-2.6553791842300587E-2</v>
      </c>
      <c r="E31" s="217" t="s">
        <v>438</v>
      </c>
      <c r="F31" s="217">
        <v>5.7335776825551317E-4</v>
      </c>
      <c r="G31" s="217">
        <v>-3.5879898073876552E-3</v>
      </c>
    </row>
    <row r="32" spans="2:8" s="551" customFormat="1" ht="11.15" customHeight="1" x14ac:dyDescent="0.35">
      <c r="B32" s="550" t="s">
        <v>349</v>
      </c>
      <c r="C32" s="512">
        <v>0.17063241560625225</v>
      </c>
      <c r="D32" s="217">
        <v>0.19278594936778923</v>
      </c>
      <c r="E32" s="217">
        <v>0.10924882219500895</v>
      </c>
      <c r="F32" s="217">
        <v>0.20866957492617264</v>
      </c>
      <c r="G32" s="217">
        <v>0.1943830110650159</v>
      </c>
    </row>
    <row r="33" spans="2:7" s="551" customFormat="1" ht="11.15" customHeight="1" x14ac:dyDescent="0.35">
      <c r="B33" s="550" t="s">
        <v>350</v>
      </c>
      <c r="C33" s="512">
        <v>0.12242883231718599</v>
      </c>
      <c r="D33" s="217">
        <v>0.11816754352945934</v>
      </c>
      <c r="E33" s="217">
        <v>0.19062919804935632</v>
      </c>
      <c r="F33" s="217">
        <v>0.11564636568606713</v>
      </c>
      <c r="G33" s="217">
        <v>0.13452818648103806</v>
      </c>
    </row>
    <row r="34" spans="2:7" s="551" customFormat="1" ht="11.15" customHeight="1" x14ac:dyDescent="0.35">
      <c r="B34" s="550" t="s">
        <v>351</v>
      </c>
      <c r="C34" s="512">
        <v>8.9841518366758952E-2</v>
      </c>
      <c r="D34" s="217">
        <v>8.9581889000287698E-2</v>
      </c>
      <c r="E34" s="217">
        <v>8.9658336485476914E-2</v>
      </c>
      <c r="F34" s="217">
        <v>9.7448899553393725E-2</v>
      </c>
      <c r="G34" s="217">
        <v>9.725996863734529E-2</v>
      </c>
    </row>
    <row r="35" spans="2:7" s="551" customFormat="1" ht="11.15" customHeight="1" x14ac:dyDescent="0.35">
      <c r="B35" s="550" t="s">
        <v>230</v>
      </c>
      <c r="C35" s="512">
        <v>0.75778745024119976</v>
      </c>
      <c r="D35" s="217">
        <v>0.70523180529985197</v>
      </c>
      <c r="E35" s="217">
        <v>1.1174354669703448</v>
      </c>
      <c r="F35" s="217">
        <v>0.664102085775232</v>
      </c>
      <c r="G35" s="217">
        <v>0.67119987767379852</v>
      </c>
    </row>
    <row r="36" spans="2:7" s="551" customFormat="1" ht="11.15" customHeight="1" x14ac:dyDescent="0.35">
      <c r="B36" s="550" t="s">
        <v>744</v>
      </c>
      <c r="C36" s="512">
        <v>0.60499999999999998</v>
      </c>
      <c r="D36" s="217"/>
      <c r="E36" s="217"/>
      <c r="F36" s="217"/>
      <c r="G36" s="217"/>
    </row>
    <row r="37" spans="2:7" s="551" customFormat="1" ht="11.15" customHeight="1" x14ac:dyDescent="0.35">
      <c r="B37" s="552" t="s">
        <v>352</v>
      </c>
      <c r="C37" s="512"/>
      <c r="D37" s="217"/>
      <c r="E37" s="217"/>
      <c r="F37" s="217"/>
      <c r="G37" s="217"/>
    </row>
    <row r="38" spans="2:7" s="551" customFormat="1" ht="11.15" customHeight="1" x14ac:dyDescent="0.35">
      <c r="B38" s="550" t="s">
        <v>353</v>
      </c>
      <c r="C38" s="512">
        <v>0.77055737219743281</v>
      </c>
      <c r="D38" s="217">
        <v>0.77806999595311788</v>
      </c>
      <c r="E38" s="217">
        <v>0.67323376844677785</v>
      </c>
      <c r="F38" s="217">
        <v>0.71678572800423368</v>
      </c>
      <c r="G38" s="217">
        <v>0.66490400386667525</v>
      </c>
    </row>
    <row r="39" spans="2:7" s="551" customFormat="1" ht="11.15" customHeight="1" x14ac:dyDescent="0.35">
      <c r="B39" s="550" t="s">
        <v>356</v>
      </c>
      <c r="C39" s="512">
        <v>0.10332917789717709</v>
      </c>
      <c r="D39" s="217">
        <v>0.10273012436438586</v>
      </c>
      <c r="E39" s="217">
        <v>0.10257694843984588</v>
      </c>
      <c r="F39" s="217">
        <v>0.13190067356877491</v>
      </c>
      <c r="G39" s="217">
        <v>0.14183241397071431</v>
      </c>
    </row>
    <row r="40" spans="2:7" s="551" customFormat="1" ht="15" x14ac:dyDescent="0.35">
      <c r="B40" s="550" t="s">
        <v>727</v>
      </c>
      <c r="C40" s="512">
        <v>0.1325748599195882</v>
      </c>
      <c r="D40" s="217">
        <v>0.13341546487308698</v>
      </c>
      <c r="E40" s="217">
        <v>0.11761868392129372</v>
      </c>
      <c r="F40" s="217">
        <v>0.13330374308362003</v>
      </c>
      <c r="G40" s="217">
        <v>0.1451080035678578</v>
      </c>
    </row>
    <row r="41" spans="2:7" s="551" customFormat="1" ht="15" x14ac:dyDescent="0.35">
      <c r="B41" s="550" t="s">
        <v>726</v>
      </c>
      <c r="C41" s="512">
        <v>0.1325748599195882</v>
      </c>
      <c r="D41" s="217">
        <v>0.13341546487308698</v>
      </c>
      <c r="E41" s="217">
        <v>0.11761868392129372</v>
      </c>
      <c r="F41" s="217">
        <v>0.13330374308362003</v>
      </c>
      <c r="G41" s="217">
        <v>0.1451080035678578</v>
      </c>
    </row>
    <row r="42" spans="2:7" s="551" customFormat="1" ht="15" x14ac:dyDescent="0.35">
      <c r="B42" s="550" t="s">
        <v>728</v>
      </c>
      <c r="C42" s="512">
        <v>0.15425648165984143</v>
      </c>
      <c r="D42" s="217">
        <v>0.15434409630512819</v>
      </c>
      <c r="E42" s="217">
        <v>0.13183810394063122</v>
      </c>
      <c r="F42" s="217">
        <v>0.13926185903392235</v>
      </c>
      <c r="G42" s="217">
        <v>0.1531828219692111</v>
      </c>
    </row>
    <row r="43" spans="2:7" s="551" customFormat="1" ht="11.15" customHeight="1" x14ac:dyDescent="0.35">
      <c r="B43" s="550" t="s">
        <v>357</v>
      </c>
      <c r="C43" s="512">
        <v>0.61988088401355002</v>
      </c>
      <c r="D43" s="217">
        <v>0.61967729928293491</v>
      </c>
      <c r="E43" s="217">
        <v>0.63245084698802412</v>
      </c>
      <c r="F43" s="217">
        <v>0.83245433380321421</v>
      </c>
      <c r="G43" s="217">
        <v>0.81179018470412756</v>
      </c>
    </row>
    <row r="44" spans="2:7" s="551" customFormat="1" ht="11.15" customHeight="1" x14ac:dyDescent="0.35">
      <c r="B44" s="552" t="s">
        <v>358</v>
      </c>
      <c r="C44" s="685"/>
      <c r="D44" s="553"/>
      <c r="E44" s="553"/>
      <c r="F44" s="553"/>
      <c r="G44" s="553"/>
    </row>
    <row r="45" spans="2:7" s="551" customFormat="1" ht="11.15" customHeight="1" x14ac:dyDescent="0.35">
      <c r="B45" s="550" t="s">
        <v>614</v>
      </c>
      <c r="C45" s="512">
        <v>5.5505906670307137E-2</v>
      </c>
      <c r="D45" s="217">
        <v>5.0373720600198103E-2</v>
      </c>
      <c r="E45" s="217">
        <v>3.943622658178688E-2</v>
      </c>
      <c r="F45" s="217">
        <v>2.7494271472653497E-2</v>
      </c>
      <c r="G45" s="217">
        <v>1.9529870314242255E-2</v>
      </c>
    </row>
    <row r="46" spans="2:7" s="551" customFormat="1" ht="11.15" customHeight="1" x14ac:dyDescent="0.35">
      <c r="B46" s="550" t="s">
        <v>610</v>
      </c>
      <c r="C46" s="512">
        <v>5.7654811729733191E-2</v>
      </c>
      <c r="D46" s="217">
        <v>5.6235632096694042E-2</v>
      </c>
      <c r="E46" s="217">
        <v>4.4262262675920816E-2</v>
      </c>
      <c r="F46" s="217">
        <v>3.5672655112997644E-2</v>
      </c>
      <c r="G46" s="217">
        <v>2.9824588841929182E-2</v>
      </c>
    </row>
    <row r="47" spans="2:7" s="551" customFormat="1" ht="11.15" customHeight="1" x14ac:dyDescent="0.35">
      <c r="B47" s="550" t="s">
        <v>333</v>
      </c>
      <c r="C47" s="512">
        <v>1.0387148897898393</v>
      </c>
      <c r="D47" s="217">
        <v>1.1163684442334578</v>
      </c>
      <c r="E47" s="217">
        <v>1.1223757066139481</v>
      </c>
      <c r="F47" s="217">
        <v>1.29745773218536</v>
      </c>
      <c r="G47" s="217">
        <v>1.5271268248094536</v>
      </c>
    </row>
    <row r="48" spans="2:7" s="551" customFormat="1" ht="11.15" customHeight="1" x14ac:dyDescent="0.35">
      <c r="B48" s="550" t="s">
        <v>428</v>
      </c>
      <c r="C48" s="512">
        <v>6.4378971113014535E-2</v>
      </c>
      <c r="D48" s="217">
        <v>0.1061676014685347</v>
      </c>
      <c r="E48" s="217">
        <v>6.5796967087029409E-2</v>
      </c>
      <c r="F48" s="217">
        <v>5.7622229648586765E-2</v>
      </c>
      <c r="G48" s="217">
        <v>5.0225059356756308E-2</v>
      </c>
    </row>
    <row r="49" spans="2:8" s="551" customFormat="1" ht="11.15" customHeight="1" thickBot="1" x14ac:dyDescent="0.4">
      <c r="B49" s="550" t="s">
        <v>565</v>
      </c>
      <c r="C49" s="686">
        <v>6.0247349566270307E-2</v>
      </c>
      <c r="D49" s="217">
        <v>0.10383736194191248</v>
      </c>
      <c r="E49" s="217">
        <v>6.3734141058450322E-2</v>
      </c>
      <c r="F49" s="217">
        <v>5.5411020036368476E-2</v>
      </c>
      <c r="G49" s="217">
        <v>4.7556972035607596E-2</v>
      </c>
    </row>
    <row r="50" spans="2:8" ht="11.15" customHeight="1" thickTop="1" x14ac:dyDescent="0.35">
      <c r="B50" s="212"/>
      <c r="C50" s="217"/>
      <c r="D50" s="217"/>
      <c r="E50" s="217"/>
      <c r="F50" s="217"/>
      <c r="G50" s="217"/>
    </row>
    <row r="51" spans="2:8" s="394" customFormat="1" ht="11.15" hidden="1" customHeight="1" x14ac:dyDescent="0.35">
      <c r="C51" s="551"/>
    </row>
    <row r="56" spans="2:8" ht="11.15" customHeight="1" x14ac:dyDescent="0.35">
      <c r="C56" s="687"/>
      <c r="D56" s="542"/>
      <c r="E56" s="542"/>
      <c r="F56" s="542"/>
      <c r="G56" s="542"/>
      <c r="H56" s="542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41"/>
  <sheetViews>
    <sheetView showGridLines="0" tabSelected="1" topLeftCell="A17" zoomScale="116" zoomScaleNormal="116" zoomScalePageLayoutView="112" workbookViewId="0">
      <selection activeCell="C29" sqref="C29"/>
    </sheetView>
  </sheetViews>
  <sheetFormatPr baseColWidth="10" defaultColWidth="10.81640625" defaultRowHeight="9" x14ac:dyDescent="0.35"/>
  <cols>
    <col min="1" max="1" width="5" style="458" customWidth="1"/>
    <col min="2" max="2" width="26.26953125" style="128" bestFit="1" customWidth="1"/>
    <col min="3" max="3" width="10.453125" style="129" bestFit="1" customWidth="1"/>
    <col min="4" max="5" width="10.453125" style="128" bestFit="1" customWidth="1"/>
    <col min="6" max="7" width="8.81640625" style="128" bestFit="1" customWidth="1"/>
    <col min="8" max="8" width="6.6328125" style="128" bestFit="1" customWidth="1"/>
    <col min="9" max="9" width="5.7265625" style="128" bestFit="1" customWidth="1"/>
    <col min="10" max="16384" width="10.81640625" style="128"/>
  </cols>
  <sheetData>
    <row r="2" spans="2:9" ht="15.75" customHeight="1" thickBot="1" x14ac:dyDescent="0.4">
      <c r="B2" s="227" t="s">
        <v>21</v>
      </c>
      <c r="C2" s="339"/>
      <c r="D2" s="336"/>
      <c r="E2" s="336"/>
      <c r="F2" s="336"/>
      <c r="G2" s="336"/>
      <c r="H2" s="827" t="s">
        <v>18</v>
      </c>
      <c r="I2" s="827"/>
    </row>
    <row r="3" spans="2:9" ht="23.5" thickTop="1" thickBot="1" x14ac:dyDescent="0.4">
      <c r="B3" s="229" t="s">
        <v>381</v>
      </c>
      <c r="C3" s="210" t="s">
        <v>729</v>
      </c>
      <c r="D3" s="337" t="s">
        <v>716</v>
      </c>
      <c r="E3" s="337" t="s">
        <v>699</v>
      </c>
      <c r="F3" s="337" t="s">
        <v>681</v>
      </c>
      <c r="G3" s="337" t="s">
        <v>665</v>
      </c>
      <c r="H3" s="337" t="s">
        <v>19</v>
      </c>
      <c r="I3" s="337" t="s">
        <v>20</v>
      </c>
    </row>
    <row r="4" spans="2:9" ht="15.5" thickTop="1" x14ac:dyDescent="0.35">
      <c r="B4" s="223" t="s">
        <v>502</v>
      </c>
      <c r="C4" s="344"/>
      <c r="D4" s="249"/>
      <c r="E4" s="249"/>
      <c r="F4" s="249"/>
      <c r="G4" s="249"/>
      <c r="H4" s="265"/>
      <c r="I4" s="265"/>
    </row>
    <row r="5" spans="2:9" x14ac:dyDescent="0.35">
      <c r="B5" s="212" t="s">
        <v>0</v>
      </c>
      <c r="C5" s="345">
        <v>454979.16499999998</v>
      </c>
      <c r="D5" s="356">
        <v>563294.34987106372</v>
      </c>
      <c r="E5" s="356">
        <v>504705.61869562796</v>
      </c>
      <c r="F5" s="356">
        <v>455112.78033254034</v>
      </c>
      <c r="G5" s="356">
        <v>397687.99919990939</v>
      </c>
      <c r="H5" s="265">
        <v>-0.1922887827578188</v>
      </c>
      <c r="I5" s="265">
        <v>0.14406058496950402</v>
      </c>
    </row>
    <row r="6" spans="2:9" x14ac:dyDescent="0.35">
      <c r="B6" s="212" t="s">
        <v>1</v>
      </c>
      <c r="C6" s="345">
        <v>-242355.88399999999</v>
      </c>
      <c r="D6" s="356">
        <v>-296230.99598915316</v>
      </c>
      <c r="E6" s="356">
        <v>-323529.28782294207</v>
      </c>
      <c r="F6" s="356">
        <v>-215857.31920319115</v>
      </c>
      <c r="G6" s="356">
        <v>-200939.41901270696</v>
      </c>
      <c r="H6" s="265">
        <v>-0.18186858471463219</v>
      </c>
      <c r="I6" s="265">
        <v>0.20611418700615403</v>
      </c>
    </row>
    <row r="7" spans="2:9" x14ac:dyDescent="0.35">
      <c r="B7" s="241" t="s">
        <v>2</v>
      </c>
      <c r="C7" s="346">
        <v>212623.28099999999</v>
      </c>
      <c r="D7" s="357">
        <v>267063.35388191056</v>
      </c>
      <c r="E7" s="357">
        <v>181176.33087268588</v>
      </c>
      <c r="F7" s="357">
        <v>239255.46112934919</v>
      </c>
      <c r="G7" s="357">
        <v>196748.58018720243</v>
      </c>
      <c r="H7" s="343">
        <v>-0.20384703513452751</v>
      </c>
      <c r="I7" s="343">
        <v>8.0685211541008828E-2</v>
      </c>
    </row>
    <row r="8" spans="2:9" ht="15" x14ac:dyDescent="0.35">
      <c r="B8" s="212" t="s">
        <v>3</v>
      </c>
      <c r="C8" s="345">
        <v>3168.616</v>
      </c>
      <c r="D8" s="356">
        <v>7963.0847772154657</v>
      </c>
      <c r="E8" s="356">
        <v>15192.469918636651</v>
      </c>
      <c r="F8" s="356">
        <v>29068.261703970053</v>
      </c>
      <c r="G8" s="356">
        <v>30715.178261473604</v>
      </c>
      <c r="H8" s="265">
        <v>-0.60208686851278226</v>
      </c>
      <c r="I8" s="265">
        <v>-0.89683875597185025</v>
      </c>
    </row>
    <row r="9" spans="2:9" ht="15" x14ac:dyDescent="0.35">
      <c r="B9" s="212" t="s">
        <v>444</v>
      </c>
      <c r="C9" s="345">
        <v>593.83100000000002</v>
      </c>
      <c r="D9" s="356">
        <v>7998.1165105535538</v>
      </c>
      <c r="E9" s="356">
        <v>-6933.4242962908929</v>
      </c>
      <c r="F9" s="356">
        <v>-738.55199057346863</v>
      </c>
      <c r="G9" s="356">
        <v>5215.7153067020399</v>
      </c>
      <c r="H9" s="340" t="s">
        <v>438</v>
      </c>
      <c r="I9" s="340" t="s">
        <v>438</v>
      </c>
    </row>
    <row r="10" spans="2:9" ht="15" x14ac:dyDescent="0.35">
      <c r="B10" s="212" t="s">
        <v>4</v>
      </c>
      <c r="C10" s="345">
        <v>38270.599000000002</v>
      </c>
      <c r="D10" s="356">
        <v>-14123.052572083883</v>
      </c>
      <c r="E10" s="356">
        <v>-41869.577604448947</v>
      </c>
      <c r="F10" s="356">
        <v>-8182.8855117554822</v>
      </c>
      <c r="G10" s="356">
        <v>-57.087206907704847</v>
      </c>
      <c r="H10" s="340" t="s">
        <v>438</v>
      </c>
      <c r="I10" s="340" t="s">
        <v>438</v>
      </c>
    </row>
    <row r="11" spans="2:9" x14ac:dyDescent="0.35">
      <c r="B11" s="241" t="s">
        <v>5</v>
      </c>
      <c r="C11" s="346">
        <v>42033.046000000002</v>
      </c>
      <c r="D11" s="357">
        <v>1838.1487156851363</v>
      </c>
      <c r="E11" s="357">
        <v>-33610.531982103188</v>
      </c>
      <c r="F11" s="357">
        <v>20146.824201641102</v>
      </c>
      <c r="G11" s="357">
        <v>35873.80636126794</v>
      </c>
      <c r="H11" s="341" t="s">
        <v>438</v>
      </c>
      <c r="I11" s="343">
        <v>0.17169183489215789</v>
      </c>
    </row>
    <row r="12" spans="2:9" x14ac:dyDescent="0.35">
      <c r="B12" s="241" t="s">
        <v>6</v>
      </c>
      <c r="C12" s="346">
        <v>254656.32699999999</v>
      </c>
      <c r="D12" s="357">
        <v>268901.50259759568</v>
      </c>
      <c r="E12" s="357">
        <v>147565.79889058269</v>
      </c>
      <c r="F12" s="357">
        <v>259402.2853309903</v>
      </c>
      <c r="G12" s="357">
        <v>232622.38654847036</v>
      </c>
      <c r="H12" s="343">
        <v>-5.297544067246529E-2</v>
      </c>
      <c r="I12" s="343">
        <v>9.4719776451689608E-2</v>
      </c>
    </row>
    <row r="13" spans="2:9" ht="15" hidden="1" x14ac:dyDescent="0.35">
      <c r="B13" s="212" t="s">
        <v>445</v>
      </c>
      <c r="C13" s="345"/>
      <c r="D13" s="356"/>
      <c r="E13" s="356"/>
      <c r="F13" s="356"/>
      <c r="G13" s="356"/>
      <c r="H13" s="265" t="e">
        <v>#DIV/0!</v>
      </c>
      <c r="I13" s="340" t="e">
        <v>#DIV/0!</v>
      </c>
    </row>
    <row r="14" spans="2:9" x14ac:dyDescent="0.35">
      <c r="B14" s="212" t="s">
        <v>24</v>
      </c>
      <c r="C14" s="345">
        <v>66636.017999999996</v>
      </c>
      <c r="D14" s="356">
        <v>73804.922696589143</v>
      </c>
      <c r="E14" s="356">
        <v>73888.074557709246</v>
      </c>
      <c r="F14" s="356">
        <v>68792.49766782159</v>
      </c>
      <c r="G14" s="356">
        <v>76303.830889330144</v>
      </c>
      <c r="H14" s="265">
        <v>-9.7133150942524504E-2</v>
      </c>
      <c r="I14" s="265">
        <v>-0.12670154010159973</v>
      </c>
    </row>
    <row r="15" spans="2:9" x14ac:dyDescent="0.35">
      <c r="B15" s="212" t="s">
        <v>25</v>
      </c>
      <c r="C15" s="345">
        <v>-14923.279</v>
      </c>
      <c r="D15" s="356">
        <v>-15952.827625342221</v>
      </c>
      <c r="E15" s="356">
        <v>-16526.638752165305</v>
      </c>
      <c r="F15" s="356">
        <v>-16068.985157043</v>
      </c>
      <c r="G15" s="356">
        <v>-16024.880232516816</v>
      </c>
      <c r="H15" s="265">
        <v>-6.4537061988102273E-2</v>
      </c>
      <c r="I15" s="265">
        <v>-6.8743180387801361E-2</v>
      </c>
    </row>
    <row r="16" spans="2:9" x14ac:dyDescent="0.35">
      <c r="B16" s="212" t="s">
        <v>7</v>
      </c>
      <c r="C16" s="345">
        <v>8798.1839999999993</v>
      </c>
      <c r="D16" s="356">
        <v>9597.2553820095964</v>
      </c>
      <c r="E16" s="356">
        <v>9450.483358985517</v>
      </c>
      <c r="F16" s="356">
        <v>9663.7223239994546</v>
      </c>
      <c r="G16" s="356">
        <v>11217.804567939547</v>
      </c>
      <c r="H16" s="265">
        <v>-8.3260406251925434E-2</v>
      </c>
      <c r="I16" s="265">
        <v>-0.21569466229201539</v>
      </c>
    </row>
    <row r="17" spans="2:12" x14ac:dyDescent="0.35">
      <c r="B17" s="241" t="s">
        <v>8</v>
      </c>
      <c r="C17" s="346">
        <v>60510.922999999995</v>
      </c>
      <c r="D17" s="357">
        <v>67449.350453256513</v>
      </c>
      <c r="E17" s="357">
        <v>66811.919164529449</v>
      </c>
      <c r="F17" s="357">
        <v>62387.234834778043</v>
      </c>
      <c r="G17" s="357">
        <v>71496.75522475288</v>
      </c>
      <c r="H17" s="343">
        <v>-0.10286870676486293</v>
      </c>
      <c r="I17" s="343">
        <v>-0.15365497623239666</v>
      </c>
    </row>
    <row r="18" spans="2:12" x14ac:dyDescent="0.35">
      <c r="B18" s="241" t="s">
        <v>9</v>
      </c>
      <c r="C18" s="346">
        <v>315167.25</v>
      </c>
      <c r="D18" s="357">
        <v>336350.85305085219</v>
      </c>
      <c r="E18" s="357">
        <v>214377.71805511214</v>
      </c>
      <c r="F18" s="357">
        <v>321789.52016576834</v>
      </c>
      <c r="G18" s="357">
        <v>304119.14177322324</v>
      </c>
      <c r="H18" s="343">
        <v>-6.2980672885790123E-2</v>
      </c>
      <c r="I18" s="343">
        <v>3.6328223742704058E-2</v>
      </c>
    </row>
    <row r="19" spans="2:12" ht="25" customHeight="1" x14ac:dyDescent="0.35">
      <c r="B19" s="223" t="s">
        <v>10</v>
      </c>
      <c r="C19" s="347">
        <v>-41607.987999999998</v>
      </c>
      <c r="D19" s="358">
        <v>-37924.332984127315</v>
      </c>
      <c r="E19" s="358">
        <v>-34443.266913545609</v>
      </c>
      <c r="F19" s="358">
        <v>-36808.127751204403</v>
      </c>
      <c r="G19" s="358">
        <v>-55524.47876484516</v>
      </c>
      <c r="H19" s="301">
        <v>9.713170215582756E-2</v>
      </c>
      <c r="I19" s="301">
        <v>-0.25063703567184614</v>
      </c>
    </row>
    <row r="20" spans="2:12" x14ac:dyDescent="0.35">
      <c r="B20" s="212" t="s">
        <v>11</v>
      </c>
      <c r="C20" s="354">
        <v>18768.341</v>
      </c>
      <c r="D20" s="359">
        <v>22777.818390636647</v>
      </c>
      <c r="E20" s="359">
        <v>16899.192598361929</v>
      </c>
      <c r="F20" s="359">
        <v>15602.335418251267</v>
      </c>
      <c r="G20" s="359">
        <v>15825.629304564876</v>
      </c>
      <c r="H20" s="265">
        <v>-0.1760255228079628</v>
      </c>
      <c r="I20" s="265">
        <v>0.18594595126693036</v>
      </c>
    </row>
    <row r="21" spans="2:12" x14ac:dyDescent="0.35">
      <c r="B21" s="212" t="s">
        <v>12</v>
      </c>
      <c r="C21" s="354">
        <v>-67613.161999999997</v>
      </c>
      <c r="D21" s="359">
        <v>-118566.80823294497</v>
      </c>
      <c r="E21" s="359">
        <v>-68837.082970328658</v>
      </c>
      <c r="F21" s="359">
        <v>-55623.893252295915</v>
      </c>
      <c r="G21" s="359">
        <v>-42195.988431783408</v>
      </c>
      <c r="H21" s="265">
        <v>-0.42974629234210082</v>
      </c>
      <c r="I21" s="265">
        <v>0.60235995204396109</v>
      </c>
    </row>
    <row r="22" spans="2:12" x14ac:dyDescent="0.35">
      <c r="B22" s="223" t="s">
        <v>13</v>
      </c>
      <c r="C22" s="348">
        <v>224714.44099999999</v>
      </c>
      <c r="D22" s="360">
        <v>202637.53022441652</v>
      </c>
      <c r="E22" s="360">
        <v>127996.5607695998</v>
      </c>
      <c r="F22" s="360">
        <v>244959.83458051929</v>
      </c>
      <c r="G22" s="360">
        <v>222224.30388115952</v>
      </c>
      <c r="H22" s="392">
        <v>0.10894778845327302</v>
      </c>
      <c r="I22" s="392">
        <v>1.1205512067537615E-2</v>
      </c>
    </row>
    <row r="23" spans="2:12" x14ac:dyDescent="0.35">
      <c r="B23" s="212" t="s">
        <v>14</v>
      </c>
      <c r="C23" s="354">
        <v>-111173.033</v>
      </c>
      <c r="D23" s="359">
        <v>-84135.806951138788</v>
      </c>
      <c r="E23" s="359">
        <v>-89142.369091683868</v>
      </c>
      <c r="F23" s="359">
        <v>-94751.962524840244</v>
      </c>
      <c r="G23" s="359">
        <v>-90122.758013666375</v>
      </c>
      <c r="H23" s="265">
        <v>0.32135219270628568</v>
      </c>
      <c r="I23" s="265">
        <v>0.23357335539089386</v>
      </c>
    </row>
    <row r="24" spans="2:12" x14ac:dyDescent="0.35">
      <c r="B24" s="212" t="s">
        <v>15</v>
      </c>
      <c r="C24" s="354">
        <v>-59105.205000000002</v>
      </c>
      <c r="D24" s="359">
        <v>-72336.642016165351</v>
      </c>
      <c r="E24" s="359">
        <v>-59086.664382952127</v>
      </c>
      <c r="F24" s="359">
        <v>-56471.067659522261</v>
      </c>
      <c r="G24" s="359">
        <v>-54856.78520157162</v>
      </c>
      <c r="H24" s="265">
        <v>-0.18291472547493248</v>
      </c>
      <c r="I24" s="265">
        <v>7.744565750285104E-2</v>
      </c>
    </row>
    <row r="25" spans="2:12" x14ac:dyDescent="0.35">
      <c r="B25" s="212" t="s">
        <v>486</v>
      </c>
      <c r="C25" s="354">
        <v>-22200.796999999999</v>
      </c>
      <c r="D25" s="359">
        <v>-21911.050000478499</v>
      </c>
      <c r="E25" s="359">
        <v>-20405.86900112182</v>
      </c>
      <c r="F25" s="359">
        <v>-19589.914900754517</v>
      </c>
      <c r="G25" s="359">
        <v>-18923.427799936402</v>
      </c>
      <c r="H25" s="265">
        <v>1.3223784324127408E-2</v>
      </c>
      <c r="I25" s="265">
        <v>0.17319109596384075</v>
      </c>
    </row>
    <row r="26" spans="2:12" x14ac:dyDescent="0.35">
      <c r="B26" s="212" t="s">
        <v>493</v>
      </c>
      <c r="C26" s="354">
        <v>-35713.061530041887</v>
      </c>
      <c r="D26" s="359">
        <v>-36532.297663972837</v>
      </c>
      <c r="E26" s="359">
        <v>-35690.262743363433</v>
      </c>
      <c r="F26" s="359">
        <v>-31817.71901908717</v>
      </c>
      <c r="G26" s="359">
        <v>-29750.261114349832</v>
      </c>
      <c r="H26" s="265">
        <v>-2.242498244885538E-2</v>
      </c>
      <c r="I26" s="265">
        <v>0.20042850692211034</v>
      </c>
    </row>
    <row r="27" spans="2:12" x14ac:dyDescent="0.35">
      <c r="B27" s="212" t="s">
        <v>16</v>
      </c>
      <c r="C27" s="354">
        <v>-18875.937469958113</v>
      </c>
      <c r="D27" s="359">
        <v>-28374.541604071066</v>
      </c>
      <c r="E27" s="359">
        <v>-19547.434940968833</v>
      </c>
      <c r="F27" s="359">
        <v>-25189.893446312668</v>
      </c>
      <c r="G27" s="359">
        <v>-15065.64025064518</v>
      </c>
      <c r="H27" s="265">
        <v>-0.33475797659230311</v>
      </c>
      <c r="I27" s="265">
        <v>0.25291306283181414</v>
      </c>
    </row>
    <row r="28" spans="2:12" x14ac:dyDescent="0.35">
      <c r="B28" s="355" t="s">
        <v>560</v>
      </c>
      <c r="C28" s="346">
        <v>-22353.593000000004</v>
      </c>
      <c r="D28" s="357">
        <v>-40652.808011410016</v>
      </c>
      <c r="E28" s="357">
        <v>-95876.039390490274</v>
      </c>
      <c r="F28" s="357">
        <v>17139.277030002417</v>
      </c>
      <c r="G28" s="357">
        <v>13505.431500990113</v>
      </c>
      <c r="H28" s="341" t="s">
        <v>438</v>
      </c>
      <c r="I28" s="341" t="s">
        <v>438</v>
      </c>
    </row>
    <row r="29" spans="2:12" x14ac:dyDescent="0.35">
      <c r="B29" s="212" t="s">
        <v>17</v>
      </c>
      <c r="C29" s="345">
        <v>5262.8040000000001</v>
      </c>
      <c r="D29" s="356">
        <v>19239.073186776455</v>
      </c>
      <c r="E29" s="356">
        <v>35275.896536239394</v>
      </c>
      <c r="F29" s="356">
        <v>242.31342751129856</v>
      </c>
      <c r="G29" s="356">
        <v>-2163.6555323679249</v>
      </c>
      <c r="H29" s="340" t="s">
        <v>426</v>
      </c>
      <c r="I29" s="340" t="s">
        <v>426</v>
      </c>
      <c r="K29" s="128">
        <f>+C29/C28</f>
        <v>-0.23543436618891644</v>
      </c>
      <c r="L29" s="128">
        <f>+D29/D28</f>
        <v>-0.47325324197473956</v>
      </c>
    </row>
    <row r="30" spans="2:12" ht="9.5" thickBot="1" x14ac:dyDescent="0.4">
      <c r="B30" s="212" t="s">
        <v>561</v>
      </c>
      <c r="C30" s="345">
        <v>-17090.789000000004</v>
      </c>
      <c r="D30" s="356">
        <v>-21413.73482463356</v>
      </c>
      <c r="E30" s="356">
        <v>-60600.14285425088</v>
      </c>
      <c r="F30" s="356">
        <v>17381.590457513714</v>
      </c>
      <c r="G30" s="356">
        <v>11341.775968622187</v>
      </c>
      <c r="H30" s="340" t="s">
        <v>438</v>
      </c>
      <c r="I30" s="340" t="s">
        <v>438</v>
      </c>
    </row>
    <row r="31" spans="2:12" ht="15.5" thickBot="1" x14ac:dyDescent="0.4">
      <c r="B31" s="361" t="s">
        <v>569</v>
      </c>
      <c r="C31" s="565">
        <v>-17060.679</v>
      </c>
      <c r="D31" s="362">
        <v>-21368.895954262549</v>
      </c>
      <c r="E31" s="362">
        <v>-59343.532646903855</v>
      </c>
      <c r="F31" s="362">
        <v>17016.700946874425</v>
      </c>
      <c r="G31" s="362">
        <v>10526.042879105613</v>
      </c>
      <c r="H31" s="363" t="s">
        <v>438</v>
      </c>
      <c r="I31" s="363" t="s">
        <v>438</v>
      </c>
    </row>
    <row r="32" spans="2:12" ht="15" x14ac:dyDescent="0.35">
      <c r="B32" s="349" t="s">
        <v>570</v>
      </c>
      <c r="C32" s="354">
        <v>-30.11</v>
      </c>
      <c r="D32" s="359">
        <v>-44.838870370861187</v>
      </c>
      <c r="E32" s="359">
        <v>-1256.6102073470972</v>
      </c>
      <c r="F32" s="359">
        <v>364.88951063936776</v>
      </c>
      <c r="G32" s="359">
        <v>815.73308951657259</v>
      </c>
      <c r="H32" s="340" t="s">
        <v>438</v>
      </c>
      <c r="I32" s="340" t="s">
        <v>438</v>
      </c>
    </row>
    <row r="33" spans="2:9" x14ac:dyDescent="0.35">
      <c r="B33" s="776" t="s">
        <v>733</v>
      </c>
      <c r="C33" s="777">
        <v>6706.4195807544129</v>
      </c>
      <c r="D33" s="359"/>
      <c r="E33" s="359"/>
      <c r="F33" s="359"/>
      <c r="G33" s="359"/>
      <c r="H33" s="340"/>
      <c r="I33" s="340"/>
    </row>
    <row r="34" spans="2:9" x14ac:dyDescent="0.35">
      <c r="B34" s="355" t="s">
        <v>28</v>
      </c>
      <c r="C34" s="703">
        <v>-6.242805061376152E-2</v>
      </c>
      <c r="D34" s="704">
        <v>-7.7021337412237129E-2</v>
      </c>
      <c r="E34" s="573" t="s">
        <v>438</v>
      </c>
      <c r="F34" s="573">
        <v>5.8371405480886984E-2</v>
      </c>
      <c r="G34" s="573">
        <v>3.5253799420734179E-2</v>
      </c>
      <c r="H34" s="562"/>
      <c r="I34" s="562"/>
    </row>
    <row r="35" spans="2:9" x14ac:dyDescent="0.35">
      <c r="B35" s="778" t="s">
        <v>731</v>
      </c>
      <c r="C35" s="779">
        <v>2.4539978802980696E-2</v>
      </c>
      <c r="D35" s="704"/>
      <c r="E35" s="573"/>
      <c r="F35" s="573"/>
      <c r="G35" s="573"/>
      <c r="H35" s="562"/>
      <c r="I35" s="562"/>
    </row>
    <row r="36" spans="2:9" ht="9.5" thickBot="1" x14ac:dyDescent="0.4">
      <c r="B36" s="355" t="s">
        <v>29</v>
      </c>
      <c r="C36" s="705">
        <v>-8.2942004285276628E-3</v>
      </c>
      <c r="D36" s="704">
        <v>-9.8893614310393771E-3</v>
      </c>
      <c r="E36" s="573" t="s">
        <v>438</v>
      </c>
      <c r="F36" s="573">
        <v>9.7247425987557739E-3</v>
      </c>
      <c r="G36" s="573">
        <v>6.3519926696452541E-3</v>
      </c>
      <c r="H36" s="562"/>
      <c r="I36" s="562"/>
    </row>
    <row r="37" spans="2:9" ht="10" thickTop="1" thickBot="1" x14ac:dyDescent="0.4">
      <c r="B37" s="286"/>
      <c r="C37" s="287"/>
      <c r="D37" s="287"/>
      <c r="E37" s="287"/>
      <c r="F37" s="287"/>
      <c r="G37" s="287"/>
      <c r="H37" s="287"/>
      <c r="I37" s="285"/>
    </row>
    <row r="38" spans="2:9" ht="10" thickTop="1" thickBot="1" x14ac:dyDescent="0.4">
      <c r="B38" s="286"/>
      <c r="C38" s="210" t="s">
        <v>729</v>
      </c>
      <c r="D38" s="337" t="s">
        <v>716</v>
      </c>
      <c r="E38" s="337" t="s">
        <v>699</v>
      </c>
      <c r="F38" s="337" t="s">
        <v>681</v>
      </c>
      <c r="G38" s="337" t="s">
        <v>665</v>
      </c>
      <c r="H38" s="337" t="s">
        <v>19</v>
      </c>
      <c r="I38" s="337" t="s">
        <v>20</v>
      </c>
    </row>
    <row r="39" spans="2:9" ht="15.5" thickTop="1" x14ac:dyDescent="0.35">
      <c r="B39" s="223" t="s">
        <v>571</v>
      </c>
      <c r="C39" s="630">
        <v>1352.1479999999999</v>
      </c>
      <c r="D39" s="633">
        <v>8883.7116033983639</v>
      </c>
      <c r="E39" s="631">
        <v>-1861.502173961321</v>
      </c>
      <c r="F39" s="631">
        <v>-6593.9755245772567</v>
      </c>
      <c r="G39" s="631">
        <v>-2327.1583320081832</v>
      </c>
      <c r="H39" s="340">
        <v>-0.84779469884155723</v>
      </c>
      <c r="I39" s="340" t="s">
        <v>438</v>
      </c>
    </row>
    <row r="40" spans="2:9" ht="9.5" thickBot="1" x14ac:dyDescent="0.4">
      <c r="B40" s="380" t="s">
        <v>572</v>
      </c>
      <c r="C40" s="632">
        <v>-15708.531000000001</v>
      </c>
      <c r="D40" s="342">
        <v>-12485.18435086418</v>
      </c>
      <c r="E40" s="342">
        <v>-61205.034820865185</v>
      </c>
      <c r="F40" s="342">
        <v>10422.725422297168</v>
      </c>
      <c r="G40" s="342">
        <v>8198.8845470974302</v>
      </c>
      <c r="H40" s="301" t="s">
        <v>438</v>
      </c>
      <c r="I40" s="301" t="s">
        <v>438</v>
      </c>
    </row>
    <row r="41" spans="2:9" ht="9.5" thickTop="1" x14ac:dyDescent="0.35"/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K47"/>
  <sheetViews>
    <sheetView showGridLines="0" zoomScale="116" zoomScaleNormal="100" zoomScalePageLayoutView="113" workbookViewId="0">
      <selection activeCell="C16" sqref="C16"/>
    </sheetView>
  </sheetViews>
  <sheetFormatPr baseColWidth="10" defaultColWidth="10.81640625" defaultRowHeight="9" x14ac:dyDescent="0.35"/>
  <cols>
    <col min="1" max="1" width="3.453125" style="113" customWidth="1"/>
    <col min="2" max="2" width="34.54296875" style="113" bestFit="1" customWidth="1"/>
    <col min="3" max="3" width="7.54296875" style="113" bestFit="1" customWidth="1"/>
    <col min="4" max="7" width="6.7265625" style="113" customWidth="1"/>
    <col min="8" max="8" width="8.36328125" style="113" bestFit="1" customWidth="1"/>
    <col min="9" max="9" width="8.08984375" style="113" bestFit="1" customWidth="1"/>
    <col min="10" max="16384" width="10.81640625" style="113"/>
  </cols>
  <sheetData>
    <row r="1" spans="2:11" ht="9.5" thickBot="1" x14ac:dyDescent="0.4"/>
    <row r="2" spans="2:11" ht="19.5" customHeight="1" thickTop="1" thickBot="1" x14ac:dyDescent="0.4">
      <c r="B2" s="6" t="s">
        <v>113</v>
      </c>
      <c r="C2" s="3" t="s">
        <v>729</v>
      </c>
      <c r="D2" s="43" t="s">
        <v>716</v>
      </c>
      <c r="E2" s="43" t="s">
        <v>699</v>
      </c>
      <c r="F2" s="43" t="s">
        <v>681</v>
      </c>
      <c r="G2" s="43" t="s">
        <v>665</v>
      </c>
      <c r="H2" s="43" t="s">
        <v>114</v>
      </c>
      <c r="I2" s="43" t="s">
        <v>115</v>
      </c>
    </row>
    <row r="3" spans="2:11" ht="9.5" thickTop="1" x14ac:dyDescent="0.35">
      <c r="B3" s="7" t="s">
        <v>117</v>
      </c>
      <c r="C3" s="438">
        <v>0.20667492964999457</v>
      </c>
      <c r="D3" s="204">
        <v>0.21329294708757371</v>
      </c>
      <c r="E3" s="204">
        <v>0.11725974260948299</v>
      </c>
      <c r="F3" s="204">
        <v>0.22267327310078511</v>
      </c>
      <c r="G3" s="204">
        <v>0.20806438965711788</v>
      </c>
      <c r="H3" s="12">
        <v>-66.180174375791438</v>
      </c>
      <c r="I3" s="12">
        <v>-13.894600071233111</v>
      </c>
      <c r="K3" s="124"/>
    </row>
    <row r="4" spans="2:11" x14ac:dyDescent="0.35">
      <c r="B4" s="24" t="s">
        <v>535</v>
      </c>
      <c r="C4" s="379">
        <v>0.21819407426050536</v>
      </c>
      <c r="D4" s="205">
        <v>0.21312803472017075</v>
      </c>
      <c r="E4" s="205">
        <v>0.18377537544605579</v>
      </c>
      <c r="F4" s="205">
        <v>0.26139552261126076</v>
      </c>
      <c r="G4" s="205">
        <v>0.25387048444336979</v>
      </c>
      <c r="H4" s="13">
        <v>50.660395403346051</v>
      </c>
      <c r="I4" s="13">
        <v>-356.76410182864436</v>
      </c>
      <c r="K4" s="124"/>
    </row>
    <row r="5" spans="2:11" x14ac:dyDescent="0.35">
      <c r="B5" s="24" t="s">
        <v>536</v>
      </c>
      <c r="C5" s="379">
        <v>0.18574661970135425</v>
      </c>
      <c r="D5" s="205">
        <v>0.22248839394822162</v>
      </c>
      <c r="E5" s="205">
        <v>1.8972276562106784E-2</v>
      </c>
      <c r="F5" s="205">
        <v>0.17115817062745445</v>
      </c>
      <c r="G5" s="205">
        <v>0.15170098610500182</v>
      </c>
      <c r="H5" s="13">
        <v>-367.41774246867362</v>
      </c>
      <c r="I5" s="13">
        <v>340.45633596352434</v>
      </c>
      <c r="K5" s="124"/>
    </row>
    <row r="6" spans="2:11" hidden="1" x14ac:dyDescent="0.35">
      <c r="B6" s="7"/>
      <c r="C6" s="438"/>
      <c r="D6" s="204"/>
      <c r="E6" s="204"/>
      <c r="F6" s="204"/>
      <c r="G6" s="204"/>
      <c r="H6" s="12"/>
      <c r="I6" s="12"/>
      <c r="K6" s="124"/>
    </row>
    <row r="7" spans="2:11" x14ac:dyDescent="0.35">
      <c r="B7" s="7" t="s">
        <v>116</v>
      </c>
      <c r="C7" s="438">
        <v>0.17734258757766228</v>
      </c>
      <c r="D7" s="204">
        <v>0.18752805066368636</v>
      </c>
      <c r="E7" s="204">
        <v>0.10827592630997601</v>
      </c>
      <c r="F7" s="204">
        <v>0.20767957009304322</v>
      </c>
      <c r="G7" s="204">
        <v>0.1920315753056317</v>
      </c>
      <c r="H7" s="12">
        <v>-101.85463086024083</v>
      </c>
      <c r="I7" s="12">
        <v>-146.88987727969422</v>
      </c>
      <c r="K7" s="124"/>
    </row>
    <row r="8" spans="2:11" x14ac:dyDescent="0.35">
      <c r="B8" s="24" t="s">
        <v>118</v>
      </c>
      <c r="C8" s="379">
        <v>0.17367055352469804</v>
      </c>
      <c r="D8" s="205">
        <v>0.16872789997890836</v>
      </c>
      <c r="E8" s="205">
        <v>0.15167518732323979</v>
      </c>
      <c r="F8" s="205">
        <v>0.22674289843611781</v>
      </c>
      <c r="G8" s="205">
        <v>0.21488729392305297</v>
      </c>
      <c r="H8" s="13">
        <v>49.426535457896826</v>
      </c>
      <c r="I8" s="13">
        <v>-412.16740398354932</v>
      </c>
      <c r="K8" s="124"/>
    </row>
    <row r="9" spans="2:11" ht="9.5" thickBot="1" x14ac:dyDescent="0.4">
      <c r="B9" s="24" t="s">
        <v>119</v>
      </c>
      <c r="C9" s="439">
        <v>0.16294236355054681</v>
      </c>
      <c r="D9" s="205">
        <v>0.26059399550813556</v>
      </c>
      <c r="E9" s="205">
        <v>0.11430577936409946</v>
      </c>
      <c r="F9" s="205">
        <v>0.20028154482900062</v>
      </c>
      <c r="G9" s="205">
        <v>0.16921289063086423</v>
      </c>
      <c r="H9" s="13">
        <v>-976.51631957588745</v>
      </c>
      <c r="I9" s="13">
        <v>-62.705270803174173</v>
      </c>
      <c r="K9" s="124"/>
    </row>
    <row r="10" spans="2:11" ht="10" thickTop="1" thickBot="1" x14ac:dyDescent="0.4">
      <c r="B10" s="2"/>
      <c r="C10" s="370"/>
      <c r="D10" s="10"/>
      <c r="E10" s="10"/>
      <c r="F10" s="10"/>
      <c r="G10" s="10"/>
      <c r="H10" s="11"/>
      <c r="I10" s="11"/>
    </row>
    <row r="11" spans="2:11" ht="18.75" customHeight="1" thickTop="1" thickBot="1" x14ac:dyDescent="0.4">
      <c r="B11" s="6" t="s">
        <v>120</v>
      </c>
      <c r="C11" s="3" t="s">
        <v>729</v>
      </c>
      <c r="D11" s="43" t="s">
        <v>716</v>
      </c>
      <c r="E11" s="43" t="s">
        <v>699</v>
      </c>
      <c r="F11" s="43" t="s">
        <v>681</v>
      </c>
      <c r="G11" s="43" t="s">
        <v>665</v>
      </c>
      <c r="H11" s="43" t="s">
        <v>114</v>
      </c>
      <c r="I11" s="43" t="s">
        <v>115</v>
      </c>
    </row>
    <row r="12" spans="2:11" ht="9.5" thickTop="1" x14ac:dyDescent="0.35">
      <c r="B12" s="7" t="s">
        <v>121</v>
      </c>
      <c r="C12" s="438">
        <v>1</v>
      </c>
      <c r="D12" s="509">
        <v>1</v>
      </c>
      <c r="E12" s="524">
        <v>1</v>
      </c>
      <c r="F12" s="524">
        <v>1</v>
      </c>
      <c r="G12" s="524">
        <v>1</v>
      </c>
      <c r="H12" s="12"/>
      <c r="I12" s="12"/>
    </row>
    <row r="13" spans="2:11" x14ac:dyDescent="0.35">
      <c r="B13" s="72" t="s">
        <v>122</v>
      </c>
      <c r="C13" s="379">
        <v>0.8062409729829435</v>
      </c>
      <c r="D13" s="503">
        <v>0.79135975053006569</v>
      </c>
      <c r="E13" s="378">
        <v>0.79936678867194566</v>
      </c>
      <c r="F13" s="378">
        <v>0.85433772882586589</v>
      </c>
      <c r="G13" s="378">
        <v>0.86087231767438366</v>
      </c>
      <c r="H13" s="13">
        <v>148.81222452877819</v>
      </c>
      <c r="I13" s="13">
        <v>-546.31344691440154</v>
      </c>
    </row>
    <row r="14" spans="2:11" x14ac:dyDescent="0.35">
      <c r="B14" s="72" t="s">
        <v>123</v>
      </c>
      <c r="C14" s="379">
        <v>0.1937590270170565</v>
      </c>
      <c r="D14" s="503">
        <v>0.20864024946993431</v>
      </c>
      <c r="E14" s="378">
        <v>0.20063321132805434</v>
      </c>
      <c r="F14" s="378">
        <v>0.14566227117413411</v>
      </c>
      <c r="G14" s="378">
        <v>0.13912768232561634</v>
      </c>
      <c r="H14" s="13">
        <v>-148.81222452877819</v>
      </c>
      <c r="I14" s="13">
        <v>546.31344691440154</v>
      </c>
    </row>
    <row r="15" spans="2:11" x14ac:dyDescent="0.35">
      <c r="B15" s="7" t="s">
        <v>124</v>
      </c>
      <c r="C15" s="438">
        <v>0.67487278901621639</v>
      </c>
      <c r="D15" s="508">
        <v>0.67873992921025028</v>
      </c>
      <c r="E15" s="523">
        <v>0.65676056752237388</v>
      </c>
      <c r="F15" s="523">
        <v>0.65138524282734012</v>
      </c>
      <c r="G15" s="523">
        <v>0.64099920412878109</v>
      </c>
      <c r="H15" s="12">
        <v>-38.67140194033891</v>
      </c>
      <c r="I15" s="12">
        <v>338.73584887435305</v>
      </c>
    </row>
    <row r="16" spans="2:11" x14ac:dyDescent="0.35">
      <c r="B16" s="72" t="s">
        <v>125</v>
      </c>
      <c r="C16" s="379">
        <v>0.77772996626914914</v>
      </c>
      <c r="D16" s="503">
        <v>0.77398406448718315</v>
      </c>
      <c r="E16" s="378">
        <v>0.7925215759778651</v>
      </c>
      <c r="F16" s="378">
        <v>0.85595295594737453</v>
      </c>
      <c r="G16" s="378">
        <v>0.83144480405867272</v>
      </c>
      <c r="H16" s="13">
        <v>37.459017819659877</v>
      </c>
      <c r="I16" s="13">
        <v>-537.14837789523574</v>
      </c>
    </row>
    <row r="17" spans="2:9" x14ac:dyDescent="0.35">
      <c r="B17" s="72" t="s">
        <v>126</v>
      </c>
      <c r="C17" s="379">
        <v>0.22227003373085086</v>
      </c>
      <c r="D17" s="503">
        <v>0.22601593551281685</v>
      </c>
      <c r="E17" s="378">
        <v>0.2074784240221349</v>
      </c>
      <c r="F17" s="378">
        <v>0.14404704405262547</v>
      </c>
      <c r="G17" s="378">
        <v>0.16855519594132728</v>
      </c>
      <c r="H17" s="13">
        <v>-37.459017819659877</v>
      </c>
      <c r="I17" s="13">
        <v>537.14837789523574</v>
      </c>
    </row>
    <row r="18" spans="2:9" x14ac:dyDescent="0.35">
      <c r="B18" s="7" t="s">
        <v>127</v>
      </c>
      <c r="C18" s="438">
        <v>0.32512721098378361</v>
      </c>
      <c r="D18" s="508">
        <v>0.32126007078974972</v>
      </c>
      <c r="E18" s="523">
        <v>0.34323943247762612</v>
      </c>
      <c r="F18" s="523">
        <v>0.34861475717265988</v>
      </c>
      <c r="G18" s="523">
        <v>0.35900079587121891</v>
      </c>
      <c r="H18" s="12">
        <v>38.67140194033891</v>
      </c>
      <c r="I18" s="12">
        <v>-338.73584887435305</v>
      </c>
    </row>
    <row r="19" spans="2:9" x14ac:dyDescent="0.35">
      <c r="B19" s="14" t="s">
        <v>128</v>
      </c>
      <c r="C19" s="379">
        <v>0.86542181656837402</v>
      </c>
      <c r="D19" s="503">
        <v>0.82807010761158439</v>
      </c>
      <c r="E19" s="378">
        <v>0.81246454303345428</v>
      </c>
      <c r="F19" s="378">
        <v>0.85131968357930698</v>
      </c>
      <c r="G19" s="378">
        <v>0.9134154123529985</v>
      </c>
      <c r="H19" s="13">
        <v>373.51708956789633</v>
      </c>
      <c r="I19" s="13">
        <v>-479.93595784624478</v>
      </c>
    </row>
    <row r="20" spans="2:9" x14ac:dyDescent="0.35">
      <c r="B20" s="72" t="s">
        <v>129</v>
      </c>
      <c r="C20" s="379">
        <v>0.13457818343162598</v>
      </c>
      <c r="D20" s="503">
        <v>0.17192989238841561</v>
      </c>
      <c r="E20" s="378">
        <v>0.18753545696654572</v>
      </c>
      <c r="F20" s="378">
        <v>0.14868031642069302</v>
      </c>
      <c r="G20" s="378">
        <v>8.6584587647001499E-2</v>
      </c>
      <c r="H20" s="13">
        <v>-373.51708956789633</v>
      </c>
      <c r="I20" s="13">
        <v>479.93595784624478</v>
      </c>
    </row>
    <row r="21" spans="2:9" ht="11.15" customHeight="1" thickBot="1" x14ac:dyDescent="0.4">
      <c r="B21" s="6" t="s">
        <v>130</v>
      </c>
      <c r="C21" s="271" t="s">
        <v>729</v>
      </c>
      <c r="D21" s="43" t="s">
        <v>716</v>
      </c>
      <c r="E21" s="43" t="s">
        <v>699</v>
      </c>
      <c r="F21" s="43" t="s">
        <v>681</v>
      </c>
      <c r="G21" s="43" t="s">
        <v>665</v>
      </c>
      <c r="H21" s="43" t="s">
        <v>114</v>
      </c>
      <c r="I21" s="43" t="s">
        <v>115</v>
      </c>
    </row>
    <row r="22" spans="2:9" ht="18.5" thickTop="1" x14ac:dyDescent="0.35">
      <c r="B22" s="4" t="s">
        <v>131</v>
      </c>
      <c r="C22" s="438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78</v>
      </c>
      <c r="C23" s="379">
        <v>0.65949232816320547</v>
      </c>
      <c r="D23" s="9">
        <v>0.63152389634113748</v>
      </c>
      <c r="E23" s="9">
        <v>0.66310008166298873</v>
      </c>
      <c r="F23" s="9">
        <v>0.70225820199486144</v>
      </c>
      <c r="G23" s="9">
        <v>0.72110352719164283</v>
      </c>
      <c r="H23" s="13">
        <v>279.68431822067987</v>
      </c>
      <c r="I23" s="13">
        <v>-616.11199028437363</v>
      </c>
    </row>
    <row r="24" spans="2:9" x14ac:dyDescent="0.35">
      <c r="B24" s="16" t="s">
        <v>132</v>
      </c>
      <c r="C24" s="379">
        <v>0.34050767183679453</v>
      </c>
      <c r="D24" s="9">
        <v>0.36847610365886252</v>
      </c>
      <c r="E24" s="9">
        <v>0.33689991833701127</v>
      </c>
      <c r="F24" s="9">
        <v>0.29774179800513856</v>
      </c>
      <c r="G24" s="9">
        <v>0.27889647280835717</v>
      </c>
      <c r="H24" s="13">
        <v>-279.68431822067987</v>
      </c>
      <c r="I24" s="13">
        <v>616.11199028437363</v>
      </c>
    </row>
    <row r="25" spans="2:9" x14ac:dyDescent="0.35">
      <c r="B25" s="7" t="s">
        <v>133</v>
      </c>
      <c r="C25" s="438">
        <v>0.75165975230130599</v>
      </c>
      <c r="D25" s="8">
        <v>0.78578830158450319</v>
      </c>
      <c r="E25" s="8">
        <v>0.77488081920934138</v>
      </c>
      <c r="F25" s="8">
        <v>0.75707448128532917</v>
      </c>
      <c r="G25" s="8">
        <v>0.73532617538915102</v>
      </c>
      <c r="H25" s="12">
        <v>-341.28549283197196</v>
      </c>
      <c r="I25" s="12">
        <v>163.33576912154979</v>
      </c>
    </row>
    <row r="26" spans="2:9" x14ac:dyDescent="0.35">
      <c r="B26" s="16" t="s">
        <v>78</v>
      </c>
      <c r="C26" s="379">
        <v>0.66307922214461867</v>
      </c>
      <c r="D26" s="9">
        <v>0.62920665356440242</v>
      </c>
      <c r="E26" s="9">
        <v>0.66503495490567144</v>
      </c>
      <c r="F26" s="9">
        <v>0.70947829611579283</v>
      </c>
      <c r="G26" s="9">
        <v>0.73037845774182475</v>
      </c>
      <c r="H26" s="13">
        <v>338.72568580216256</v>
      </c>
      <c r="I26" s="13">
        <v>-672.99235597206075</v>
      </c>
    </row>
    <row r="27" spans="2:9" x14ac:dyDescent="0.35">
      <c r="B27" s="16" t="s">
        <v>132</v>
      </c>
      <c r="C27" s="379">
        <v>0.33692077785538133</v>
      </c>
      <c r="D27" s="9">
        <v>0.37079334643559758</v>
      </c>
      <c r="E27" s="9">
        <v>0.33496504509432856</v>
      </c>
      <c r="F27" s="9">
        <v>0.29052170388420717</v>
      </c>
      <c r="G27" s="9">
        <v>0.26962154225817525</v>
      </c>
      <c r="H27" s="13">
        <v>-338.72568580216256</v>
      </c>
      <c r="I27" s="13">
        <v>672.99235597206075</v>
      </c>
    </row>
    <row r="28" spans="2:9" x14ac:dyDescent="0.35">
      <c r="B28" s="4" t="s">
        <v>134</v>
      </c>
      <c r="C28" s="438">
        <v>0.24834024769869401</v>
      </c>
      <c r="D28" s="8">
        <v>0.21421169841549681</v>
      </c>
      <c r="E28" s="8">
        <v>0.22511918079065862</v>
      </c>
      <c r="F28" s="8">
        <v>0.24292551871467083</v>
      </c>
      <c r="G28" s="8">
        <v>0.26467382461084898</v>
      </c>
      <c r="H28" s="12">
        <v>341.28549283197196</v>
      </c>
      <c r="I28" s="12">
        <v>-163.33576912154979</v>
      </c>
    </row>
    <row r="29" spans="2:9" x14ac:dyDescent="0.35">
      <c r="B29" s="16" t="s">
        <v>78</v>
      </c>
      <c r="C29" s="379">
        <v>0.81319012717586003</v>
      </c>
      <c r="D29" s="9">
        <v>0.81801222818061581</v>
      </c>
      <c r="E29" s="9">
        <v>0.83232303369338878</v>
      </c>
      <c r="F29" s="9">
        <v>0.85686709757496238</v>
      </c>
      <c r="G29" s="9">
        <v>0.85997219846779693</v>
      </c>
      <c r="H29" s="13">
        <v>-48.221010047557741</v>
      </c>
      <c r="I29" s="13">
        <v>-467.82071291936899</v>
      </c>
    </row>
    <row r="30" spans="2:9" ht="9.5" thickBot="1" x14ac:dyDescent="0.4">
      <c r="B30" s="16" t="s">
        <v>132</v>
      </c>
      <c r="C30" s="439">
        <v>0.18680987282413997</v>
      </c>
      <c r="D30" s="9">
        <v>0.18198777181938419</v>
      </c>
      <c r="E30" s="9">
        <v>0.16767696630661122</v>
      </c>
      <c r="F30" s="9">
        <v>0.14313290242503762</v>
      </c>
      <c r="G30" s="9">
        <v>0.14002780153220307</v>
      </c>
      <c r="H30" s="13">
        <v>48.221010047557741</v>
      </c>
      <c r="I30" s="13">
        <v>467.82071291936899</v>
      </c>
    </row>
    <row r="31" spans="2:9" ht="10" thickTop="1" thickBot="1" x14ac:dyDescent="0.4">
      <c r="B31" s="17"/>
      <c r="C31" s="370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135</v>
      </c>
      <c r="C32" s="3" t="s">
        <v>729</v>
      </c>
      <c r="D32" s="43" t="s">
        <v>716</v>
      </c>
      <c r="E32" s="43" t="s">
        <v>699</v>
      </c>
      <c r="F32" s="43" t="s">
        <v>681</v>
      </c>
      <c r="G32" s="43" t="s">
        <v>665</v>
      </c>
      <c r="H32" s="43" t="s">
        <v>114</v>
      </c>
      <c r="I32" s="43" t="s">
        <v>115</v>
      </c>
    </row>
    <row r="33" spans="2:9" ht="9.5" thickTop="1" x14ac:dyDescent="0.35">
      <c r="B33" s="72" t="s">
        <v>136</v>
      </c>
      <c r="C33" s="379">
        <v>0.35888205006987567</v>
      </c>
      <c r="D33" s="9">
        <v>0.39224254142946913</v>
      </c>
      <c r="E33" s="9">
        <v>0.38018617450284753</v>
      </c>
      <c r="F33" s="9">
        <v>0.39344405752646899</v>
      </c>
      <c r="G33" s="9">
        <v>0.37032751001394582</v>
      </c>
      <c r="H33" s="13">
        <v>-333.60491359593459</v>
      </c>
      <c r="I33" s="13">
        <v>-114.45459944070147</v>
      </c>
    </row>
    <row r="34" spans="2:9" x14ac:dyDescent="0.35">
      <c r="B34" s="16" t="s">
        <v>78</v>
      </c>
      <c r="C34" s="379">
        <v>0.43887811132412191</v>
      </c>
      <c r="D34" s="9">
        <v>0.48341281067250486</v>
      </c>
      <c r="E34" s="9">
        <v>0.46097162988747653</v>
      </c>
      <c r="F34" s="9">
        <v>0.44958606229825987</v>
      </c>
      <c r="G34" s="9">
        <v>0.43503649358002944</v>
      </c>
      <c r="H34" s="13">
        <v>-445.34699348382946</v>
      </c>
      <c r="I34" s="13">
        <v>38.416177440924734</v>
      </c>
    </row>
    <row r="35" spans="2:9" x14ac:dyDescent="0.35">
      <c r="B35" s="16" t="s">
        <v>132</v>
      </c>
      <c r="C35" s="379">
        <v>7.8973269850465169E-2</v>
      </c>
      <c r="D35" s="9">
        <v>8.0032982448553711E-2</v>
      </c>
      <c r="E35" s="9">
        <v>7.1603647335177656E-2</v>
      </c>
      <c r="F35" s="9">
        <v>5.9838357713081589E-2</v>
      </c>
      <c r="G35" s="9">
        <v>5.1132673797408823E-2</v>
      </c>
      <c r="H35" s="13">
        <v>-10.597125980885414</v>
      </c>
      <c r="I35" s="13">
        <v>278.40596053056345</v>
      </c>
    </row>
    <row r="36" spans="2:9" x14ac:dyDescent="0.35">
      <c r="B36" s="72" t="s">
        <v>137</v>
      </c>
      <c r="C36" s="379">
        <v>0.33945239382471681</v>
      </c>
      <c r="D36" s="9">
        <v>0.44312656609198797</v>
      </c>
      <c r="E36" s="9">
        <v>0.29346368600859762</v>
      </c>
      <c r="F36" s="9">
        <v>0.33286488423146493</v>
      </c>
      <c r="G36" s="9">
        <v>0.33078971603741641</v>
      </c>
      <c r="H36" s="13">
        <v>-1036.7417226727116</v>
      </c>
      <c r="I36" s="13">
        <v>86.626777873003988</v>
      </c>
    </row>
    <row r="37" spans="2:9" x14ac:dyDescent="0.35">
      <c r="B37" s="16" t="s">
        <v>78</v>
      </c>
      <c r="C37" s="379">
        <v>0.38021552002206521</v>
      </c>
      <c r="D37" s="9">
        <v>0.4637270786021262</v>
      </c>
      <c r="E37" s="9">
        <v>0.29616853100352758</v>
      </c>
      <c r="F37" s="9">
        <v>0.35934871031445342</v>
      </c>
      <c r="G37" s="9">
        <v>0.33286699524166147</v>
      </c>
      <c r="H37" s="13">
        <v>-835.11558580060989</v>
      </c>
      <c r="I37" s="13">
        <v>473.48524780403744</v>
      </c>
    </row>
    <row r="38" spans="2:9" x14ac:dyDescent="0.35">
      <c r="B38" s="16" t="s">
        <v>132</v>
      </c>
      <c r="C38" s="379">
        <v>7.7475882166095827E-2</v>
      </c>
      <c r="D38" s="9">
        <v>0.3439188754630651</v>
      </c>
      <c r="E38" s="9">
        <v>0.28175122665433688</v>
      </c>
      <c r="F38" s="9">
        <v>0.18153391532377974</v>
      </c>
      <c r="G38" s="9">
        <v>0.30890156354427079</v>
      </c>
      <c r="H38" s="13">
        <v>-2664.4299329696928</v>
      </c>
      <c r="I38" s="13">
        <v>-2314.2568137817498</v>
      </c>
    </row>
    <row r="39" spans="2:9" x14ac:dyDescent="0.35">
      <c r="B39" s="72" t="s">
        <v>77</v>
      </c>
      <c r="C39" s="379">
        <v>0.14914717405701852</v>
      </c>
      <c r="D39" s="9">
        <v>0.17053362083256607</v>
      </c>
      <c r="E39" s="9">
        <v>0.20178007620773136</v>
      </c>
      <c r="F39" s="9">
        <v>0.16040620960354104</v>
      </c>
      <c r="G39" s="9">
        <v>0.16115672931995353</v>
      </c>
      <c r="H39" s="13">
        <v>-213.86446775547546</v>
      </c>
      <c r="I39" s="13">
        <v>-120.09555262935012</v>
      </c>
    </row>
    <row r="40" spans="2:9" x14ac:dyDescent="0.35">
      <c r="B40" s="16" t="s">
        <v>78</v>
      </c>
      <c r="C40" s="379">
        <v>0.21027904553219964</v>
      </c>
      <c r="D40" s="9">
        <v>0.25254940588952285</v>
      </c>
      <c r="E40" s="9">
        <v>0.29301072596410516</v>
      </c>
      <c r="F40" s="9">
        <v>0.22061819754211409</v>
      </c>
      <c r="G40" s="9">
        <v>0.21793751902855196</v>
      </c>
      <c r="H40" s="13">
        <v>-422.70360357323204</v>
      </c>
      <c r="I40" s="13">
        <v>-76.584734963523189</v>
      </c>
    </row>
    <row r="41" spans="2:9" x14ac:dyDescent="0.35">
      <c r="B41" s="16" t="s">
        <v>132</v>
      </c>
      <c r="C41" s="379">
        <v>3.0747491528089962E-2</v>
      </c>
      <c r="D41" s="9">
        <v>2.9968391157323141E-2</v>
      </c>
      <c r="E41" s="9">
        <v>2.2216211656407976E-2</v>
      </c>
      <c r="F41" s="9">
        <v>1.8389325606794273E-2</v>
      </c>
      <c r="G41" s="9">
        <v>1.4346598222554052E-2</v>
      </c>
      <c r="H41" s="13">
        <v>7.7910037076682137</v>
      </c>
      <c r="I41" s="13">
        <v>164.00893305535908</v>
      </c>
    </row>
    <row r="42" spans="2:9" ht="9.5" thickBot="1" x14ac:dyDescent="0.4">
      <c r="B42" s="6" t="s">
        <v>138</v>
      </c>
      <c r="C42" s="271" t="s">
        <v>729</v>
      </c>
      <c r="D42" s="43" t="s">
        <v>716</v>
      </c>
      <c r="E42" s="43" t="s">
        <v>699</v>
      </c>
      <c r="F42" s="43" t="s">
        <v>681</v>
      </c>
      <c r="G42" s="43" t="s">
        <v>665</v>
      </c>
      <c r="H42" s="43" t="s">
        <v>114</v>
      </c>
      <c r="I42" s="43" t="s">
        <v>115</v>
      </c>
    </row>
    <row r="43" spans="2:9" ht="9.5" thickTop="1" x14ac:dyDescent="0.35">
      <c r="B43" s="72" t="s">
        <v>139</v>
      </c>
      <c r="C43" s="379" t="s">
        <v>426</v>
      </c>
      <c r="D43" s="9" t="s">
        <v>426</v>
      </c>
      <c r="E43" s="9" t="s">
        <v>426</v>
      </c>
      <c r="F43" s="9">
        <v>0.28999999999999998</v>
      </c>
      <c r="G43" s="9">
        <v>0.28999999999999998</v>
      </c>
      <c r="H43" s="13" t="s">
        <v>426</v>
      </c>
      <c r="I43" s="13" t="s">
        <v>426</v>
      </c>
    </row>
    <row r="44" spans="2:9" x14ac:dyDescent="0.35">
      <c r="B44" s="72" t="s">
        <v>140</v>
      </c>
      <c r="C44" s="379" t="s">
        <v>426</v>
      </c>
      <c r="D44" s="9" t="s">
        <v>426</v>
      </c>
      <c r="E44" s="9" t="s">
        <v>426</v>
      </c>
      <c r="F44" s="9">
        <v>0.28999999999999998</v>
      </c>
      <c r="G44" s="9">
        <v>0.30049999999999999</v>
      </c>
      <c r="H44" s="13" t="s">
        <v>426</v>
      </c>
      <c r="I44" s="13" t="s">
        <v>426</v>
      </c>
    </row>
    <row r="45" spans="2:9" x14ac:dyDescent="0.35">
      <c r="B45" s="72" t="s">
        <v>710</v>
      </c>
      <c r="C45" s="379">
        <v>0.2631</v>
      </c>
      <c r="D45" s="9">
        <v>0.2888</v>
      </c>
      <c r="E45" s="9">
        <v>0.42375000000000002</v>
      </c>
      <c r="F45" s="9">
        <v>0.33629999999999999</v>
      </c>
      <c r="G45" s="9"/>
      <c r="H45" s="13">
        <v>-257</v>
      </c>
      <c r="I45" s="13" t="s">
        <v>438</v>
      </c>
    </row>
    <row r="46" spans="2:9" ht="9.5" thickBot="1" x14ac:dyDescent="0.4">
      <c r="B46" s="72" t="s">
        <v>711</v>
      </c>
      <c r="C46" s="439">
        <v>0.31979999999999997</v>
      </c>
      <c r="D46" s="9">
        <v>0.38300000000000001</v>
      </c>
      <c r="E46" s="9">
        <v>0.4622</v>
      </c>
      <c r="F46" s="9">
        <v>0.3422</v>
      </c>
      <c r="G46" s="9"/>
      <c r="H46" s="13">
        <v>-632.00000000000034</v>
      </c>
      <c r="I46" s="13" t="s">
        <v>438</v>
      </c>
    </row>
    <row r="47" spans="2:9" ht="9.5" thickTop="1" x14ac:dyDescent="0.35">
      <c r="C47" s="128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A2:I84"/>
  <sheetViews>
    <sheetView showGridLines="0" topLeftCell="A63" zoomScale="110" zoomScaleNormal="110" workbookViewId="0">
      <selection activeCell="C50" sqref="C50"/>
    </sheetView>
  </sheetViews>
  <sheetFormatPr baseColWidth="10" defaultColWidth="10.81640625" defaultRowHeight="9" x14ac:dyDescent="0.35"/>
  <cols>
    <col min="1" max="1" width="3" style="108" customWidth="1"/>
    <col min="2" max="2" width="41.08984375" style="108" bestFit="1" customWidth="1"/>
    <col min="3" max="7" width="10.90625" style="108" bestFit="1" customWidth="1"/>
    <col min="8" max="8" width="6.6328125" style="108" bestFit="1" customWidth="1"/>
    <col min="9" max="9" width="6.81640625" style="108" customWidth="1"/>
    <col min="10" max="16384" width="10.81640625" style="108"/>
  </cols>
  <sheetData>
    <row r="2" spans="2:9" x14ac:dyDescent="0.35">
      <c r="B2" s="32"/>
      <c r="C2" s="416"/>
      <c r="D2" s="141"/>
      <c r="E2" s="141"/>
      <c r="F2" s="141"/>
      <c r="G2" s="141"/>
    </row>
    <row r="3" spans="2:9" ht="18.5" thickBot="1" x14ac:dyDescent="0.4">
      <c r="B3" s="34" t="s">
        <v>381</v>
      </c>
      <c r="C3" s="627" t="s">
        <v>730</v>
      </c>
      <c r="D3" s="628">
        <v>45992</v>
      </c>
      <c r="E3" s="628">
        <v>45901</v>
      </c>
      <c r="F3" s="628" t="s">
        <v>682</v>
      </c>
      <c r="G3" s="628" t="s">
        <v>666</v>
      </c>
      <c r="H3" s="628" t="s">
        <v>19</v>
      </c>
      <c r="I3" s="628" t="s">
        <v>20</v>
      </c>
    </row>
    <row r="4" spans="2:9" ht="9.5" thickTop="1" x14ac:dyDescent="0.35">
      <c r="B4" s="7" t="s">
        <v>32</v>
      </c>
      <c r="C4" s="257"/>
      <c r="D4" s="39"/>
      <c r="E4" s="39"/>
      <c r="F4" s="39"/>
      <c r="G4" s="39"/>
    </row>
    <row r="5" spans="2:9" x14ac:dyDescent="0.35">
      <c r="B5" s="14" t="s">
        <v>33</v>
      </c>
      <c r="C5" s="37">
        <v>1483313.7169999999</v>
      </c>
      <c r="D5" s="37">
        <v>1750186.2956285137</v>
      </c>
      <c r="E5" s="37">
        <v>2076790.5240213342</v>
      </c>
      <c r="F5" s="37">
        <v>1368605.5034160353</v>
      </c>
      <c r="G5" s="37">
        <v>1137446.4766331296</v>
      </c>
      <c r="H5" s="629">
        <v>-0.15248238390112434</v>
      </c>
      <c r="I5" s="629">
        <v>0.3040734201319486</v>
      </c>
    </row>
    <row r="6" spans="2:9" x14ac:dyDescent="0.35">
      <c r="B6" s="14" t="s">
        <v>34</v>
      </c>
      <c r="C6" s="37">
        <v>311613.68400000001</v>
      </c>
      <c r="D6" s="37">
        <v>273065.62965031574</v>
      </c>
      <c r="E6" s="37">
        <v>181863.08300666016</v>
      </c>
      <c r="F6" s="37">
        <v>226082.64091008989</v>
      </c>
      <c r="G6" s="37">
        <v>245366.71098552708</v>
      </c>
      <c r="H6" s="629">
        <v>0.14116772733005023</v>
      </c>
      <c r="I6" s="629">
        <v>0.26999169018645119</v>
      </c>
    </row>
    <row r="7" spans="2:9" x14ac:dyDescent="0.35">
      <c r="B7" s="14" t="s">
        <v>35</v>
      </c>
      <c r="C7" s="37">
        <v>8388.5329999999994</v>
      </c>
      <c r="D7" s="37">
        <v>10846.428136318245</v>
      </c>
      <c r="E7" s="37">
        <v>6018.2895501223666</v>
      </c>
      <c r="F7" s="37">
        <v>9009.5157510169902</v>
      </c>
      <c r="G7" s="37">
        <v>5031.158532983417</v>
      </c>
      <c r="H7" s="629">
        <v>-0.22660871444749775</v>
      </c>
      <c r="I7" s="629">
        <v>0.66731637355615181</v>
      </c>
    </row>
    <row r="8" spans="2:9" x14ac:dyDescent="0.35">
      <c r="B8" s="14" t="s">
        <v>36</v>
      </c>
      <c r="C8" s="37">
        <v>9741.9930000000004</v>
      </c>
      <c r="D8" s="37">
        <v>4002.3220744908731</v>
      </c>
      <c r="E8" s="37">
        <v>594.33560475887055</v>
      </c>
      <c r="F8" s="37">
        <v>0</v>
      </c>
      <c r="G8" s="37">
        <v>4047.3583194090183</v>
      </c>
      <c r="H8" s="629" t="s">
        <v>438</v>
      </c>
      <c r="I8" s="629" t="s">
        <v>438</v>
      </c>
    </row>
    <row r="9" spans="2:9" x14ac:dyDescent="0.35">
      <c r="B9" s="14" t="s">
        <v>37</v>
      </c>
      <c r="C9" s="37">
        <v>51131.646999999997</v>
      </c>
      <c r="D9" s="37">
        <v>65633.874622234202</v>
      </c>
      <c r="E9" s="37">
        <v>143104.62032453163</v>
      </c>
      <c r="F9" s="37">
        <v>49113.952702535425</v>
      </c>
      <c r="G9" s="37">
        <v>63059.918469015902</v>
      </c>
      <c r="H9" s="629">
        <v>-0.22095644521527935</v>
      </c>
      <c r="I9" s="629">
        <v>-0.18915773693676419</v>
      </c>
    </row>
    <row r="10" spans="2:9" x14ac:dyDescent="0.35">
      <c r="B10" s="14" t="s">
        <v>38</v>
      </c>
      <c r="C10" s="37">
        <v>3879573.0269999998</v>
      </c>
      <c r="D10" s="37">
        <v>4121695.3948303484</v>
      </c>
      <c r="E10" s="37">
        <v>3854075.0266985851</v>
      </c>
      <c r="F10" s="37">
        <v>3604320.2880863897</v>
      </c>
      <c r="G10" s="37">
        <v>3182273.9680767413</v>
      </c>
      <c r="H10" s="629">
        <v>-5.8743391890150765E-2</v>
      </c>
      <c r="I10" s="629">
        <v>0.21911974453434069</v>
      </c>
    </row>
    <row r="11" spans="2:9" x14ac:dyDescent="0.35">
      <c r="B11" s="14" t="s">
        <v>39</v>
      </c>
      <c r="C11" s="37">
        <v>913980.82499999995</v>
      </c>
      <c r="D11" s="37">
        <v>900009.79638923332</v>
      </c>
      <c r="E11" s="37">
        <v>1133573.9806345922</v>
      </c>
      <c r="F11" s="37">
        <v>1469591.2298873093</v>
      </c>
      <c r="G11" s="37">
        <v>1755054.4801341691</v>
      </c>
      <c r="H11" s="629">
        <v>1.5523196154994423E-2</v>
      </c>
      <c r="I11" s="629">
        <v>-0.4792293713126623</v>
      </c>
    </row>
    <row r="12" spans="2:9" x14ac:dyDescent="0.35">
      <c r="B12" s="14" t="s">
        <v>40</v>
      </c>
      <c r="C12" s="37">
        <v>850793.42099999997</v>
      </c>
      <c r="D12" s="37">
        <v>760012.92129879771</v>
      </c>
      <c r="E12" s="37">
        <v>794999.0362275599</v>
      </c>
      <c r="F12" s="37">
        <v>255843.86947936448</v>
      </c>
      <c r="G12" s="37">
        <v>156992.55997776039</v>
      </c>
      <c r="H12" s="629">
        <v>0.11944599513659071</v>
      </c>
      <c r="I12" s="629">
        <v>4.4193231903506991</v>
      </c>
    </row>
    <row r="13" spans="2:9" hidden="1" x14ac:dyDescent="0.35">
      <c r="B13" s="14" t="s">
        <v>41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629" t="s">
        <v>438</v>
      </c>
      <c r="I13" s="629" t="s">
        <v>438</v>
      </c>
    </row>
    <row r="14" spans="2:9" x14ac:dyDescent="0.35">
      <c r="B14" s="14" t="s">
        <v>42</v>
      </c>
      <c r="C14" s="37">
        <v>5551.4570000000003</v>
      </c>
      <c r="D14" s="37">
        <v>6244.7147140419065</v>
      </c>
      <c r="E14" s="37">
        <v>7822.953316415882</v>
      </c>
      <c r="F14" s="37">
        <v>6449.7893601532796</v>
      </c>
      <c r="G14" s="37">
        <v>5001.2610145875724</v>
      </c>
      <c r="H14" s="629">
        <v>-0.11101511370616213</v>
      </c>
      <c r="I14" s="629">
        <v>0.11001145187336303</v>
      </c>
    </row>
    <row r="15" spans="2:9" hidden="1" x14ac:dyDescent="0.35">
      <c r="B15" s="72" t="s">
        <v>43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629" t="e">
        <v>#DIV/0!</v>
      </c>
      <c r="I15" s="629" t="e">
        <v>#DIV/0!</v>
      </c>
    </row>
    <row r="16" spans="2:9" x14ac:dyDescent="0.35">
      <c r="B16" s="14" t="s">
        <v>44</v>
      </c>
      <c r="C16" s="37">
        <v>142044.584</v>
      </c>
      <c r="D16" s="37">
        <v>145184.34772879232</v>
      </c>
      <c r="E16" s="37">
        <v>143370.35385252233</v>
      </c>
      <c r="F16" s="37">
        <v>144598.13921780235</v>
      </c>
      <c r="G16" s="37">
        <v>143521.90592365441</v>
      </c>
      <c r="H16" s="629">
        <v>-2.1626048385446239E-2</v>
      </c>
      <c r="I16" s="629">
        <v>-1.0293354970078661E-2</v>
      </c>
    </row>
    <row r="17" spans="2:9" x14ac:dyDescent="0.35">
      <c r="B17" s="14" t="s">
        <v>450</v>
      </c>
      <c r="C17" s="37">
        <v>100002.96799999999</v>
      </c>
      <c r="D17" s="37">
        <v>101330.70810393285</v>
      </c>
      <c r="E17" s="37">
        <v>102797.70504993222</v>
      </c>
      <c r="F17" s="37">
        <v>103093.15751357023</v>
      </c>
      <c r="G17" s="37">
        <v>113114.31035043746</v>
      </c>
      <c r="H17" s="629">
        <v>-1.3103037852760457E-2</v>
      </c>
      <c r="I17" s="629">
        <v>-0.11591232187879186</v>
      </c>
    </row>
    <row r="18" spans="2:9" x14ac:dyDescent="0.35">
      <c r="B18" s="14" t="s">
        <v>451</v>
      </c>
      <c r="C18" s="37">
        <v>246805.677</v>
      </c>
      <c r="D18" s="37">
        <v>253727.12876368442</v>
      </c>
      <c r="E18" s="37">
        <v>244839.18114981454</v>
      </c>
      <c r="F18" s="37">
        <v>238256.31779303853</v>
      </c>
      <c r="G18" s="37">
        <v>234946.25755908657</v>
      </c>
      <c r="H18" s="629">
        <v>-2.727911594400656E-2</v>
      </c>
      <c r="I18" s="629">
        <v>5.0477158326009519E-2</v>
      </c>
    </row>
    <row r="19" spans="2:9" x14ac:dyDescent="0.35">
      <c r="B19" s="108" t="s">
        <v>45</v>
      </c>
      <c r="C19" s="37">
        <v>102676.14200000001</v>
      </c>
      <c r="D19" s="37">
        <v>87190.088911907951</v>
      </c>
      <c r="E19" s="37">
        <v>66151.990352907233</v>
      </c>
      <c r="F19" s="37">
        <v>23856.187995864882</v>
      </c>
      <c r="G19" s="37">
        <v>8695.4530746028286</v>
      </c>
      <c r="H19" s="629">
        <v>0.17761253923870068</v>
      </c>
      <c r="I19" s="629">
        <v>10.808026691546468</v>
      </c>
    </row>
    <row r="20" spans="2:9" x14ac:dyDescent="0.35">
      <c r="B20" s="14" t="s">
        <v>46</v>
      </c>
      <c r="C20" s="37">
        <v>49173.546000000002</v>
      </c>
      <c r="D20" s="37">
        <v>48105.199005206283</v>
      </c>
      <c r="E20" s="37">
        <v>47602.771406749482</v>
      </c>
      <c r="F20" s="37">
        <v>49208.781520610784</v>
      </c>
      <c r="G20" s="37">
        <v>60250.540986179403</v>
      </c>
      <c r="H20" s="629">
        <v>2.2208555767082361E-2</v>
      </c>
      <c r="I20" s="629">
        <v>-0.18384888840616886</v>
      </c>
    </row>
    <row r="21" spans="2:9" x14ac:dyDescent="0.35">
      <c r="B21" s="35" t="s">
        <v>47</v>
      </c>
      <c r="C21" s="288">
        <v>8154791.2210000008</v>
      </c>
      <c r="D21" s="288">
        <v>8527234.8498578183</v>
      </c>
      <c r="E21" s="288">
        <v>8803603.8511964865</v>
      </c>
      <c r="F21" s="288">
        <v>7548029.3736337814</v>
      </c>
      <c r="G21" s="288">
        <v>7114802.360037283</v>
      </c>
      <c r="H21" s="82">
        <v>-4.3676952190900176E-2</v>
      </c>
      <c r="I21" s="82">
        <v>0.14617255804661133</v>
      </c>
    </row>
    <row r="22" spans="2:9" x14ac:dyDescent="0.35">
      <c r="B22" s="7" t="s">
        <v>48</v>
      </c>
      <c r="C22" s="289"/>
      <c r="D22" s="289"/>
      <c r="E22" s="289"/>
      <c r="F22" s="289"/>
      <c r="G22" s="289"/>
      <c r="H22" s="629"/>
      <c r="I22" s="629"/>
    </row>
    <row r="23" spans="2:9" x14ac:dyDescent="0.35">
      <c r="B23" s="14" t="s">
        <v>49</v>
      </c>
      <c r="C23" s="37">
        <v>5340418.1330000004</v>
      </c>
      <c r="D23" s="37">
        <v>5602226.6109075164</v>
      </c>
      <c r="E23" s="37">
        <v>5972640.374603563</v>
      </c>
      <c r="F23" s="37">
        <v>5200271.2914403072</v>
      </c>
      <c r="G23" s="37">
        <v>4919264.4036651785</v>
      </c>
      <c r="H23" s="81">
        <v>-4.673293247327337E-2</v>
      </c>
      <c r="I23" s="629">
        <v>8.5613151637272011E-2</v>
      </c>
    </row>
    <row r="24" spans="2:9" x14ac:dyDescent="0.35">
      <c r="B24" s="36" t="s">
        <v>50</v>
      </c>
      <c r="C24" s="37">
        <v>345031.39199999999</v>
      </c>
      <c r="D24" s="37">
        <v>143676.81848190396</v>
      </c>
      <c r="E24" s="37">
        <v>190421.2961592346</v>
      </c>
      <c r="F24" s="37">
        <v>200196.89030240467</v>
      </c>
      <c r="G24" s="37">
        <v>176204.69787295203</v>
      </c>
      <c r="H24" s="81">
        <v>1.4014409258613738</v>
      </c>
      <c r="I24" s="629">
        <v>0.95812822339604242</v>
      </c>
    </row>
    <row r="25" spans="2:9" x14ac:dyDescent="0.35">
      <c r="B25" s="36" t="s">
        <v>51</v>
      </c>
      <c r="C25" s="37">
        <v>1524.6659999999999</v>
      </c>
      <c r="D25" s="37">
        <v>814.26596326902938</v>
      </c>
      <c r="E25" s="37">
        <v>775.88358956029867</v>
      </c>
      <c r="F25" s="37">
        <v>354.30436072635473</v>
      </c>
      <c r="G25" s="37">
        <v>308.4777838353483</v>
      </c>
      <c r="H25" s="81">
        <v>0.87244225938037645</v>
      </c>
      <c r="I25" s="629">
        <v>3.9425471780937027</v>
      </c>
    </row>
    <row r="26" spans="2:9" x14ac:dyDescent="0.35">
      <c r="B26" s="36" t="s">
        <v>52</v>
      </c>
      <c r="C26" s="37">
        <v>4993862.0750000002</v>
      </c>
      <c r="D26" s="37">
        <v>5457735.5264623435</v>
      </c>
      <c r="E26" s="37">
        <v>5781443.1948547689</v>
      </c>
      <c r="F26" s="37">
        <v>4999720.0967771765</v>
      </c>
      <c r="G26" s="37">
        <v>4742751.2280083904</v>
      </c>
      <c r="H26" s="81">
        <v>-8.4993757798121461E-2</v>
      </c>
      <c r="I26" s="629">
        <v>5.2946240466645422E-2</v>
      </c>
    </row>
    <row r="27" spans="2:9" x14ac:dyDescent="0.35">
      <c r="B27" s="108" t="s">
        <v>53</v>
      </c>
      <c r="C27" s="37">
        <v>10207.088</v>
      </c>
      <c r="D27" s="37">
        <v>759.42990361209445</v>
      </c>
      <c r="E27" s="37">
        <v>15689.514458544985</v>
      </c>
      <c r="F27" s="37">
        <v>0</v>
      </c>
      <c r="G27" s="37">
        <v>3629.5833981114902</v>
      </c>
      <c r="H27" s="81" t="s">
        <v>438</v>
      </c>
      <c r="I27" s="629" t="s">
        <v>438</v>
      </c>
    </row>
    <row r="28" spans="2:9" x14ac:dyDescent="0.35">
      <c r="B28" s="108" t="s">
        <v>35</v>
      </c>
      <c r="C28" s="37">
        <v>0</v>
      </c>
      <c r="D28" s="37">
        <v>0</v>
      </c>
      <c r="E28" s="37">
        <v>0</v>
      </c>
      <c r="F28" s="37">
        <v>0</v>
      </c>
      <c r="G28" s="37">
        <v>35.258809395330175</v>
      </c>
      <c r="H28" s="81" t="s">
        <v>438</v>
      </c>
      <c r="I28" s="629" t="s">
        <v>438</v>
      </c>
    </row>
    <row r="29" spans="2:9" x14ac:dyDescent="0.35">
      <c r="B29" s="108" t="s">
        <v>36</v>
      </c>
      <c r="C29" s="37">
        <v>547174.68200000003</v>
      </c>
      <c r="D29" s="37">
        <v>430558.46039618744</v>
      </c>
      <c r="E29" s="37">
        <v>456038.02864563791</v>
      </c>
      <c r="F29" s="37">
        <v>69496.877471888263</v>
      </c>
      <c r="G29" s="37">
        <v>41543.630839424797</v>
      </c>
      <c r="H29" s="81">
        <v>0.27084875186636848</v>
      </c>
      <c r="I29" s="629" t="s">
        <v>438</v>
      </c>
    </row>
    <row r="30" spans="2:9" x14ac:dyDescent="0.35">
      <c r="B30" s="108" t="s">
        <v>54</v>
      </c>
      <c r="C30" s="37">
        <v>284295.69400000002</v>
      </c>
      <c r="D30" s="37">
        <v>306736.40835137101</v>
      </c>
      <c r="E30" s="37">
        <v>241882.37036920182</v>
      </c>
      <c r="F30" s="37">
        <v>223037.63028488905</v>
      </c>
      <c r="G30" s="37">
        <v>235372.11088374021</v>
      </c>
      <c r="H30" s="81">
        <v>-7.3159604599871364E-2</v>
      </c>
      <c r="I30" s="629">
        <v>0.20785632984540436</v>
      </c>
    </row>
    <row r="31" spans="2:9" x14ac:dyDescent="0.35">
      <c r="B31" s="108" t="s">
        <v>55</v>
      </c>
      <c r="C31" s="37">
        <v>603947.1</v>
      </c>
      <c r="D31" s="37">
        <v>526191.68384378683</v>
      </c>
      <c r="E31" s="37">
        <v>425192.43452525057</v>
      </c>
      <c r="F31" s="37">
        <v>107242.1706650276</v>
      </c>
      <c r="G31" s="37">
        <v>95104.696898361915</v>
      </c>
      <c r="H31" s="81">
        <v>0.14777013499760439</v>
      </c>
      <c r="I31" s="629">
        <v>5.3503393596368465</v>
      </c>
    </row>
    <row r="32" spans="2:9" x14ac:dyDescent="0.35">
      <c r="B32" s="108" t="s">
        <v>56</v>
      </c>
      <c r="C32" s="37">
        <v>106094.60400000001</v>
      </c>
      <c r="D32" s="37">
        <v>191377.79129271154</v>
      </c>
      <c r="E32" s="37">
        <v>308973.58449765563</v>
      </c>
      <c r="F32" s="37">
        <v>450045.97137667163</v>
      </c>
      <c r="G32" s="37">
        <v>295229.95288550074</v>
      </c>
      <c r="H32" s="81">
        <v>-0.44562739864768974</v>
      </c>
      <c r="I32" s="629" t="s">
        <v>438</v>
      </c>
    </row>
    <row r="33" spans="1:9" hidden="1" x14ac:dyDescent="0.35">
      <c r="B33" s="108" t="s">
        <v>57</v>
      </c>
      <c r="C33" s="37">
        <v>3060.6410000000001</v>
      </c>
      <c r="D33" s="37">
        <v>484.56449658886646</v>
      </c>
      <c r="E33" s="37">
        <v>3079.1034465992993</v>
      </c>
      <c r="F33" s="37">
        <v>6272.0086234977061</v>
      </c>
      <c r="G33" s="37">
        <v>11333.478764124589</v>
      </c>
      <c r="H33" s="81">
        <v>5.3162716656825797</v>
      </c>
      <c r="I33" s="629">
        <v>-0.72994690653250571</v>
      </c>
    </row>
    <row r="34" spans="1:9" hidden="1" x14ac:dyDescent="0.35">
      <c r="B34" s="108" t="s">
        <v>58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81" t="e">
        <v>#DIV/0!</v>
      </c>
      <c r="I34" s="629" t="e">
        <v>#DIV/0!</v>
      </c>
    </row>
    <row r="35" spans="1:9" x14ac:dyDescent="0.35">
      <c r="B35" s="108" t="s">
        <v>59</v>
      </c>
      <c r="C35" s="37">
        <v>14348.15</v>
      </c>
      <c r="D35" s="37">
        <v>15202.440333144812</v>
      </c>
      <c r="E35" s="37">
        <v>50498.520843770231</v>
      </c>
      <c r="F35" s="37">
        <v>54863.989417952755</v>
      </c>
      <c r="G35" s="37">
        <v>55330.916666571131</v>
      </c>
      <c r="H35" s="81">
        <v>-5.6194289497210725E-2</v>
      </c>
      <c r="I35" s="629">
        <v>-0.74068475882185025</v>
      </c>
    </row>
    <row r="36" spans="1:9" x14ac:dyDescent="0.35">
      <c r="B36" s="108" t="s">
        <v>60</v>
      </c>
      <c r="C36" s="37">
        <v>2232.308</v>
      </c>
      <c r="D36" s="37">
        <v>0</v>
      </c>
      <c r="E36" s="37">
        <v>3306.2116525266024</v>
      </c>
      <c r="F36" s="37">
        <v>2355.7101523639117</v>
      </c>
      <c r="G36" s="37">
        <v>2583.1278200961583</v>
      </c>
      <c r="H36" s="81" t="s">
        <v>438</v>
      </c>
      <c r="I36" s="629">
        <v>-0.13581202500583145</v>
      </c>
    </row>
    <row r="37" spans="1:9" x14ac:dyDescent="0.35">
      <c r="B37" s="108" t="s">
        <v>61</v>
      </c>
      <c r="C37" s="37">
        <v>154513.81599999999</v>
      </c>
      <c r="D37" s="37">
        <v>350472.90094847517</v>
      </c>
      <c r="E37" s="37">
        <v>213081.6802639408</v>
      </c>
      <c r="F37" s="37">
        <v>264764.56178297242</v>
      </c>
      <c r="G37" s="37">
        <v>260489.71015183139</v>
      </c>
      <c r="H37" s="81">
        <v>-0.559127637024593</v>
      </c>
      <c r="I37" s="629">
        <v>-0.40683332209192191</v>
      </c>
    </row>
    <row r="38" spans="1:9" x14ac:dyDescent="0.35">
      <c r="B38" s="7" t="s">
        <v>62</v>
      </c>
      <c r="C38" s="290">
        <v>7066292.2160000009</v>
      </c>
      <c r="D38" s="290">
        <v>7424010.2904733941</v>
      </c>
      <c r="E38" s="290">
        <v>7690381.8233066918</v>
      </c>
      <c r="F38" s="290">
        <v>6378350.2112155706</v>
      </c>
      <c r="G38" s="290">
        <v>5919916.8707823344</v>
      </c>
      <c r="H38" s="81">
        <v>-4.8183941088069671E-2</v>
      </c>
      <c r="I38" s="629">
        <v>0.19364720320239392</v>
      </c>
    </row>
    <row r="39" spans="1:9" x14ac:dyDescent="0.35">
      <c r="B39" s="7" t="s">
        <v>63</v>
      </c>
      <c r="C39" s="526">
        <v>1087674.236</v>
      </c>
      <c r="D39" s="526">
        <v>1102371.3834036121</v>
      </c>
      <c r="E39" s="526">
        <v>1112332.0377661625</v>
      </c>
      <c r="F39" s="526">
        <v>1166941.8354142858</v>
      </c>
      <c r="G39" s="526">
        <v>1192505.1861147815</v>
      </c>
      <c r="H39" s="81">
        <v>-1.3332301277845238E-2</v>
      </c>
      <c r="I39" s="629">
        <v>-8.7908171247727651E-2</v>
      </c>
    </row>
    <row r="40" spans="1:9" x14ac:dyDescent="0.35">
      <c r="B40" s="14" t="s">
        <v>64</v>
      </c>
      <c r="C40" s="37">
        <v>824.76900000000001</v>
      </c>
      <c r="D40" s="37">
        <v>853.17598081184951</v>
      </c>
      <c r="E40" s="37">
        <v>889.99012363224654</v>
      </c>
      <c r="F40" s="37">
        <v>2737.3270039250447</v>
      </c>
      <c r="G40" s="37">
        <v>2380.3031401670701</v>
      </c>
      <c r="H40" s="81">
        <v>-3.3295570258340512E-2</v>
      </c>
      <c r="I40" s="629">
        <v>-0.65350253668021852</v>
      </c>
    </row>
    <row r="41" spans="1:9" x14ac:dyDescent="0.35">
      <c r="B41" s="35" t="s">
        <v>65</v>
      </c>
      <c r="C41" s="288">
        <v>8154791.2210000018</v>
      </c>
      <c r="D41" s="288">
        <v>8527234.8498578183</v>
      </c>
      <c r="E41" s="288">
        <v>8803603.8511964865</v>
      </c>
      <c r="F41" s="288">
        <v>7548029.3736337814</v>
      </c>
      <c r="G41" s="288">
        <v>7114802.360037283</v>
      </c>
      <c r="H41" s="82">
        <v>-4.3676952190900065E-2</v>
      </c>
      <c r="I41" s="82">
        <v>0.14617255804661156</v>
      </c>
    </row>
    <row r="42" spans="1:9" x14ac:dyDescent="0.35">
      <c r="C42" s="280"/>
      <c r="D42" s="280"/>
      <c r="E42" s="280"/>
      <c r="F42" s="280"/>
      <c r="G42" s="280"/>
    </row>
    <row r="43" spans="1:9" x14ac:dyDescent="0.35">
      <c r="C43" s="338"/>
      <c r="D43" s="338"/>
    </row>
    <row r="44" spans="1:9" s="44" customFormat="1" x14ac:dyDescent="0.35">
      <c r="A44" s="108"/>
      <c r="B44" s="186" t="s">
        <v>437</v>
      </c>
      <c r="C44" s="664" t="s">
        <v>730</v>
      </c>
      <c r="D44" s="665" t="s">
        <v>717</v>
      </c>
      <c r="E44" s="665" t="s">
        <v>700</v>
      </c>
      <c r="F44" s="665" t="s">
        <v>683</v>
      </c>
      <c r="G44" s="665" t="s">
        <v>666</v>
      </c>
    </row>
    <row r="45" spans="1:9" s="44" customFormat="1" ht="9.5" thickBot="1" x14ac:dyDescent="0.4">
      <c r="A45" s="108"/>
      <c r="B45" s="426" t="s">
        <v>380</v>
      </c>
      <c r="C45" s="570"/>
      <c r="D45" s="570"/>
      <c r="E45" s="261"/>
      <c r="F45" s="261"/>
      <c r="G45" s="261"/>
    </row>
    <row r="46" spans="1:9" s="44" customFormat="1" ht="9.5" thickTop="1" x14ac:dyDescent="0.35">
      <c r="A46" s="108"/>
      <c r="B46" s="48" t="s">
        <v>32</v>
      </c>
      <c r="C46" s="571"/>
      <c r="D46" s="572"/>
      <c r="E46" s="572"/>
      <c r="F46" s="572"/>
      <c r="G46" s="572"/>
    </row>
    <row r="47" spans="1:9" s="44" customFormat="1" x14ac:dyDescent="0.35">
      <c r="A47" s="108"/>
      <c r="B47" s="51" t="s">
        <v>33</v>
      </c>
      <c r="C47" s="504">
        <v>1483313.7169999999</v>
      </c>
      <c r="D47" s="504">
        <v>1599186.4650000001</v>
      </c>
      <c r="E47" s="504">
        <v>1760045.1170000001</v>
      </c>
      <c r="F47" s="504">
        <v>1095226.8319999999</v>
      </c>
      <c r="G47" s="504">
        <v>858029.81200000003</v>
      </c>
    </row>
    <row r="48" spans="1:9" s="44" customFormat="1" x14ac:dyDescent="0.35">
      <c r="A48" s="108"/>
      <c r="B48" s="51" t="s">
        <v>485</v>
      </c>
      <c r="C48" s="504">
        <v>311613.68400000001</v>
      </c>
      <c r="D48" s="504">
        <v>249506.50099999999</v>
      </c>
      <c r="E48" s="504">
        <v>154394.133</v>
      </c>
      <c r="F48" s="504">
        <v>246108.61</v>
      </c>
      <c r="G48" s="504">
        <v>254619.19399999999</v>
      </c>
    </row>
    <row r="49" spans="2:7" s="44" customFormat="1" x14ac:dyDescent="0.35">
      <c r="B49" s="51" t="s">
        <v>35</v>
      </c>
      <c r="C49" s="504">
        <v>8388.5329999999994</v>
      </c>
      <c r="D49" s="504">
        <v>9910.6370000000006</v>
      </c>
      <c r="E49" s="504">
        <v>5098.4809999999998</v>
      </c>
      <c r="F49" s="504">
        <v>7202.6670000000004</v>
      </c>
      <c r="G49" s="504">
        <v>3794.0439999999999</v>
      </c>
    </row>
    <row r="50" spans="2:7" s="44" customFormat="1" x14ac:dyDescent="0.35">
      <c r="B50" s="51" t="s">
        <v>36</v>
      </c>
      <c r="C50" s="504">
        <v>9741.9930000000004</v>
      </c>
      <c r="D50" s="504">
        <v>3657.0160000000001</v>
      </c>
      <c r="E50" s="504">
        <v>503.5</v>
      </c>
      <c r="F50" s="504">
        <v>0</v>
      </c>
      <c r="G50" s="504">
        <v>3052.1509999999998</v>
      </c>
    </row>
    <row r="51" spans="2:7" s="44" customFormat="1" x14ac:dyDescent="0.35">
      <c r="B51" s="51" t="s">
        <v>37</v>
      </c>
      <c r="C51" s="504">
        <v>49603.510999999999</v>
      </c>
      <c r="D51" s="504">
        <v>59956.392</v>
      </c>
      <c r="E51" s="504">
        <v>121185.861</v>
      </c>
      <c r="F51" s="504">
        <v>39226.85</v>
      </c>
      <c r="G51" s="504">
        <v>47561.75</v>
      </c>
    </row>
    <row r="52" spans="2:7" s="44" customFormat="1" x14ac:dyDescent="0.35">
      <c r="B52" s="51" t="s">
        <v>38</v>
      </c>
      <c r="C52" s="504">
        <v>3879569.8489999999</v>
      </c>
      <c r="D52" s="504">
        <v>3766084.8309999998</v>
      </c>
      <c r="E52" s="504">
        <v>3265031.6719999998</v>
      </c>
      <c r="F52" s="504">
        <v>2881474.4440000001</v>
      </c>
      <c r="G52" s="504">
        <v>2399779.4350000001</v>
      </c>
    </row>
    <row r="53" spans="2:7" s="44" customFormat="1" x14ac:dyDescent="0.35">
      <c r="B53" s="51" t="s">
        <v>39</v>
      </c>
      <c r="C53" s="504">
        <v>913980.82499999995</v>
      </c>
      <c r="D53" s="504">
        <v>822360.16099999996</v>
      </c>
      <c r="E53" s="504">
        <v>960323.58600000001</v>
      </c>
      <c r="F53" s="504">
        <v>1109499.68</v>
      </c>
      <c r="G53" s="504">
        <v>1254114.5930000001</v>
      </c>
    </row>
    <row r="54" spans="2:7" s="44" customFormat="1" x14ac:dyDescent="0.35">
      <c r="B54" s="51" t="s">
        <v>40</v>
      </c>
      <c r="C54" s="504">
        <v>850793.42099999997</v>
      </c>
      <c r="D54" s="504">
        <v>694441.71699999995</v>
      </c>
      <c r="E54" s="504">
        <v>673494.92700000003</v>
      </c>
      <c r="F54" s="504">
        <v>204534.655</v>
      </c>
      <c r="G54" s="504">
        <v>118389.567</v>
      </c>
    </row>
    <row r="55" spans="2:7" s="44" customFormat="1" x14ac:dyDescent="0.35">
      <c r="B55" s="51" t="s">
        <v>41</v>
      </c>
      <c r="C55" s="504">
        <v>0</v>
      </c>
      <c r="D55" s="504">
        <v>0</v>
      </c>
      <c r="E55" s="504">
        <v>0</v>
      </c>
      <c r="F55" s="504">
        <v>0</v>
      </c>
      <c r="G55" s="504">
        <v>0</v>
      </c>
    </row>
    <row r="56" spans="2:7" s="44" customFormat="1" x14ac:dyDescent="0.35">
      <c r="B56" s="51" t="s">
        <v>42</v>
      </c>
      <c r="C56" s="504">
        <v>5385.308</v>
      </c>
      <c r="D56" s="504">
        <v>5685.8519999999999</v>
      </c>
      <c r="E56" s="504">
        <v>6145.268</v>
      </c>
      <c r="F56" s="504">
        <v>5003.2579999999998</v>
      </c>
      <c r="G56" s="504">
        <v>3427.875</v>
      </c>
    </row>
    <row r="57" spans="2:7" s="44" customFormat="1" x14ac:dyDescent="0.35">
      <c r="B57" s="51" t="s">
        <v>43</v>
      </c>
      <c r="C57" s="504">
        <v>0</v>
      </c>
      <c r="D57" s="504">
        <v>0</v>
      </c>
      <c r="E57" s="504">
        <v>0</v>
      </c>
      <c r="F57" s="504">
        <v>0</v>
      </c>
      <c r="G57" s="504">
        <v>0</v>
      </c>
    </row>
    <row r="58" spans="2:7" s="44" customFormat="1" x14ac:dyDescent="0.35">
      <c r="B58" s="51" t="s">
        <v>44</v>
      </c>
      <c r="C58" s="504">
        <v>102091.78</v>
      </c>
      <c r="D58" s="504">
        <v>102448.378</v>
      </c>
      <c r="E58" s="504">
        <v>80021.126000000004</v>
      </c>
      <c r="F58" s="504">
        <v>77984.467000000004</v>
      </c>
      <c r="G58" s="504">
        <v>74496.399000000005</v>
      </c>
    </row>
    <row r="59" spans="2:7" s="44" customFormat="1" x14ac:dyDescent="0.35">
      <c r="B59" s="51" t="s">
        <v>450</v>
      </c>
      <c r="C59" s="504">
        <v>90752.365000000005</v>
      </c>
      <c r="D59" s="504">
        <v>91901.604999999996</v>
      </c>
      <c r="E59" s="504">
        <v>70545.62</v>
      </c>
      <c r="F59" s="504">
        <v>70705.129000000001</v>
      </c>
      <c r="G59" s="504">
        <v>77630.956999999995</v>
      </c>
    </row>
    <row r="60" spans="2:7" s="44" customFormat="1" x14ac:dyDescent="0.35">
      <c r="B60" s="51" t="s">
        <v>451</v>
      </c>
      <c r="C60" s="504">
        <v>165509.42800000001</v>
      </c>
      <c r="D60" s="504">
        <v>160398.685</v>
      </c>
      <c r="E60" s="504">
        <v>149948.91500000001</v>
      </c>
      <c r="F60" s="504">
        <v>138563.27499999999</v>
      </c>
      <c r="G60" s="504">
        <v>130594.272</v>
      </c>
    </row>
    <row r="61" spans="2:7" s="44" customFormat="1" x14ac:dyDescent="0.35">
      <c r="B61" s="44" t="s">
        <v>45</v>
      </c>
      <c r="C61" s="504">
        <v>126527.268</v>
      </c>
      <c r="D61" s="504">
        <v>105496.442</v>
      </c>
      <c r="E61" s="504">
        <v>94085.793999999994</v>
      </c>
      <c r="F61" s="504">
        <v>55111.516000000003</v>
      </c>
      <c r="G61" s="504">
        <v>39321.370999999999</v>
      </c>
    </row>
    <row r="62" spans="2:7" s="44" customFormat="1" x14ac:dyDescent="0.35">
      <c r="B62" s="51" t="s">
        <v>46</v>
      </c>
      <c r="C62" s="504">
        <v>33067.544000000002</v>
      </c>
      <c r="D62" s="504">
        <v>29449.115000000002</v>
      </c>
      <c r="E62" s="504">
        <v>24698.016</v>
      </c>
      <c r="F62" s="504">
        <v>26525.825000000001</v>
      </c>
      <c r="G62" s="504">
        <v>30518.191999999999</v>
      </c>
    </row>
    <row r="63" spans="2:7" s="44" customFormat="1" x14ac:dyDescent="0.35">
      <c r="B63" s="48" t="s">
        <v>47</v>
      </c>
      <c r="C63" s="645">
        <v>8030339.2260000017</v>
      </c>
      <c r="D63" s="645">
        <v>7700483.7970000003</v>
      </c>
      <c r="E63" s="645">
        <v>7365522.0159999998</v>
      </c>
      <c r="F63" s="645">
        <v>5957167.2080000006</v>
      </c>
      <c r="G63" s="645">
        <v>5295329.6120000007</v>
      </c>
    </row>
    <row r="64" spans="2:7" s="44" customFormat="1" x14ac:dyDescent="0.35">
      <c r="B64" s="48" t="s">
        <v>48</v>
      </c>
      <c r="C64" s="646"/>
      <c r="D64" s="646"/>
      <c r="E64" s="647"/>
      <c r="F64" s="647"/>
      <c r="G64" s="647"/>
    </row>
    <row r="65" spans="2:7" s="44" customFormat="1" x14ac:dyDescent="0.35">
      <c r="B65" s="51" t="s">
        <v>49</v>
      </c>
      <c r="C65" s="504">
        <v>5340418.1330000004</v>
      </c>
      <c r="D65" s="504">
        <v>5118886.4790000003</v>
      </c>
      <c r="E65" s="504">
        <v>5060470.6409999998</v>
      </c>
      <c r="F65" s="504">
        <v>4157672.67</v>
      </c>
      <c r="G65" s="504">
        <v>3709771.4780000001</v>
      </c>
    </row>
    <row r="66" spans="2:7" s="44" customFormat="1" x14ac:dyDescent="0.35">
      <c r="B66" s="47" t="s">
        <v>50</v>
      </c>
      <c r="C66" s="504">
        <v>345031.39199999999</v>
      </c>
      <c r="D66" s="504">
        <v>131280.89499999999</v>
      </c>
      <c r="E66" s="504">
        <v>161318.15400000001</v>
      </c>
      <c r="F66" s="504">
        <v>160047.61799999999</v>
      </c>
      <c r="G66" s="504">
        <v>132877.62100000001</v>
      </c>
    </row>
    <row r="67" spans="2:7" s="44" customFormat="1" x14ac:dyDescent="0.35">
      <c r="B67" s="47" t="s">
        <v>51</v>
      </c>
      <c r="C67" s="504">
        <v>1524.6659999999999</v>
      </c>
      <c r="D67" s="504">
        <v>744.01400000000001</v>
      </c>
      <c r="E67" s="504">
        <v>657.30100000000004</v>
      </c>
      <c r="F67" s="504">
        <v>283.24900000000002</v>
      </c>
      <c r="G67" s="504">
        <v>232.626</v>
      </c>
    </row>
    <row r="68" spans="2:7" s="44" customFormat="1" x14ac:dyDescent="0.35">
      <c r="B68" s="47" t="s">
        <v>52</v>
      </c>
      <c r="C68" s="504">
        <v>4993862.0750000002</v>
      </c>
      <c r="D68" s="504">
        <v>4986861.57</v>
      </c>
      <c r="E68" s="504">
        <v>4898495.1859999998</v>
      </c>
      <c r="F68" s="504">
        <v>3997341.8029999998</v>
      </c>
      <c r="G68" s="504">
        <v>3576661.2310000001</v>
      </c>
    </row>
    <row r="69" spans="2:7" s="44" customFormat="1" x14ac:dyDescent="0.35">
      <c r="B69" s="44" t="s">
        <v>53</v>
      </c>
      <c r="C69" s="504">
        <v>10207.088</v>
      </c>
      <c r="D69" s="504">
        <v>693.90899999999999</v>
      </c>
      <c r="E69" s="504">
        <v>13291.599</v>
      </c>
      <c r="F69" s="504">
        <v>0</v>
      </c>
      <c r="G69" s="504">
        <v>2737.1030000000001</v>
      </c>
    </row>
    <row r="70" spans="2:7" s="44" customFormat="1" x14ac:dyDescent="0.35">
      <c r="B70" s="44" t="s">
        <v>35</v>
      </c>
      <c r="C70" s="504">
        <v>0</v>
      </c>
      <c r="D70" s="504">
        <v>0</v>
      </c>
      <c r="E70" s="504">
        <v>0</v>
      </c>
      <c r="F70" s="504">
        <v>0</v>
      </c>
      <c r="G70" s="504">
        <v>26.588999999999999</v>
      </c>
    </row>
    <row r="71" spans="2:7" s="44" customFormat="1" x14ac:dyDescent="0.35">
      <c r="B71" s="44" t="s">
        <v>36</v>
      </c>
      <c r="C71" s="504">
        <v>547174.68200000003</v>
      </c>
      <c r="D71" s="504">
        <v>393411.41200000001</v>
      </c>
      <c r="E71" s="504">
        <v>386339.20899999997</v>
      </c>
      <c r="F71" s="504">
        <v>55559.353000000003</v>
      </c>
      <c r="G71" s="504">
        <v>31328.442999999999</v>
      </c>
    </row>
    <row r="72" spans="2:7" s="44" customFormat="1" x14ac:dyDescent="0.35">
      <c r="B72" s="44" t="s">
        <v>54</v>
      </c>
      <c r="C72" s="504">
        <v>284295.69400000002</v>
      </c>
      <c r="D72" s="504">
        <v>280272.28499999997</v>
      </c>
      <c r="E72" s="504">
        <v>204914.147</v>
      </c>
      <c r="F72" s="504">
        <v>179091.14600000001</v>
      </c>
      <c r="G72" s="504">
        <v>177832.28700000001</v>
      </c>
    </row>
    <row r="73" spans="2:7" s="44" customFormat="1" x14ac:dyDescent="0.35">
      <c r="B73" s="44" t="s">
        <v>55</v>
      </c>
      <c r="C73" s="504">
        <v>603947.1</v>
      </c>
      <c r="D73" s="504">
        <v>480793.74200000003</v>
      </c>
      <c r="E73" s="504">
        <v>360207.91800000001</v>
      </c>
      <c r="F73" s="504">
        <v>85734.868000000002</v>
      </c>
      <c r="G73" s="504">
        <v>71546.323999999993</v>
      </c>
    </row>
    <row r="74" spans="2:7" s="44" customFormat="1" hidden="1" x14ac:dyDescent="0.35">
      <c r="B74" s="44" t="s">
        <v>56</v>
      </c>
      <c r="C74" s="504">
        <v>102116.41899999999</v>
      </c>
      <c r="D74" s="504">
        <v>174866.39799999999</v>
      </c>
      <c r="E74" s="504">
        <v>261751.43900000001</v>
      </c>
      <c r="F74" s="504">
        <v>359789.73300000001</v>
      </c>
      <c r="G74" s="504">
        <v>222635.68599999999</v>
      </c>
    </row>
    <row r="75" spans="2:7" s="44" customFormat="1" x14ac:dyDescent="0.35">
      <c r="B75" s="108" t="s">
        <v>56</v>
      </c>
      <c r="C75" s="504">
        <v>106094.60400000001</v>
      </c>
      <c r="D75" s="504">
        <v>174866.39799999999</v>
      </c>
      <c r="E75" s="504">
        <v>261751.43900000001</v>
      </c>
      <c r="F75" s="504">
        <v>359789.73300000001</v>
      </c>
      <c r="G75" s="504">
        <v>222635.68599999999</v>
      </c>
    </row>
    <row r="76" spans="2:7" s="44" customFormat="1" x14ac:dyDescent="0.35">
      <c r="B76" s="44" t="s">
        <v>57</v>
      </c>
      <c r="C76" s="504">
        <v>3256.5</v>
      </c>
      <c r="D76" s="504">
        <v>647.27</v>
      </c>
      <c r="E76" s="504">
        <v>3123.127</v>
      </c>
      <c r="F76" s="504">
        <v>5213.3559999999998</v>
      </c>
      <c r="G76" s="504">
        <v>9138.74</v>
      </c>
    </row>
    <row r="77" spans="2:7" s="44" customFormat="1" x14ac:dyDescent="0.35">
      <c r="B77" s="44" t="s">
        <v>59</v>
      </c>
      <c r="C77" s="504">
        <v>14348.15</v>
      </c>
      <c r="D77" s="504">
        <v>13890.828</v>
      </c>
      <c r="E77" s="504">
        <v>42780.552000000003</v>
      </c>
      <c r="F77" s="504">
        <v>43861.074999999997</v>
      </c>
      <c r="G77" s="504">
        <v>41725.565000000002</v>
      </c>
    </row>
    <row r="78" spans="2:7" s="44" customFormat="1" x14ac:dyDescent="0.35">
      <c r="B78" s="44" t="s">
        <v>60</v>
      </c>
      <c r="C78" s="504">
        <v>-365.50400000000002</v>
      </c>
      <c r="D78" s="504">
        <v>-190.26499999999999</v>
      </c>
      <c r="E78" s="504">
        <v>1515.48</v>
      </c>
      <c r="F78" s="504">
        <v>545.89099999999996</v>
      </c>
      <c r="G78" s="504">
        <v>-350.79</v>
      </c>
    </row>
    <row r="79" spans="2:7" s="44" customFormat="1" x14ac:dyDescent="0.35">
      <c r="B79" s="44" t="s">
        <v>61</v>
      </c>
      <c r="C79" s="504">
        <v>153167.883</v>
      </c>
      <c r="D79" s="504">
        <v>323368.42</v>
      </c>
      <c r="E79" s="504">
        <v>178576.43700000001</v>
      </c>
      <c r="F79" s="504">
        <v>214047.28700000001</v>
      </c>
      <c r="G79" s="504">
        <v>196618.02299999999</v>
      </c>
    </row>
    <row r="80" spans="2:7" s="44" customFormat="1" x14ac:dyDescent="0.35">
      <c r="B80" s="48" t="s">
        <v>62</v>
      </c>
      <c r="C80" s="645">
        <v>7062544.3300000001</v>
      </c>
      <c r="D80" s="645">
        <v>6786640.4780000001</v>
      </c>
      <c r="E80" s="645">
        <v>6512970.5489999996</v>
      </c>
      <c r="F80" s="645">
        <v>5101515.3789999997</v>
      </c>
      <c r="G80" s="645">
        <v>4463009.4479999999</v>
      </c>
    </row>
    <row r="81" spans="2:7" s="44" customFormat="1" x14ac:dyDescent="0.35">
      <c r="B81" s="48" t="s">
        <v>63</v>
      </c>
      <c r="C81" s="648">
        <v>968578.28799999994</v>
      </c>
      <c r="D81" s="648">
        <v>913137.43299999996</v>
      </c>
      <c r="E81" s="648">
        <v>851882.05599999998</v>
      </c>
      <c r="F81" s="648">
        <v>854956.70600000001</v>
      </c>
      <c r="G81" s="648">
        <v>831557.63199999998</v>
      </c>
    </row>
    <row r="82" spans="2:7" s="44" customFormat="1" x14ac:dyDescent="0.35">
      <c r="B82" s="51" t="s">
        <v>64</v>
      </c>
      <c r="C82" s="504">
        <v>726.88800000000003</v>
      </c>
      <c r="D82" s="504">
        <v>705.88599999999997</v>
      </c>
      <c r="E82" s="504">
        <v>669.41099999999994</v>
      </c>
      <c r="F82" s="504">
        <v>695.12300000000005</v>
      </c>
      <c r="G82" s="504">
        <v>762.53200000000004</v>
      </c>
    </row>
    <row r="83" spans="2:7" s="44" customFormat="1" x14ac:dyDescent="0.35">
      <c r="B83" s="48" t="s">
        <v>65</v>
      </c>
      <c r="C83" s="645">
        <v>8031849.5060000001</v>
      </c>
      <c r="D83" s="645">
        <v>7700483.7970000003</v>
      </c>
      <c r="E83" s="645">
        <v>7365522.0159999998</v>
      </c>
      <c r="F83" s="645">
        <v>5957167.2079999996</v>
      </c>
      <c r="G83" s="645">
        <v>5295329.6119999997</v>
      </c>
    </row>
    <row r="84" spans="2:7" s="44" customFormat="1" x14ac:dyDescent="0.35"/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G4" sqref="G4"/>
    </sheetView>
  </sheetViews>
  <sheetFormatPr baseColWidth="10" defaultColWidth="11.453125" defaultRowHeight="14.5" x14ac:dyDescent="0.35"/>
  <cols>
    <col min="1" max="1" width="3.453125" style="185" customWidth="1"/>
    <col min="2" max="2" width="29.81640625" style="185" customWidth="1"/>
    <col min="3" max="7" width="8.7265625" style="185" bestFit="1" customWidth="1"/>
    <col min="8" max="8" width="8.26953125" style="185" bestFit="1" customWidth="1"/>
    <col min="9" max="9" width="7.1796875" style="185" bestFit="1" customWidth="1"/>
    <col min="10" max="16384" width="11.453125" style="185"/>
  </cols>
  <sheetData>
    <row r="1" spans="2:9" ht="13.5" customHeight="1" x14ac:dyDescent="0.35"/>
    <row r="2" spans="2:9" ht="15" thickBot="1" x14ac:dyDescent="0.4">
      <c r="B2" s="260" t="s">
        <v>10</v>
      </c>
      <c r="C2" s="261"/>
      <c r="D2" s="261"/>
      <c r="E2" s="261"/>
      <c r="F2" s="261"/>
      <c r="G2" s="261"/>
      <c r="H2" s="190" t="s">
        <v>18</v>
      </c>
      <c r="I2" s="190"/>
    </row>
    <row r="3" spans="2:9" ht="30.75" customHeight="1" thickTop="1" x14ac:dyDescent="0.35">
      <c r="B3" s="29" t="s">
        <v>381</v>
      </c>
      <c r="C3" s="273" t="s">
        <v>729</v>
      </c>
      <c r="D3" s="15" t="s">
        <v>716</v>
      </c>
      <c r="E3" s="15" t="s">
        <v>699</v>
      </c>
      <c r="F3" s="15" t="s">
        <v>681</v>
      </c>
      <c r="G3" s="15" t="s">
        <v>665</v>
      </c>
      <c r="H3" s="15" t="s">
        <v>19</v>
      </c>
      <c r="I3" s="15" t="s">
        <v>20</v>
      </c>
    </row>
    <row r="4" spans="2:9" ht="24.75" customHeight="1" x14ac:dyDescent="0.35">
      <c r="B4" s="191" t="s">
        <v>10</v>
      </c>
      <c r="C4" s="203">
        <v>-41607.987999999998</v>
      </c>
      <c r="D4" s="203">
        <v>-37924.332984127315</v>
      </c>
      <c r="E4" s="203">
        <v>-34443.266913545609</v>
      </c>
      <c r="F4" s="203">
        <v>-36808.127751204403</v>
      </c>
      <c r="G4" s="203">
        <v>-55524.47876484516</v>
      </c>
      <c r="H4" s="205">
        <v>9.713170215582756E-2</v>
      </c>
      <c r="I4" s="205">
        <v>-0.25063703567184614</v>
      </c>
    </row>
    <row r="5" spans="2:9" x14ac:dyDescent="0.35">
      <c r="B5" s="27" t="s">
        <v>104</v>
      </c>
      <c r="C5" s="161">
        <v>-41607.987999999998</v>
      </c>
      <c r="D5" s="161">
        <v>-37924.332984127315</v>
      </c>
      <c r="E5" s="161">
        <v>-34443.266913545609</v>
      </c>
      <c r="F5" s="161">
        <v>-36808.127751204403</v>
      </c>
      <c r="G5" s="161">
        <v>-55524.47876484516</v>
      </c>
      <c r="H5" s="28">
        <v>9.713170215582756E-2</v>
      </c>
      <c r="I5" s="28">
        <v>-0.25063703567184614</v>
      </c>
    </row>
    <row r="8" spans="2:9" x14ac:dyDescent="0.35">
      <c r="C8" s="335"/>
    </row>
    <row r="9" spans="2:9" x14ac:dyDescent="0.35">
      <c r="C9" s="335"/>
    </row>
    <row r="10" spans="2:9" x14ac:dyDescent="0.35">
      <c r="C10" s="335"/>
    </row>
    <row r="11" spans="2:9" x14ac:dyDescent="0.35">
      <c r="C11" s="335"/>
    </row>
    <row r="12" spans="2:9" x14ac:dyDescent="0.35">
      <c r="C12" s="33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108"/>
  <sheetViews>
    <sheetView showGridLines="0" topLeftCell="A104" zoomScaleNormal="100" workbookViewId="0">
      <selection activeCell="C92" sqref="C92:C99"/>
    </sheetView>
  </sheetViews>
  <sheetFormatPr baseColWidth="10" defaultColWidth="10.81640625" defaultRowHeight="9" x14ac:dyDescent="0.35"/>
  <cols>
    <col min="1" max="1" width="3" style="108" customWidth="1"/>
    <col min="2" max="2" width="40" style="108" customWidth="1"/>
    <col min="3" max="3" width="13.1796875" style="108" bestFit="1" customWidth="1"/>
    <col min="4" max="4" width="12.08984375" style="108" bestFit="1" customWidth="1"/>
    <col min="5" max="5" width="11.1796875" style="108" bestFit="1" customWidth="1"/>
    <col min="6" max="7" width="9.453125" style="108" bestFit="1" customWidth="1"/>
    <col min="8" max="8" width="9" style="108" bestFit="1" customWidth="1"/>
    <col min="9" max="9" width="8.1796875" style="108" bestFit="1" customWidth="1"/>
    <col min="10" max="16384" width="10.81640625" style="108"/>
  </cols>
  <sheetData>
    <row r="2" spans="2:9" ht="9.5" thickBot="1" x14ac:dyDescent="0.4">
      <c r="B2" s="70" t="s">
        <v>81</v>
      </c>
      <c r="C2" s="71"/>
      <c r="D2" s="71"/>
      <c r="E2" s="71"/>
      <c r="F2" s="71"/>
      <c r="G2" s="71"/>
      <c r="H2" s="828" t="s">
        <v>18</v>
      </c>
      <c r="I2" s="828"/>
    </row>
    <row r="3" spans="2:9" ht="18.5" thickTop="1" x14ac:dyDescent="0.35">
      <c r="B3" s="29" t="s">
        <v>381</v>
      </c>
      <c r="C3" s="273" t="s">
        <v>729</v>
      </c>
      <c r="D3" s="15" t="s">
        <v>716</v>
      </c>
      <c r="E3" s="15" t="s">
        <v>699</v>
      </c>
      <c r="F3" s="15" t="s">
        <v>681</v>
      </c>
      <c r="G3" s="15" t="s">
        <v>665</v>
      </c>
      <c r="H3" s="15" t="s">
        <v>19</v>
      </c>
      <c r="I3" s="15" t="s">
        <v>20</v>
      </c>
    </row>
    <row r="4" spans="2:9" x14ac:dyDescent="0.35">
      <c r="B4" s="7" t="s">
        <v>82</v>
      </c>
      <c r="C4" s="19"/>
      <c r="D4" s="19"/>
      <c r="E4" s="19"/>
      <c r="F4" s="19"/>
      <c r="G4" s="19"/>
      <c r="H4" s="9"/>
      <c r="I4" s="41"/>
    </row>
    <row r="5" spans="2:9" x14ac:dyDescent="0.35">
      <c r="B5" s="66" t="s">
        <v>83</v>
      </c>
      <c r="C5" s="160">
        <v>10.023571147722214</v>
      </c>
      <c r="D5" s="160">
        <v>156.21019742609846</v>
      </c>
      <c r="E5" s="160">
        <v>57.977439069613368</v>
      </c>
      <c r="F5" s="160">
        <v>55.074243309501121</v>
      </c>
      <c r="G5" s="160">
        <v>6.8154825165223389</v>
      </c>
      <c r="H5" s="41">
        <v>-0.93583279892809645</v>
      </c>
      <c r="I5" s="41">
        <v>0.47070601728090566</v>
      </c>
    </row>
    <row r="6" spans="2:9" x14ac:dyDescent="0.35">
      <c r="B6" s="14" t="s">
        <v>84</v>
      </c>
      <c r="C6" s="160">
        <v>31702.561000000002</v>
      </c>
      <c r="D6" s="160">
        <v>22351.632242286014</v>
      </c>
      <c r="E6" s="160">
        <v>3035.2510731811758</v>
      </c>
      <c r="F6" s="160">
        <v>1969.8372527484166</v>
      </c>
      <c r="G6" s="160">
        <v>1143.7030855049397</v>
      </c>
      <c r="H6" s="41">
        <v>0.41835552125913211</v>
      </c>
      <c r="I6" s="41">
        <v>26.719223111130688</v>
      </c>
    </row>
    <row r="7" spans="2:9" x14ac:dyDescent="0.35">
      <c r="B7" s="14" t="s">
        <v>85</v>
      </c>
      <c r="C7" s="160">
        <v>34112.756000000001</v>
      </c>
      <c r="D7" s="160">
        <v>42828.851674216778</v>
      </c>
      <c r="E7" s="160">
        <v>35991.434751180721</v>
      </c>
      <c r="F7" s="160">
        <v>22615.956962150372</v>
      </c>
      <c r="G7" s="160">
        <v>17759.507038556912</v>
      </c>
      <c r="H7" s="41">
        <v>-0.20350990823935444</v>
      </c>
      <c r="I7" s="41">
        <v>0.9208166040836181</v>
      </c>
    </row>
    <row r="8" spans="2:9" x14ac:dyDescent="0.35">
      <c r="B8" s="14" t="s">
        <v>86</v>
      </c>
      <c r="C8" s="160">
        <v>33334.355000000003</v>
      </c>
      <c r="D8" s="160">
        <v>48005.313463571045</v>
      </c>
      <c r="E8" s="160">
        <v>38332.515770327154</v>
      </c>
      <c r="F8" s="160">
        <v>37093.498233944665</v>
      </c>
      <c r="G8" s="160">
        <v>35333.033606390469</v>
      </c>
      <c r="H8" s="41">
        <v>-0.30561113770674853</v>
      </c>
      <c r="I8" s="41">
        <v>-5.6566855500032043E-2</v>
      </c>
    </row>
    <row r="9" spans="2:9" x14ac:dyDescent="0.35">
      <c r="B9" s="14" t="s">
        <v>90</v>
      </c>
      <c r="C9" s="160">
        <v>44884.184000000001</v>
      </c>
      <c r="D9" s="160">
        <v>52303.999169935378</v>
      </c>
      <c r="E9" s="160">
        <v>54012.468486063124</v>
      </c>
      <c r="F9" s="160">
        <v>47740.747021297648</v>
      </c>
      <c r="G9" s="160">
        <v>44880.661785816745</v>
      </c>
      <c r="H9" s="41">
        <v>-0.14185942351804581</v>
      </c>
      <c r="I9" s="41">
        <v>7.8479550949195342E-5</v>
      </c>
    </row>
    <row r="10" spans="2:9" x14ac:dyDescent="0.35">
      <c r="B10" s="66" t="s">
        <v>441</v>
      </c>
      <c r="C10" s="160">
        <v>12624.147000000001</v>
      </c>
      <c r="D10" s="160">
        <v>14197.457713263057</v>
      </c>
      <c r="E10" s="160">
        <v>14640.12175538168</v>
      </c>
      <c r="F10" s="160">
        <v>12837.677839623037</v>
      </c>
      <c r="G10" s="160">
        <v>11590.239165856434</v>
      </c>
      <c r="H10" s="41">
        <v>-0.11081636903156911</v>
      </c>
      <c r="I10" s="41">
        <v>8.9205047397930004E-2</v>
      </c>
    </row>
    <row r="11" spans="2:9" x14ac:dyDescent="0.35">
      <c r="B11" s="14" t="s">
        <v>87</v>
      </c>
      <c r="C11" s="160">
        <v>38854.228999999999</v>
      </c>
      <c r="D11" s="160">
        <v>32456.439202628015</v>
      </c>
      <c r="E11" s="160">
        <v>26750.231682019636</v>
      </c>
      <c r="F11" s="160">
        <v>38441.149442035952</v>
      </c>
      <c r="G11" s="160">
        <v>32534.660410144694</v>
      </c>
      <c r="H11" s="41">
        <v>0.19711927600652968</v>
      </c>
      <c r="I11" s="41">
        <v>0.19424111117769005</v>
      </c>
    </row>
    <row r="12" spans="2:9" x14ac:dyDescent="0.35">
      <c r="B12" s="14" t="s">
        <v>88</v>
      </c>
      <c r="C12" s="160">
        <v>35680.692000000003</v>
      </c>
      <c r="D12" s="160">
        <v>38070.735917595775</v>
      </c>
      <c r="E12" s="160">
        <v>39747.495866227269</v>
      </c>
      <c r="F12" s="160">
        <v>42813.330997989768</v>
      </c>
      <c r="G12" s="160">
        <v>40718.578182832847</v>
      </c>
      <c r="H12" s="41">
        <v>-6.2779031189967749E-2</v>
      </c>
      <c r="I12" s="41">
        <v>-0.12372451120989392</v>
      </c>
    </row>
    <row r="13" spans="2:9" x14ac:dyDescent="0.35">
      <c r="B13" s="14" t="s">
        <v>89</v>
      </c>
      <c r="C13" s="160">
        <v>72018.801000000007</v>
      </c>
      <c r="D13" s="160">
        <v>80747.95195066178</v>
      </c>
      <c r="E13" s="160">
        <v>84057.927196604069</v>
      </c>
      <c r="F13" s="160">
        <v>83910.527024432158</v>
      </c>
      <c r="G13" s="160">
        <v>77024.160952227627</v>
      </c>
      <c r="H13" s="41">
        <v>-0.10810368238188151</v>
      </c>
      <c r="I13" s="41">
        <v>-6.498428402656764E-2</v>
      </c>
    </row>
    <row r="14" spans="2:9" x14ac:dyDescent="0.35">
      <c r="B14" s="14" t="s">
        <v>91</v>
      </c>
      <c r="C14" s="160">
        <v>27948.302</v>
      </c>
      <c r="D14" s="160">
        <v>33543.287527508095</v>
      </c>
      <c r="E14" s="160">
        <v>30609.914764327274</v>
      </c>
      <c r="F14" s="160">
        <v>25732.627379005353</v>
      </c>
      <c r="G14" s="160">
        <v>19816.111445536797</v>
      </c>
      <c r="H14" s="41">
        <v>-0.1667989615782226</v>
      </c>
      <c r="I14" s="41">
        <v>0.41038276237060756</v>
      </c>
    </row>
    <row r="15" spans="2:9" x14ac:dyDescent="0.35">
      <c r="B15" s="66" t="s">
        <v>92</v>
      </c>
      <c r="C15" s="160">
        <v>16628.365000000002</v>
      </c>
      <c r="D15" s="160">
        <v>17249.638078346554</v>
      </c>
      <c r="E15" s="160">
        <v>13118.917769477486</v>
      </c>
      <c r="F15" s="160">
        <v>6955.8880936582318</v>
      </c>
      <c r="G15" s="160">
        <v>6755.2740596623298</v>
      </c>
      <c r="H15" s="41">
        <v>-3.6016586291537034E-2</v>
      </c>
      <c r="I15" s="41">
        <v>1.4615381778946195</v>
      </c>
    </row>
    <row r="16" spans="2:9" x14ac:dyDescent="0.35">
      <c r="B16" s="66" t="s">
        <v>93</v>
      </c>
      <c r="C16" s="160">
        <v>107180.74941372572</v>
      </c>
      <c r="D16" s="160">
        <v>181382.83290255518</v>
      </c>
      <c r="E16" s="160">
        <v>164351.36101980225</v>
      </c>
      <c r="F16" s="160">
        <v>134946.46517130375</v>
      </c>
      <c r="G16" s="160">
        <v>110125.25419854109</v>
      </c>
      <c r="H16" s="41">
        <v>-0.40909099445311492</v>
      </c>
      <c r="I16" s="41">
        <v>-2.6737779687725616E-2</v>
      </c>
    </row>
    <row r="17" spans="2:9" x14ac:dyDescent="0.35">
      <c r="B17" s="27" t="s">
        <v>94</v>
      </c>
      <c r="C17" s="386">
        <v>454979.1649848735</v>
      </c>
      <c r="D17" s="386">
        <v>563294.35003999376</v>
      </c>
      <c r="E17" s="386">
        <v>504705.6175736615</v>
      </c>
      <c r="F17" s="386">
        <v>455112.77966149885</v>
      </c>
      <c r="G17" s="386">
        <v>397687.99941358739</v>
      </c>
      <c r="H17" s="82">
        <v>-0.19228878302690222</v>
      </c>
      <c r="I17" s="82">
        <v>0.1440605843167635</v>
      </c>
    </row>
    <row r="19" spans="2:9" ht="9.5" thickBot="1" x14ac:dyDescent="0.4">
      <c r="B19" s="70" t="s">
        <v>95</v>
      </c>
      <c r="C19" s="643"/>
      <c r="D19" s="71"/>
      <c r="E19" s="71"/>
      <c r="F19" s="71"/>
      <c r="G19" s="71"/>
      <c r="H19" s="828" t="s">
        <v>18</v>
      </c>
      <c r="I19" s="828"/>
    </row>
    <row r="20" spans="2:9" ht="9.5" thickTop="1" x14ac:dyDescent="0.35">
      <c r="B20" s="29"/>
      <c r="C20" s="273" t="s">
        <v>729</v>
      </c>
      <c r="D20" s="15" t="s">
        <v>716</v>
      </c>
      <c r="E20" s="15" t="s">
        <v>699</v>
      </c>
      <c r="F20" s="15" t="s">
        <v>681</v>
      </c>
      <c r="G20" s="15" t="s">
        <v>665</v>
      </c>
      <c r="H20" s="15" t="s">
        <v>19</v>
      </c>
      <c r="I20" s="15" t="s">
        <v>20</v>
      </c>
    </row>
    <row r="21" spans="2:9" x14ac:dyDescent="0.35">
      <c r="B21" s="4" t="s">
        <v>96</v>
      </c>
      <c r="C21" s="39"/>
      <c r="D21" s="39"/>
      <c r="E21" s="39"/>
      <c r="F21" s="39"/>
      <c r="G21" s="39"/>
      <c r="H21" s="9"/>
      <c r="I21" s="9"/>
    </row>
    <row r="22" spans="2:9" x14ac:dyDescent="0.35">
      <c r="B22" s="72" t="s">
        <v>97</v>
      </c>
      <c r="C22" s="160">
        <v>21976.071</v>
      </c>
      <c r="D22" s="160">
        <v>17085.592616783961</v>
      </c>
      <c r="E22" s="160">
        <v>17130.752052160067</v>
      </c>
      <c r="F22" s="160">
        <v>9414.9779993774937</v>
      </c>
      <c r="G22" s="160">
        <v>7353.0315831595963</v>
      </c>
      <c r="H22" s="41">
        <v>0.28623405069437857</v>
      </c>
      <c r="I22" s="41">
        <v>1.9887089088983467</v>
      </c>
    </row>
    <row r="23" spans="2:9" x14ac:dyDescent="0.35">
      <c r="B23" s="67" t="s">
        <v>98</v>
      </c>
      <c r="C23" s="160">
        <v>56540.455999999998</v>
      </c>
      <c r="D23" s="160">
        <v>81257.001661791481</v>
      </c>
      <c r="E23" s="160">
        <v>98835.72222185081</v>
      </c>
      <c r="F23" s="160">
        <v>86494.254907109425</v>
      </c>
      <c r="G23" s="160">
        <v>72448.572412481823</v>
      </c>
      <c r="H23" s="41">
        <v>-0.30417742663785308</v>
      </c>
      <c r="I23" s="41">
        <v>-0.21957805216519477</v>
      </c>
    </row>
    <row r="24" spans="2:9" x14ac:dyDescent="0.35">
      <c r="B24" s="72" t="s">
        <v>99</v>
      </c>
      <c r="C24" s="160">
        <v>107864.239</v>
      </c>
      <c r="D24" s="160">
        <v>133876.32486337036</v>
      </c>
      <c r="E24" s="160">
        <v>137118.20613228276</v>
      </c>
      <c r="F24" s="160">
        <v>87727.179276872164</v>
      </c>
      <c r="G24" s="160">
        <v>100516.34531207087</v>
      </c>
      <c r="H24" s="41">
        <v>-0.19429937212511184</v>
      </c>
      <c r="I24" s="41">
        <v>7.310148081007406E-2</v>
      </c>
    </row>
    <row r="25" spans="2:9" x14ac:dyDescent="0.35">
      <c r="B25" s="72" t="s">
        <v>100</v>
      </c>
      <c r="C25" s="160">
        <v>55305.505990143582</v>
      </c>
      <c r="D25" s="160">
        <v>59829.027197972267</v>
      </c>
      <c r="E25" s="160">
        <v>59915.926098650962</v>
      </c>
      <c r="F25" s="160">
        <v>23613.321064089225</v>
      </c>
      <c r="G25" s="160">
        <v>12519.091868107273</v>
      </c>
      <c r="H25" s="41">
        <v>-7.5607467138994355E-2</v>
      </c>
      <c r="I25" s="41">
        <v>3.4176931180636085</v>
      </c>
    </row>
    <row r="26" spans="2:9" x14ac:dyDescent="0.35">
      <c r="B26" s="72" t="s">
        <v>101</v>
      </c>
      <c r="C26" s="160">
        <v>453.28056081</v>
      </c>
      <c r="D26" s="160">
        <v>651.41394204444248</v>
      </c>
      <c r="E26" s="160">
        <v>618.81650729876264</v>
      </c>
      <c r="F26" s="160">
        <v>667.46597404207614</v>
      </c>
      <c r="G26" s="160">
        <v>900.21506480606206</v>
      </c>
      <c r="H26" s="41">
        <v>-0.30415895093157974</v>
      </c>
      <c r="I26" s="41">
        <v>-0.49647525515733004</v>
      </c>
    </row>
    <row r="27" spans="2:9" hidden="1" x14ac:dyDescent="0.35">
      <c r="B27" s="72" t="s">
        <v>102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41" t="e">
        <v>#DIV/0!</v>
      </c>
      <c r="I27" s="41" t="e">
        <v>#DIV/0!</v>
      </c>
    </row>
    <row r="28" spans="2:9" x14ac:dyDescent="0.35">
      <c r="B28" s="67" t="s">
        <v>103</v>
      </c>
      <c r="C28" s="160">
        <v>216.33186413000001</v>
      </c>
      <c r="D28" s="160">
        <v>3531.6372086088768</v>
      </c>
      <c r="E28" s="160">
        <v>9909.8600032024915</v>
      </c>
      <c r="F28" s="160">
        <v>7940.1229418605844</v>
      </c>
      <c r="G28" s="160">
        <v>7202.1629175817707</v>
      </c>
      <c r="H28" s="41">
        <v>-0.93874459596170867</v>
      </c>
      <c r="I28" s="41">
        <v>-0.96996293105201836</v>
      </c>
    </row>
    <row r="29" spans="2:9" x14ac:dyDescent="0.35">
      <c r="B29" s="27" t="s">
        <v>104</v>
      </c>
      <c r="C29" s="386">
        <v>242355.88441508359</v>
      </c>
      <c r="D29" s="386">
        <v>296230.99749057135</v>
      </c>
      <c r="E29" s="386">
        <v>323529.28301544592</v>
      </c>
      <c r="F29" s="386">
        <v>215857.32216335097</v>
      </c>
      <c r="G29" s="386">
        <v>200939.41915820737</v>
      </c>
      <c r="H29" s="82">
        <v>-0.1818685874600362</v>
      </c>
      <c r="I29" s="82">
        <v>0.2061141881985209</v>
      </c>
    </row>
    <row r="31" spans="2:9" ht="9.5" thickBot="1" x14ac:dyDescent="0.4">
      <c r="B31" s="70" t="s">
        <v>105</v>
      </c>
      <c r="C31" s="71"/>
      <c r="D31" s="71"/>
      <c r="E31" s="71"/>
      <c r="F31" s="71"/>
      <c r="G31" s="71"/>
      <c r="H31" s="828" t="s">
        <v>18</v>
      </c>
      <c r="I31" s="828"/>
    </row>
    <row r="32" spans="2:9" ht="18.5" thickTop="1" x14ac:dyDescent="0.35">
      <c r="B32" s="29" t="s">
        <v>381</v>
      </c>
      <c r="C32" s="273" t="s">
        <v>729</v>
      </c>
      <c r="D32" s="15" t="s">
        <v>716</v>
      </c>
      <c r="E32" s="15" t="s">
        <v>699</v>
      </c>
      <c r="F32" s="15" t="s">
        <v>681</v>
      </c>
      <c r="G32" s="15" t="s">
        <v>665</v>
      </c>
      <c r="H32" s="15" t="s">
        <v>19</v>
      </c>
      <c r="I32" s="15" t="s">
        <v>20</v>
      </c>
    </row>
    <row r="33" spans="2:9" x14ac:dyDescent="0.35">
      <c r="B33" s="7" t="s">
        <v>106</v>
      </c>
      <c r="C33" s="64"/>
      <c r="D33" s="64"/>
      <c r="E33" s="64"/>
      <c r="F33" s="64"/>
      <c r="G33" s="64"/>
      <c r="H33" s="41"/>
      <c r="I33" s="41"/>
    </row>
    <row r="34" spans="2:9" x14ac:dyDescent="0.35">
      <c r="B34" s="66" t="s">
        <v>107</v>
      </c>
      <c r="C34" s="160">
        <v>37864.611242058971</v>
      </c>
      <c r="D34" s="160">
        <v>27468.397444320864</v>
      </c>
      <c r="E34" s="160">
        <v>4534.8253848432896</v>
      </c>
      <c r="F34" s="160">
        <v>25192.651374811063</v>
      </c>
      <c r="G34" s="160">
        <v>31091.494864939999</v>
      </c>
      <c r="H34" s="41">
        <v>0.37847908014333531</v>
      </c>
      <c r="I34" s="41">
        <v>0.21784466802066205</v>
      </c>
    </row>
    <row r="35" spans="2:9" x14ac:dyDescent="0.35">
      <c r="B35" s="66" t="s">
        <v>108</v>
      </c>
      <c r="C35" s="160">
        <v>-34477.245000000003</v>
      </c>
      <c r="D35" s="160">
        <v>-19733.295488993786</v>
      </c>
      <c r="E35" s="160">
        <v>10049.797428582391</v>
      </c>
      <c r="F35" s="160">
        <v>3786.5134744357438</v>
      </c>
      <c r="G35" s="160">
        <v>-574.87263152112916</v>
      </c>
      <c r="H35" s="41" t="s">
        <v>438</v>
      </c>
      <c r="I35" s="41" t="s">
        <v>438</v>
      </c>
    </row>
    <row r="36" spans="2:9" x14ac:dyDescent="0.35">
      <c r="B36" s="68" t="s">
        <v>9</v>
      </c>
      <c r="C36" s="162">
        <v>3387.3662420589681</v>
      </c>
      <c r="D36" s="162">
        <v>7735.101955327078</v>
      </c>
      <c r="E36" s="162">
        <v>14584.622813425682</v>
      </c>
      <c r="F36" s="162">
        <v>28979.164849246808</v>
      </c>
      <c r="G36" s="162">
        <v>30516.622233418871</v>
      </c>
      <c r="H36" s="65">
        <v>-0.56207865628375764</v>
      </c>
      <c r="I36" s="65">
        <v>-0.88899930614373668</v>
      </c>
    </row>
    <row r="37" spans="2:9" ht="18" x14ac:dyDescent="0.35">
      <c r="B37" s="67" t="s">
        <v>444</v>
      </c>
      <c r="C37" s="160">
        <v>593.83100000000002</v>
      </c>
      <c r="D37" s="160">
        <v>7998.1165105535538</v>
      </c>
      <c r="E37" s="160">
        <v>-6933.4242962908929</v>
      </c>
      <c r="F37" s="160">
        <v>-738.55199057346863</v>
      </c>
      <c r="G37" s="160">
        <v>5215.7153067020399</v>
      </c>
      <c r="H37" s="41" t="s">
        <v>438</v>
      </c>
      <c r="I37" s="41" t="s">
        <v>438</v>
      </c>
    </row>
    <row r="38" spans="2:9" x14ac:dyDescent="0.35">
      <c r="B38" s="67" t="s">
        <v>23</v>
      </c>
      <c r="C38" s="160">
        <v>38270.599000000002</v>
      </c>
      <c r="D38" s="160">
        <v>-14123.052572083883</v>
      </c>
      <c r="E38" s="160">
        <v>-41869.577604448947</v>
      </c>
      <c r="F38" s="160">
        <v>-8182.8855117554822</v>
      </c>
      <c r="G38" s="160">
        <v>-57.087206907704847</v>
      </c>
      <c r="H38" s="41" t="s">
        <v>438</v>
      </c>
      <c r="I38" s="41" t="s">
        <v>438</v>
      </c>
    </row>
    <row r="39" spans="2:9" x14ac:dyDescent="0.35">
      <c r="B39" s="27" t="s">
        <v>94</v>
      </c>
      <c r="C39" s="386">
        <v>42251.796242058968</v>
      </c>
      <c r="D39" s="386">
        <v>1610.1658937967495</v>
      </c>
      <c r="E39" s="386">
        <v>-34218.379087314155</v>
      </c>
      <c r="F39" s="386">
        <v>20057.727346917858</v>
      </c>
      <c r="G39" s="386">
        <v>35675.250333213211</v>
      </c>
      <c r="H39" s="82">
        <v>25.240647876617111</v>
      </c>
      <c r="I39" s="82">
        <v>0.18434477256416271</v>
      </c>
    </row>
    <row r="40" spans="2:9" x14ac:dyDescent="0.35">
      <c r="C40" s="169"/>
      <c r="D40" s="169"/>
      <c r="H40" s="40"/>
      <c r="I40" s="40"/>
    </row>
    <row r="41" spans="2:9" ht="9.5" thickBot="1" x14ac:dyDescent="0.4">
      <c r="B41" s="6" t="s">
        <v>6</v>
      </c>
      <c r="C41" s="43"/>
      <c r="D41" s="43"/>
      <c r="E41" s="43"/>
      <c r="F41" s="43"/>
      <c r="G41" s="43"/>
      <c r="H41" s="828" t="s">
        <v>18</v>
      </c>
      <c r="I41" s="828"/>
    </row>
    <row r="42" spans="2:9" ht="18.5" thickTop="1" x14ac:dyDescent="0.35">
      <c r="B42" s="29" t="s">
        <v>381</v>
      </c>
      <c r="C42" s="273" t="s">
        <v>729</v>
      </c>
      <c r="D42" s="15" t="s">
        <v>716</v>
      </c>
      <c r="E42" s="15" t="s">
        <v>699</v>
      </c>
      <c r="F42" s="15" t="s">
        <v>681</v>
      </c>
      <c r="G42" s="15" t="s">
        <v>665</v>
      </c>
      <c r="H42" s="15" t="s">
        <v>19</v>
      </c>
      <c r="I42" s="15" t="s">
        <v>20</v>
      </c>
    </row>
    <row r="43" spans="2:9" x14ac:dyDescent="0.35">
      <c r="B43" s="14" t="s">
        <v>668</v>
      </c>
      <c r="C43" s="387">
        <v>168302.09963508745</v>
      </c>
      <c r="D43" s="387">
        <v>164216.68850872014</v>
      </c>
      <c r="E43" s="387">
        <v>135761.12268582938</v>
      </c>
      <c r="F43" s="387">
        <v>184480.99303336476</v>
      </c>
      <c r="G43" s="387">
        <v>166858.02140225528</v>
      </c>
      <c r="H43" s="81">
        <v>2.48781726356051E-2</v>
      </c>
      <c r="I43" s="81">
        <v>8.6545328818854461E-3</v>
      </c>
    </row>
    <row r="44" spans="2:9" x14ac:dyDescent="0.35">
      <c r="B44" s="14" t="s">
        <v>672</v>
      </c>
      <c r="C44" s="387">
        <v>86354.226166156295</v>
      </c>
      <c r="D44" s="387">
        <v>104684.81427238544</v>
      </c>
      <c r="E44" s="387">
        <v>11804.678171182401</v>
      </c>
      <c r="F44" s="387">
        <v>74921.290299832908</v>
      </c>
      <c r="G44" s="387">
        <v>65764.365102263575</v>
      </c>
      <c r="H44" s="81">
        <v>-0.17510264725248237</v>
      </c>
      <c r="I44" s="81">
        <v>0.3130853773449418</v>
      </c>
    </row>
    <row r="45" spans="2:9" x14ac:dyDescent="0.35">
      <c r="B45" s="7" t="s">
        <v>6</v>
      </c>
      <c r="C45" s="388">
        <v>254656.32580124374</v>
      </c>
      <c r="D45" s="388">
        <v>268901.50278110558</v>
      </c>
      <c r="E45" s="388">
        <v>147565.80085701178</v>
      </c>
      <c r="F45" s="388">
        <v>259402.28333319767</v>
      </c>
      <c r="G45" s="388">
        <v>232622.38650451886</v>
      </c>
      <c r="H45" s="389">
        <v>-5.2975445776730634E-2</v>
      </c>
      <c r="I45" s="389">
        <v>9.4719771505296979E-2</v>
      </c>
    </row>
    <row r="46" spans="2:9" ht="18" x14ac:dyDescent="0.35">
      <c r="B46" s="72" t="s">
        <v>10</v>
      </c>
      <c r="C46" s="387">
        <v>-41607.987999999998</v>
      </c>
      <c r="D46" s="387">
        <v>-37924.332984127315</v>
      </c>
      <c r="E46" s="387">
        <v>-34443.266913545609</v>
      </c>
      <c r="F46" s="387">
        <v>-36808.127751204403</v>
      </c>
      <c r="G46" s="387">
        <v>-55524.47876484516</v>
      </c>
      <c r="H46" s="81">
        <v>9.713170215582756E-2</v>
      </c>
      <c r="I46" s="81">
        <v>-0.25063703567184614</v>
      </c>
    </row>
    <row r="47" spans="2:9" x14ac:dyDescent="0.35">
      <c r="B47" s="7" t="s">
        <v>582</v>
      </c>
      <c r="C47" s="388">
        <v>213048.33780124376</v>
      </c>
      <c r="D47" s="388">
        <v>230977.16979697827</v>
      </c>
      <c r="E47" s="388">
        <v>113122.53394346617</v>
      </c>
      <c r="F47" s="388">
        <v>222594.15558199328</v>
      </c>
      <c r="G47" s="388">
        <v>177097.90773967368</v>
      </c>
      <c r="H47" s="389">
        <v>-7.7621662831410587E-2</v>
      </c>
      <c r="I47" s="389">
        <v>0.20299748608219392</v>
      </c>
    </row>
    <row r="48" spans="2:9" x14ac:dyDescent="0.35">
      <c r="C48" s="387"/>
      <c r="D48" s="387"/>
      <c r="E48" s="387"/>
      <c r="F48" s="387"/>
      <c r="G48" s="387"/>
      <c r="H48" s="387"/>
      <c r="I48" s="387"/>
    </row>
    <row r="49" spans="2:9" x14ac:dyDescent="0.35">
      <c r="C49" s="387"/>
      <c r="D49" s="387"/>
      <c r="E49" s="387"/>
      <c r="F49" s="387"/>
      <c r="G49" s="387"/>
      <c r="H49" s="387"/>
      <c r="I49" s="387"/>
    </row>
    <row r="50" spans="2:9" ht="18.5" thickBot="1" x14ac:dyDescent="0.4">
      <c r="B50" s="6" t="s">
        <v>542</v>
      </c>
      <c r="C50" s="130"/>
      <c r="D50" s="130"/>
      <c r="E50" s="130"/>
      <c r="F50" s="130"/>
      <c r="G50" s="130"/>
      <c r="H50" s="43" t="s">
        <v>112</v>
      </c>
    </row>
    <row r="51" spans="2:9" ht="18.5" thickTop="1" x14ac:dyDescent="0.35">
      <c r="B51" s="29" t="s">
        <v>381</v>
      </c>
      <c r="C51" s="273" t="s">
        <v>729</v>
      </c>
      <c r="D51" s="15" t="s">
        <v>716</v>
      </c>
      <c r="E51" s="15" t="s">
        <v>699</v>
      </c>
      <c r="F51" s="15" t="s">
        <v>681</v>
      </c>
      <c r="G51" s="15" t="s">
        <v>665</v>
      </c>
      <c r="H51" s="15" t="s">
        <v>19</v>
      </c>
    </row>
    <row r="52" spans="2:9" x14ac:dyDescent="0.35">
      <c r="B52" s="48" t="s">
        <v>476</v>
      </c>
      <c r="C52" s="813">
        <v>-43248.591</v>
      </c>
      <c r="D52" s="813">
        <v>14157.756437174827</v>
      </c>
      <c r="E52" s="813">
        <v>63665.913843755261</v>
      </c>
      <c r="F52" s="813">
        <v>30463.364598398635</v>
      </c>
      <c r="G52" s="813">
        <v>10429.092939635082</v>
      </c>
      <c r="H52" s="192" t="s">
        <v>438</v>
      </c>
    </row>
    <row r="53" spans="2:9" x14ac:dyDescent="0.35">
      <c r="B53" s="275" t="s">
        <v>109</v>
      </c>
      <c r="C53" s="813">
        <v>-33192.933000000005</v>
      </c>
      <c r="D53" s="813">
        <v>-12929.887878422196</v>
      </c>
      <c r="E53" s="813">
        <v>17233.068063355469</v>
      </c>
      <c r="F53" s="813">
        <v>7670.539693285652</v>
      </c>
      <c r="G53" s="813">
        <v>3153.7534238895378</v>
      </c>
      <c r="H53" s="192" t="s">
        <v>438</v>
      </c>
    </row>
    <row r="54" spans="2:9" ht="10.5" x14ac:dyDescent="0.35">
      <c r="B54" s="276" t="s">
        <v>646</v>
      </c>
      <c r="C54" s="160">
        <v>1284.3119999999999</v>
      </c>
      <c r="D54" s="160">
        <v>6803.4076105715894</v>
      </c>
      <c r="E54" s="160">
        <v>7183.2706347730791</v>
      </c>
      <c r="F54" s="160">
        <v>3884.0262188499082</v>
      </c>
      <c r="G54" s="160">
        <v>3728.626055410667</v>
      </c>
      <c r="H54" s="192">
        <v>-0.8112251869189272</v>
      </c>
    </row>
    <row r="55" spans="2:9" x14ac:dyDescent="0.35">
      <c r="B55" s="51" t="s">
        <v>110</v>
      </c>
      <c r="C55" s="814">
        <v>-34477.245000000003</v>
      </c>
      <c r="D55" s="814">
        <v>-19733.295488993786</v>
      </c>
      <c r="E55" s="814">
        <v>10049.797428582391</v>
      </c>
      <c r="F55" s="814">
        <v>3786.5134744357438</v>
      </c>
      <c r="G55" s="814">
        <v>-574.87263152112916</v>
      </c>
      <c r="H55" s="192">
        <v>0.74716103649436705</v>
      </c>
    </row>
    <row r="56" spans="2:9" x14ac:dyDescent="0.35">
      <c r="B56" s="275" t="s">
        <v>111</v>
      </c>
      <c r="C56" s="813">
        <v>-10055.657999999999</v>
      </c>
      <c r="D56" s="813">
        <v>27087.644315597023</v>
      </c>
      <c r="E56" s="813">
        <v>46432.845780399795</v>
      </c>
      <c r="F56" s="813">
        <v>22792.824905112982</v>
      </c>
      <c r="G56" s="813">
        <v>7275.3395157455443</v>
      </c>
      <c r="H56" s="192" t="s">
        <v>438</v>
      </c>
      <c r="I56" s="110"/>
    </row>
    <row r="57" spans="2:9" ht="10.5" x14ac:dyDescent="0.35">
      <c r="B57" s="51" t="s">
        <v>503</v>
      </c>
      <c r="C57" s="160">
        <v>-10055.657999999999</v>
      </c>
      <c r="D57" s="160">
        <v>27087.644315597023</v>
      </c>
      <c r="E57" s="160">
        <v>46432.845780399795</v>
      </c>
      <c r="F57" s="160">
        <v>22792.824905112982</v>
      </c>
      <c r="G57" s="160">
        <v>7275.3395157455443</v>
      </c>
      <c r="H57" s="192" t="s">
        <v>438</v>
      </c>
    </row>
    <row r="58" spans="2:9" ht="19.5" x14ac:dyDescent="0.35">
      <c r="B58" s="193" t="s">
        <v>620</v>
      </c>
      <c r="C58" s="813">
        <v>38270.599000000002</v>
      </c>
      <c r="D58" s="813">
        <v>-14123.052572083883</v>
      </c>
      <c r="E58" s="813">
        <v>-41869.577604448947</v>
      </c>
      <c r="F58" s="813">
        <v>-8182.8855117554822</v>
      </c>
      <c r="G58" s="813">
        <v>-57.087206907704847</v>
      </c>
      <c r="H58" s="382" t="s">
        <v>438</v>
      </c>
      <c r="I58" s="110"/>
    </row>
    <row r="59" spans="2:9" x14ac:dyDescent="0.35">
      <c r="B59" s="69" t="s">
        <v>621</v>
      </c>
      <c r="C59" s="815">
        <v>-4977.9919999999984</v>
      </c>
      <c r="D59" s="815">
        <v>34.703865090943509</v>
      </c>
      <c r="E59" s="815">
        <v>21796.336239306314</v>
      </c>
      <c r="F59" s="815">
        <v>22280.479086643154</v>
      </c>
      <c r="G59" s="815">
        <v>10372.005732727377</v>
      </c>
      <c r="H59" s="816" t="s">
        <v>438</v>
      </c>
    </row>
    <row r="60" spans="2:9" x14ac:dyDescent="0.35">
      <c r="C60" s="169"/>
      <c r="D60" s="169"/>
    </row>
    <row r="61" spans="2:9" x14ac:dyDescent="0.35">
      <c r="C61" s="169"/>
      <c r="D61" s="169"/>
    </row>
    <row r="62" spans="2:9" ht="9.5" thickBot="1" x14ac:dyDescent="0.4">
      <c r="B62" s="6" t="s">
        <v>694</v>
      </c>
      <c r="C62" s="130"/>
      <c r="D62" s="130"/>
      <c r="E62" s="130"/>
      <c r="F62" s="130"/>
      <c r="G62" s="130"/>
      <c r="H62" s="43" t="s">
        <v>112</v>
      </c>
    </row>
    <row r="63" spans="2:9" ht="18.5" thickTop="1" x14ac:dyDescent="0.35">
      <c r="B63" s="29" t="s">
        <v>381</v>
      </c>
      <c r="C63" s="273" t="s">
        <v>729</v>
      </c>
      <c r="D63" s="15" t="s">
        <v>716</v>
      </c>
      <c r="E63" s="15" t="s">
        <v>699</v>
      </c>
      <c r="F63" s="15" t="s">
        <v>681</v>
      </c>
      <c r="G63" s="15" t="s">
        <v>665</v>
      </c>
      <c r="H63" s="15" t="s">
        <v>19</v>
      </c>
    </row>
    <row r="64" spans="2:9" ht="10.5" x14ac:dyDescent="0.35">
      <c r="B64" s="276" t="s">
        <v>693</v>
      </c>
      <c r="C64" s="814">
        <v>28962.696527699009</v>
      </c>
      <c r="D64" s="814">
        <v>-24657.170766775806</v>
      </c>
      <c r="E64" s="814">
        <v>-55159.671286160214</v>
      </c>
      <c r="F64" s="814">
        <v>-21431.672429487058</v>
      </c>
      <c r="G64" s="814">
        <v>-6696.4659552287485</v>
      </c>
      <c r="H64" s="192" t="s">
        <v>438</v>
      </c>
    </row>
    <row r="65" spans="2:9" ht="10.5" x14ac:dyDescent="0.35">
      <c r="B65" s="276" t="s">
        <v>695</v>
      </c>
      <c r="C65" s="814">
        <v>9307.9024723009916</v>
      </c>
      <c r="D65" s="814">
        <v>10534.118194691921</v>
      </c>
      <c r="E65" s="814">
        <v>13290.093681711269</v>
      </c>
      <c r="F65" s="814">
        <v>13248.786917731577</v>
      </c>
      <c r="G65" s="814">
        <v>6639.3787483210435</v>
      </c>
      <c r="H65" s="192">
        <v>-0.11640421150854485</v>
      </c>
      <c r="I65" s="110"/>
    </row>
    <row r="66" spans="2:9" x14ac:dyDescent="0.35">
      <c r="B66" s="69" t="s">
        <v>23</v>
      </c>
      <c r="C66" s="815">
        <v>38270.599000000002</v>
      </c>
      <c r="D66" s="815">
        <v>-14123.052572083885</v>
      </c>
      <c r="E66" s="815">
        <v>-41869.577604448947</v>
      </c>
      <c r="F66" s="815">
        <v>-8182.8855117554813</v>
      </c>
      <c r="G66" s="815">
        <v>-57.087206907704967</v>
      </c>
      <c r="H66" s="816" t="s">
        <v>438</v>
      </c>
    </row>
    <row r="67" spans="2:9" x14ac:dyDescent="0.35">
      <c r="C67" s="169"/>
      <c r="D67" s="169"/>
    </row>
    <row r="68" spans="2:9" x14ac:dyDescent="0.35">
      <c r="D68" s="169"/>
    </row>
    <row r="69" spans="2:9" x14ac:dyDescent="0.35">
      <c r="E69" s="194"/>
      <c r="F69" s="194"/>
      <c r="G69" s="81"/>
    </row>
    <row r="70" spans="2:9" ht="18.5" thickBot="1" x14ac:dyDescent="0.4">
      <c r="B70" s="6" t="s">
        <v>543</v>
      </c>
      <c r="C70" s="43"/>
      <c r="D70" s="43"/>
      <c r="E70" s="43"/>
      <c r="F70" s="43"/>
      <c r="G70" s="43"/>
      <c r="H70" s="828" t="s">
        <v>18</v>
      </c>
      <c r="I70" s="828"/>
    </row>
    <row r="71" spans="2:9" ht="18.5" thickTop="1" x14ac:dyDescent="0.35">
      <c r="B71" s="29" t="s">
        <v>381</v>
      </c>
      <c r="C71" s="273" t="s">
        <v>729</v>
      </c>
      <c r="D71" s="15" t="s">
        <v>716</v>
      </c>
      <c r="E71" s="15" t="s">
        <v>699</v>
      </c>
      <c r="F71" s="15" t="s">
        <v>681</v>
      </c>
      <c r="G71" s="15" t="s">
        <v>665</v>
      </c>
      <c r="H71" s="15" t="s">
        <v>19</v>
      </c>
      <c r="I71" s="15" t="s">
        <v>20</v>
      </c>
    </row>
    <row r="72" spans="2:9" x14ac:dyDescent="0.35">
      <c r="B72" s="48" t="s">
        <v>647</v>
      </c>
      <c r="C72" s="452">
        <v>347788.39199999999</v>
      </c>
      <c r="D72" s="452">
        <v>381755.30694001244</v>
      </c>
      <c r="E72" s="452">
        <v>340296.27911478968</v>
      </c>
      <c r="F72" s="452">
        <v>320111.24024688557</v>
      </c>
      <c r="G72" s="452">
        <v>287555.92973252974</v>
      </c>
      <c r="H72" s="382">
        <v>-8.897561951993993E-2</v>
      </c>
      <c r="I72" s="382">
        <v>0.20946346793646553</v>
      </c>
    </row>
    <row r="73" spans="2:9" x14ac:dyDescent="0.35">
      <c r="B73" s="48" t="s">
        <v>648</v>
      </c>
      <c r="C73" s="452">
        <v>168971.85528241881</v>
      </c>
      <c r="D73" s="452">
        <v>205101.12563101819</v>
      </c>
      <c r="E73" s="452">
        <v>130740.82510770517</v>
      </c>
      <c r="F73" s="452">
        <v>155093.28983456007</v>
      </c>
      <c r="G73" s="452">
        <v>145999.06101148413</v>
      </c>
      <c r="H73" s="382">
        <v>-0.17615344741499273</v>
      </c>
      <c r="I73" s="382">
        <v>0.15734891794357275</v>
      </c>
    </row>
    <row r="74" spans="2:9" x14ac:dyDescent="0.35">
      <c r="B74" s="47" t="s">
        <v>539</v>
      </c>
      <c r="C74" s="453">
        <v>153601.94599159015</v>
      </c>
      <c r="D74" s="453">
        <v>176886.02839803594</v>
      </c>
      <c r="E74" s="453">
        <v>112585.84227591542</v>
      </c>
      <c r="F74" s="453">
        <v>133224.07938862315</v>
      </c>
      <c r="G74" s="453">
        <v>132236.70026876943</v>
      </c>
      <c r="H74" s="192">
        <v>-0.13163324778851959</v>
      </c>
      <c r="I74" s="192">
        <v>0.16156820065379818</v>
      </c>
    </row>
    <row r="75" spans="2:9" ht="10.5" x14ac:dyDescent="0.35">
      <c r="B75" s="47" t="s">
        <v>611</v>
      </c>
      <c r="C75" s="453">
        <v>15369.90929082866</v>
      </c>
      <c r="D75" s="453">
        <v>28215.097232982243</v>
      </c>
      <c r="E75" s="453">
        <v>18154.982831789755</v>
      </c>
      <c r="F75" s="453">
        <v>21869.210445936929</v>
      </c>
      <c r="G75" s="453">
        <v>13762.360742714696</v>
      </c>
      <c r="H75" s="192">
        <v>-0.45525938954192602</v>
      </c>
      <c r="I75" s="192">
        <v>0.11680761594372124</v>
      </c>
    </row>
    <row r="76" spans="2:9" x14ac:dyDescent="0.35">
      <c r="B76" s="51" t="s">
        <v>538</v>
      </c>
      <c r="C76" s="453">
        <v>-262103.9211095045</v>
      </c>
      <c r="D76" s="453">
        <v>-317954.92777982936</v>
      </c>
      <c r="E76" s="453">
        <v>-323471.30557637633</v>
      </c>
      <c r="F76" s="453">
        <v>-215802.24792004147</v>
      </c>
      <c r="G76" s="453">
        <v>-200932.60367569089</v>
      </c>
      <c r="H76" s="192">
        <v>-0.17565699346229158</v>
      </c>
      <c r="I76" s="192">
        <v>0.30443699188084627</v>
      </c>
    </row>
    <row r="77" spans="2:9" x14ac:dyDescent="0.35">
      <c r="B77" s="48" t="s">
        <v>6</v>
      </c>
      <c r="C77" s="452">
        <v>254656.32617291433</v>
      </c>
      <c r="D77" s="452">
        <v>268901.50479120133</v>
      </c>
      <c r="E77" s="452">
        <v>147565.79864611855</v>
      </c>
      <c r="F77" s="452">
        <v>259402.28216140417</v>
      </c>
      <c r="G77" s="452">
        <v>232622.38706832303</v>
      </c>
      <c r="H77" s="382">
        <v>-5.2975451473758817E-2</v>
      </c>
      <c r="I77" s="382">
        <v>9.4719770449779306E-2</v>
      </c>
    </row>
    <row r="78" spans="2:9" x14ac:dyDescent="0.35">
      <c r="C78" s="44"/>
      <c r="D78" s="44"/>
      <c r="E78" s="44"/>
      <c r="F78" s="454"/>
      <c r="H78" s="194"/>
    </row>
    <row r="80" spans="2:9" ht="15" customHeight="1" thickBot="1" x14ac:dyDescent="0.4">
      <c r="B80" s="6" t="s">
        <v>544</v>
      </c>
      <c r="C80" s="130"/>
      <c r="D80" s="130"/>
      <c r="E80" s="130"/>
      <c r="F80" s="130"/>
      <c r="G80" s="130"/>
      <c r="H80" s="828" t="s">
        <v>112</v>
      </c>
      <c r="I80" s="828"/>
    </row>
    <row r="81" spans="2:9" ht="18.5" thickTop="1" x14ac:dyDescent="0.35">
      <c r="B81" s="29" t="s">
        <v>381</v>
      </c>
      <c r="C81" s="273" t="s">
        <v>729</v>
      </c>
      <c r="D81" s="15" t="s">
        <v>716</v>
      </c>
      <c r="E81" s="15" t="s">
        <v>699</v>
      </c>
      <c r="F81" s="15" t="s">
        <v>681</v>
      </c>
      <c r="G81" s="15" t="s">
        <v>665</v>
      </c>
      <c r="H81" s="15" t="s">
        <v>19</v>
      </c>
      <c r="I81" s="15" t="s">
        <v>20</v>
      </c>
    </row>
    <row r="82" spans="2:9" x14ac:dyDescent="0.35">
      <c r="B82" s="661" t="s">
        <v>109</v>
      </c>
      <c r="C82" s="813">
        <v>36365.538039813866</v>
      </c>
      <c r="D82" s="813">
        <v>22590.837951541504</v>
      </c>
      <c r="E82" s="813">
        <v>-5332.6711083927503</v>
      </c>
      <c r="F82" s="813">
        <v>21473.186060606178</v>
      </c>
      <c r="G82" s="813">
        <v>29386.786121625617</v>
      </c>
      <c r="H82" s="382" t="s">
        <v>438</v>
      </c>
      <c r="I82" s="382">
        <v>0.23747924966359668</v>
      </c>
    </row>
    <row r="83" spans="2:9" x14ac:dyDescent="0.35">
      <c r="B83" s="662" t="s">
        <v>540</v>
      </c>
      <c r="C83" s="814">
        <v>36365.538039813866</v>
      </c>
      <c r="D83" s="814">
        <v>22590.837951541504</v>
      </c>
      <c r="E83" s="814">
        <v>-5332.6711083927503</v>
      </c>
      <c r="F83" s="814">
        <v>21473.186060606178</v>
      </c>
      <c r="G83" s="814">
        <v>29386.786121625617</v>
      </c>
      <c r="H83" s="192" t="s">
        <v>438</v>
      </c>
      <c r="I83" s="192">
        <v>0.23747924966359668</v>
      </c>
    </row>
    <row r="84" spans="2:9" x14ac:dyDescent="0.35">
      <c r="B84" s="661" t="s">
        <v>111</v>
      </c>
      <c r="C84" s="813">
        <v>117236.40795177629</v>
      </c>
      <c r="D84" s="813">
        <v>154295.19044649444</v>
      </c>
      <c r="E84" s="813">
        <v>117918.51338430817</v>
      </c>
      <c r="F84" s="813">
        <v>111750.89332801697</v>
      </c>
      <c r="G84" s="813">
        <v>102849.91414714382</v>
      </c>
      <c r="H84" s="382">
        <v>-0.24018106065055334</v>
      </c>
      <c r="I84" s="382">
        <v>0.13987852030727232</v>
      </c>
    </row>
    <row r="85" spans="2:9" x14ac:dyDescent="0.35">
      <c r="B85" s="662" t="s">
        <v>540</v>
      </c>
      <c r="C85" s="814">
        <v>117164.76995177627</v>
      </c>
      <c r="D85" s="814">
        <v>154283.53331537338</v>
      </c>
      <c r="E85" s="814">
        <v>117839.52910514489</v>
      </c>
      <c r="F85" s="814">
        <v>111462.76200122977</v>
      </c>
      <c r="G85" s="814">
        <v>102681.89286974994</v>
      </c>
      <c r="H85" s="192">
        <v>-0.24058797828879164</v>
      </c>
      <c r="I85" s="192">
        <v>0.14104606642183337</v>
      </c>
    </row>
    <row r="86" spans="2:9" x14ac:dyDescent="0.35">
      <c r="B86" s="662" t="s">
        <v>541</v>
      </c>
      <c r="C86" s="814">
        <v>71.638000000020838</v>
      </c>
      <c r="D86" s="814">
        <v>11.657131121057319</v>
      </c>
      <c r="E86" s="814">
        <v>78.984279163283645</v>
      </c>
      <c r="F86" s="814">
        <v>288.13132678720285</v>
      </c>
      <c r="G86" s="814">
        <v>168.02127739388379</v>
      </c>
      <c r="H86" s="192">
        <v>5.1454228537083804</v>
      </c>
      <c r="I86" s="192">
        <v>-0.57363733265708072</v>
      </c>
    </row>
    <row r="87" spans="2:9" x14ac:dyDescent="0.35">
      <c r="B87" s="660" t="s">
        <v>545</v>
      </c>
      <c r="C87" s="817">
        <v>153601.94599159015</v>
      </c>
      <c r="D87" s="817">
        <v>176886.02839803594</v>
      </c>
      <c r="E87" s="817">
        <v>112585.84227591542</v>
      </c>
      <c r="F87" s="817">
        <v>133224.07938862315</v>
      </c>
      <c r="G87" s="817">
        <v>132236.70026876943</v>
      </c>
      <c r="H87" s="473">
        <v>-0.13163324778851959</v>
      </c>
      <c r="I87" s="473">
        <v>0.16156820065379818</v>
      </c>
    </row>
    <row r="90" spans="2:9" ht="10" customHeight="1" thickBot="1" x14ac:dyDescent="0.4">
      <c r="B90" s="6" t="s">
        <v>455</v>
      </c>
      <c r="C90" s="828" t="s">
        <v>630</v>
      </c>
      <c r="D90" s="828"/>
      <c r="E90" s="828"/>
    </row>
    <row r="91" spans="2:9" ht="9.5" thickTop="1" x14ac:dyDescent="0.35">
      <c r="B91" s="110" t="s">
        <v>32</v>
      </c>
      <c r="C91" s="597" t="s">
        <v>631</v>
      </c>
      <c r="D91" s="597" t="s">
        <v>632</v>
      </c>
      <c r="E91" s="597" t="s">
        <v>633</v>
      </c>
    </row>
    <row r="92" spans="2:9" x14ac:dyDescent="0.35">
      <c r="B92" s="598" t="s">
        <v>119</v>
      </c>
      <c r="C92" s="805">
        <v>7968.8142559292801</v>
      </c>
      <c r="D92" s="805">
        <v>-53624.057905742833</v>
      </c>
      <c r="E92" s="805">
        <v>-34007.188489058783</v>
      </c>
      <c r="F92" s="169"/>
      <c r="G92" s="511"/>
      <c r="H92" s="350"/>
    </row>
    <row r="93" spans="2:9" x14ac:dyDescent="0.35">
      <c r="B93" s="36" t="s">
        <v>189</v>
      </c>
      <c r="C93" s="806">
        <v>6159.1378082389965</v>
      </c>
      <c r="D93" s="806">
        <v>-53447.317385888004</v>
      </c>
      <c r="E93" s="806">
        <v>-47288.179577649003</v>
      </c>
      <c r="F93" s="533"/>
    </row>
    <row r="94" spans="2:9" x14ac:dyDescent="0.35">
      <c r="B94" s="36" t="s">
        <v>634</v>
      </c>
      <c r="C94" s="806">
        <v>1809.6764476902833</v>
      </c>
      <c r="D94" s="806">
        <v>-176.74051985482956</v>
      </c>
      <c r="E94" s="806">
        <v>1632.9359278354539</v>
      </c>
      <c r="F94" s="533"/>
    </row>
    <row r="95" spans="2:9" x14ac:dyDescent="0.35">
      <c r="B95" s="36" t="s">
        <v>674</v>
      </c>
      <c r="C95" s="806"/>
      <c r="D95" s="806"/>
      <c r="E95" s="806">
        <v>11648.055160754764</v>
      </c>
      <c r="F95" s="533"/>
    </row>
    <row r="96" spans="2:9" x14ac:dyDescent="0.35">
      <c r="B96" s="598" t="s">
        <v>635</v>
      </c>
      <c r="C96" s="805">
        <v>-186.24716643738498</v>
      </c>
      <c r="D96" s="805">
        <v>-33780.667773575115</v>
      </c>
      <c r="E96" s="805">
        <v>-33966.914940012517</v>
      </c>
      <c r="F96" s="533"/>
    </row>
    <row r="97" spans="2:8" x14ac:dyDescent="0.35">
      <c r="B97" s="36" t="s">
        <v>78</v>
      </c>
      <c r="C97" s="806">
        <v>174.95679530196065</v>
      </c>
      <c r="D97" s="806">
        <v>-33547.559575685111</v>
      </c>
      <c r="E97" s="806">
        <v>-33372.602780383168</v>
      </c>
      <c r="F97" s="533"/>
    </row>
    <row r="98" spans="2:8" x14ac:dyDescent="0.35">
      <c r="B98" s="36" t="s">
        <v>132</v>
      </c>
      <c r="C98" s="806">
        <v>-361.20396173934563</v>
      </c>
      <c r="D98" s="806">
        <v>-233.10819789000325</v>
      </c>
      <c r="E98" s="806">
        <v>-594.31215962934868</v>
      </c>
      <c r="F98" s="533"/>
    </row>
    <row r="99" spans="2:8" x14ac:dyDescent="0.35">
      <c r="B99" s="577" t="s">
        <v>164</v>
      </c>
      <c r="C99" s="757">
        <v>7782.5670894918949</v>
      </c>
      <c r="D99" s="757">
        <v>-87404.725679317955</v>
      </c>
      <c r="E99" s="757">
        <v>-67974.1034290713</v>
      </c>
      <c r="F99" s="533"/>
      <c r="H99" s="169"/>
    </row>
    <row r="100" spans="2:8" ht="4" customHeight="1" x14ac:dyDescent="0.35">
      <c r="C100" s="533"/>
      <c r="D100" s="533"/>
      <c r="E100" s="533"/>
      <c r="F100" s="533"/>
    </row>
    <row r="101" spans="2:8" x14ac:dyDescent="0.35">
      <c r="B101" s="110" t="s">
        <v>636</v>
      </c>
      <c r="C101" s="533"/>
      <c r="D101" s="533"/>
      <c r="E101" s="533"/>
      <c r="F101" s="533"/>
      <c r="G101" s="280"/>
    </row>
    <row r="102" spans="2:8" x14ac:dyDescent="0.35">
      <c r="B102" s="598" t="s">
        <v>76</v>
      </c>
      <c r="C102" s="599">
        <v>-2947.8441833670986</v>
      </c>
      <c r="D102" s="599">
        <v>-42890.308958578731</v>
      </c>
      <c r="E102" s="599">
        <v>-45838.153141945826</v>
      </c>
      <c r="F102" s="533"/>
    </row>
    <row r="103" spans="2:8" x14ac:dyDescent="0.35">
      <c r="B103" s="36" t="s">
        <v>78</v>
      </c>
      <c r="C103" s="806">
        <v>-1115.7981339365506</v>
      </c>
      <c r="D103" s="806">
        <v>-43101.59095298202</v>
      </c>
      <c r="E103" s="806">
        <v>-44217.389086918571</v>
      </c>
      <c r="F103" s="533"/>
    </row>
    <row r="104" spans="2:8" x14ac:dyDescent="0.35">
      <c r="B104" s="36" t="s">
        <v>132</v>
      </c>
      <c r="C104" s="806">
        <v>-1832.0460494305482</v>
      </c>
      <c r="D104" s="806">
        <v>211.28199440329158</v>
      </c>
      <c r="E104" s="806">
        <v>-1620.7640550272567</v>
      </c>
      <c r="F104" s="533"/>
    </row>
    <row r="105" spans="2:8" x14ac:dyDescent="0.35">
      <c r="B105" s="598" t="s">
        <v>675</v>
      </c>
      <c r="C105" s="805">
        <v>-881.17241631790523</v>
      </c>
      <c r="D105" s="805">
        <v>-3840.4821727452113</v>
      </c>
      <c r="E105" s="805">
        <v>-4721.6545890631169</v>
      </c>
      <c r="F105" s="533"/>
      <c r="G105" s="350"/>
    </row>
    <row r="106" spans="2:8" x14ac:dyDescent="0.35">
      <c r="B106" s="598" t="s">
        <v>676</v>
      </c>
      <c r="C106" s="805"/>
      <c r="D106" s="805"/>
      <c r="E106" s="805">
        <v>3169.1187182005037</v>
      </c>
      <c r="F106" s="533"/>
      <c r="G106" s="350"/>
    </row>
    <row r="107" spans="2:8" x14ac:dyDescent="0.35">
      <c r="B107" s="577" t="s">
        <v>133</v>
      </c>
      <c r="C107" s="757">
        <v>-3829.0165996850037</v>
      </c>
      <c r="D107" s="757">
        <v>-46730.791131323946</v>
      </c>
      <c r="E107" s="757">
        <v>-53728.926449209444</v>
      </c>
      <c r="F107" s="533"/>
      <c r="G107" s="308"/>
    </row>
    <row r="108" spans="2:8" x14ac:dyDescent="0.35">
      <c r="C108" s="533"/>
      <c r="D108" s="533"/>
      <c r="E108" s="533"/>
      <c r="F108" s="533"/>
    </row>
  </sheetData>
  <mergeCells count="7">
    <mergeCell ref="C90:E90"/>
    <mergeCell ref="H80:I80"/>
    <mergeCell ref="H2:I2"/>
    <mergeCell ref="H31:I31"/>
    <mergeCell ref="H70:I70"/>
    <mergeCell ref="H41:I41"/>
    <mergeCell ref="H19:I19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8"/>
  <sheetViews>
    <sheetView showGridLines="0" topLeftCell="A58" zoomScaleNormal="100" zoomScalePageLayoutView="142" workbookViewId="0">
      <selection activeCell="C45" sqref="C45"/>
    </sheetView>
  </sheetViews>
  <sheetFormatPr baseColWidth="10" defaultColWidth="10.81640625" defaultRowHeight="9" x14ac:dyDescent="0.35"/>
  <cols>
    <col min="1" max="1" width="2.90625" style="113" customWidth="1"/>
    <col min="2" max="2" width="31.453125" style="113" customWidth="1"/>
    <col min="3" max="3" width="15" style="113" bestFit="1" customWidth="1"/>
    <col min="4" max="7" width="10.90625" style="113" bestFit="1" customWidth="1"/>
    <col min="8" max="16384" width="10.81640625" style="113"/>
  </cols>
  <sheetData>
    <row r="2" spans="2:7" ht="10.5" x14ac:dyDescent="0.35">
      <c r="B2" s="186" t="s">
        <v>388</v>
      </c>
      <c r="C2" s="432"/>
      <c r="D2" s="432"/>
      <c r="E2" s="432"/>
      <c r="F2" s="432"/>
      <c r="G2" s="433"/>
    </row>
    <row r="3" spans="2:7" ht="26" customHeight="1" thickBot="1" x14ac:dyDescent="0.4">
      <c r="B3" s="188" t="s">
        <v>381</v>
      </c>
      <c r="C3" s="435" t="s">
        <v>730</v>
      </c>
      <c r="D3" s="435" t="s">
        <v>717</v>
      </c>
      <c r="E3" s="435" t="s">
        <v>700</v>
      </c>
      <c r="F3" s="435" t="s">
        <v>683</v>
      </c>
      <c r="G3" s="435" t="s">
        <v>666</v>
      </c>
    </row>
    <row r="4" spans="2:7" s="129" customFormat="1" ht="9.5" thickTop="1" x14ac:dyDescent="0.35">
      <c r="B4" s="96" t="s">
        <v>143</v>
      </c>
      <c r="C4" s="818">
        <v>297589.24800000002</v>
      </c>
      <c r="D4" s="818">
        <v>257814.45065852738</v>
      </c>
      <c r="E4" s="818">
        <v>171763.75679757763</v>
      </c>
      <c r="F4" s="818">
        <v>215977.42050401284</v>
      </c>
      <c r="G4" s="818">
        <v>233035.8462246315</v>
      </c>
    </row>
    <row r="5" spans="2:7" x14ac:dyDescent="0.35">
      <c r="B5" s="33" t="s">
        <v>147</v>
      </c>
      <c r="C5" s="819">
        <v>287080.52</v>
      </c>
      <c r="D5" s="819">
        <v>243950.98120773426</v>
      </c>
      <c r="E5" s="819">
        <v>154828.12438633962</v>
      </c>
      <c r="F5" s="819">
        <v>182963.91111954479</v>
      </c>
      <c r="G5" s="819">
        <v>204464.63058915763</v>
      </c>
    </row>
    <row r="6" spans="2:7" x14ac:dyDescent="0.35">
      <c r="B6" s="33" t="s">
        <v>75</v>
      </c>
      <c r="C6" s="819">
        <v>32.130000000000003</v>
      </c>
      <c r="D6" s="819">
        <v>0.11272555921892601</v>
      </c>
      <c r="E6" s="819">
        <v>1257.1880122550374</v>
      </c>
      <c r="F6" s="819">
        <v>4545.0023648088245</v>
      </c>
      <c r="G6" s="819">
        <v>1548.5625671378436</v>
      </c>
    </row>
    <row r="7" spans="2:7" x14ac:dyDescent="0.35">
      <c r="B7" s="33" t="s">
        <v>144</v>
      </c>
      <c r="C7" s="819">
        <v>10476.598</v>
      </c>
      <c r="D7" s="819">
        <v>13863.356725233889</v>
      </c>
      <c r="E7" s="819">
        <v>15678.444398982994</v>
      </c>
      <c r="F7" s="819">
        <v>28468.507019659206</v>
      </c>
      <c r="G7" s="819">
        <v>27022.653068335996</v>
      </c>
    </row>
    <row r="8" spans="2:7" s="129" customFormat="1" x14ac:dyDescent="0.35">
      <c r="B8" s="96" t="s">
        <v>145</v>
      </c>
      <c r="C8" s="818">
        <v>815617.429</v>
      </c>
      <c r="D8" s="818">
        <v>792088.92335897475</v>
      </c>
      <c r="E8" s="818">
        <v>1039279.834650172</v>
      </c>
      <c r="F8" s="818">
        <v>1233498.2227291048</v>
      </c>
      <c r="G8" s="818">
        <v>1294567.0671042637</v>
      </c>
    </row>
    <row r="9" spans="2:7" ht="10.5" x14ac:dyDescent="0.35">
      <c r="B9" s="33" t="s">
        <v>389</v>
      </c>
      <c r="C9" s="819">
        <v>801554.63600000006</v>
      </c>
      <c r="D9" s="819">
        <v>789024.65413927322</v>
      </c>
      <c r="E9" s="819">
        <v>1035952.3496783426</v>
      </c>
      <c r="F9" s="819">
        <v>1199914.7677375043</v>
      </c>
      <c r="G9" s="819">
        <v>1293015.6715344638</v>
      </c>
    </row>
    <row r="10" spans="2:7" x14ac:dyDescent="0.35">
      <c r="B10" s="33" t="s">
        <v>75</v>
      </c>
      <c r="C10" s="819">
        <v>12705.227999999999</v>
      </c>
      <c r="D10" s="819">
        <v>1580.0533695364902</v>
      </c>
      <c r="E10" s="819">
        <v>1748.00416544262</v>
      </c>
      <c r="F10" s="819">
        <v>30506.670064032591</v>
      </c>
      <c r="G10" s="819">
        <v>0</v>
      </c>
    </row>
    <row r="11" spans="2:7" x14ac:dyDescent="0.35">
      <c r="B11" s="33" t="s">
        <v>144</v>
      </c>
      <c r="C11" s="819">
        <v>1357.5650000000001</v>
      </c>
      <c r="D11" s="819">
        <v>1484.2158501652075</v>
      </c>
      <c r="E11" s="819">
        <v>1579.4808063867913</v>
      </c>
      <c r="F11" s="819">
        <v>3076.78492756791</v>
      </c>
      <c r="G11" s="819">
        <v>1551.3955697996712</v>
      </c>
    </row>
    <row r="12" spans="2:7" s="129" customFormat="1" x14ac:dyDescent="0.35">
      <c r="B12" s="96" t="s">
        <v>146</v>
      </c>
      <c r="C12" s="818">
        <v>117939.289</v>
      </c>
      <c r="D12" s="818">
        <v>129416.76710709809</v>
      </c>
      <c r="E12" s="818">
        <v>112216.42526675448</v>
      </c>
      <c r="F12" s="818">
        <v>252648.01660171311</v>
      </c>
      <c r="G12" s="818">
        <v>477819.69903814542</v>
      </c>
    </row>
    <row r="13" spans="2:7" x14ac:dyDescent="0.35">
      <c r="B13" s="33" t="s">
        <v>147</v>
      </c>
      <c r="C13" s="819">
        <v>677.64700000000005</v>
      </c>
      <c r="D13" s="819">
        <v>798.01159428340327</v>
      </c>
      <c r="E13" s="819">
        <v>304.09916021686149</v>
      </c>
      <c r="F13" s="819">
        <v>126081.3824448458</v>
      </c>
      <c r="G13" s="819">
        <v>337647.75926235924</v>
      </c>
    </row>
    <row r="14" spans="2:7" x14ac:dyDescent="0.35">
      <c r="B14" s="33" t="s">
        <v>75</v>
      </c>
      <c r="C14" s="819">
        <v>0</v>
      </c>
      <c r="D14" s="819">
        <v>0</v>
      </c>
      <c r="E14" s="819">
        <v>0</v>
      </c>
      <c r="F14" s="819">
        <v>0</v>
      </c>
      <c r="G14" s="819">
        <v>0</v>
      </c>
    </row>
    <row r="15" spans="2:7" x14ac:dyDescent="0.35">
      <c r="B15" s="33" t="s">
        <v>144</v>
      </c>
      <c r="C15" s="819">
        <v>117261.64200000001</v>
      </c>
      <c r="D15" s="819">
        <v>128618.75551281469</v>
      </c>
      <c r="E15" s="819">
        <v>111912.32610653761</v>
      </c>
      <c r="F15" s="819">
        <v>126566.63415686731</v>
      </c>
      <c r="G15" s="819">
        <v>140171.93977578616</v>
      </c>
    </row>
    <row r="16" spans="2:7" s="129" customFormat="1" x14ac:dyDescent="0.35">
      <c r="B16" s="69" t="s">
        <v>94</v>
      </c>
      <c r="C16" s="820">
        <v>1231145.9660000002</v>
      </c>
      <c r="D16" s="820">
        <v>1179320.1411246001</v>
      </c>
      <c r="E16" s="820">
        <v>1323260.016714504</v>
      </c>
      <c r="F16" s="820">
        <v>1702123.6598348303</v>
      </c>
      <c r="G16" s="820">
        <v>2005422.6123670405</v>
      </c>
    </row>
    <row r="17" spans="2:7" s="129" customFormat="1" x14ac:dyDescent="0.35">
      <c r="B17" s="2" t="s">
        <v>36</v>
      </c>
      <c r="C17" s="821">
        <v>9741.9930000000004</v>
      </c>
      <c r="D17" s="821">
        <v>4002.3220744908735</v>
      </c>
      <c r="E17" s="821">
        <v>594.33560475887055</v>
      </c>
      <c r="F17" s="821">
        <v>0</v>
      </c>
      <c r="G17" s="821">
        <v>4047.358319409017</v>
      </c>
    </row>
    <row r="18" spans="2:7" s="129" customFormat="1" ht="10.5" x14ac:dyDescent="0.35">
      <c r="B18" s="33" t="s">
        <v>528</v>
      </c>
      <c r="C18" s="821">
        <v>668167.27099999995</v>
      </c>
      <c r="D18" s="821">
        <v>567005.44674665201</v>
      </c>
      <c r="E18" s="821">
        <v>531320.41149112908</v>
      </c>
      <c r="F18" s="821">
        <v>66458.445110452012</v>
      </c>
      <c r="G18" s="821">
        <v>22226.723001297851</v>
      </c>
    </row>
    <row r="19" spans="2:7" ht="10.5" x14ac:dyDescent="0.35">
      <c r="B19" s="33" t="s">
        <v>527</v>
      </c>
      <c r="C19" s="821">
        <v>63352.483999999997</v>
      </c>
      <c r="D19" s="821">
        <v>67496.358049913528</v>
      </c>
      <c r="E19" s="821">
        <v>139161.08141469216</v>
      </c>
      <c r="F19" s="821">
        <v>30675.548442214556</v>
      </c>
      <c r="G19" s="821">
        <v>0</v>
      </c>
    </row>
    <row r="20" spans="2:7" s="129" customFormat="1" x14ac:dyDescent="0.35">
      <c r="B20" s="96" t="s">
        <v>425</v>
      </c>
      <c r="C20" s="818">
        <v>1972407.7140000002</v>
      </c>
      <c r="D20" s="818">
        <v>1817824.2679956567</v>
      </c>
      <c r="E20" s="818">
        <v>1994335.8452250841</v>
      </c>
      <c r="F20" s="818">
        <v>1799257.6533874972</v>
      </c>
      <c r="G20" s="818">
        <v>2031696.6936877472</v>
      </c>
    </row>
    <row r="21" spans="2:7" x14ac:dyDescent="0.35">
      <c r="C21" s="131"/>
      <c r="D21" s="131"/>
      <c r="E21" s="131"/>
    </row>
    <row r="22" spans="2:7" x14ac:dyDescent="0.35">
      <c r="B22" s="186" t="s">
        <v>382</v>
      </c>
      <c r="C22" s="430"/>
      <c r="D22" s="430"/>
      <c r="E22" s="430"/>
      <c r="F22" s="430"/>
      <c r="G22" s="430"/>
    </row>
    <row r="23" spans="2:7" ht="27.5" thickBot="1" x14ac:dyDescent="0.4">
      <c r="B23" s="188" t="s">
        <v>381</v>
      </c>
      <c r="C23" s="431" t="s">
        <v>730</v>
      </c>
      <c r="D23" s="431" t="s">
        <v>717</v>
      </c>
      <c r="E23" s="431" t="s">
        <v>700</v>
      </c>
      <c r="F23" s="431" t="s">
        <v>683</v>
      </c>
      <c r="G23" s="431" t="s">
        <v>666</v>
      </c>
    </row>
    <row r="24" spans="2:7" s="129" customFormat="1" ht="9.5" thickTop="1" x14ac:dyDescent="0.35">
      <c r="B24" s="142" t="s">
        <v>75</v>
      </c>
      <c r="C24" s="818">
        <v>12737.358</v>
      </c>
      <c r="D24" s="818">
        <v>1580.1660950957091</v>
      </c>
      <c r="E24" s="818">
        <v>3005.1921776976569</v>
      </c>
      <c r="F24" s="818">
        <v>35051.672428841412</v>
      </c>
      <c r="G24" s="818">
        <v>1548.4026353980289</v>
      </c>
    </row>
    <row r="25" spans="2:7" x14ac:dyDescent="0.35">
      <c r="B25" s="21" t="s">
        <v>148</v>
      </c>
      <c r="C25" s="819">
        <v>0</v>
      </c>
      <c r="D25" s="819">
        <v>0</v>
      </c>
      <c r="E25" s="819">
        <v>0</v>
      </c>
      <c r="F25" s="819">
        <v>0</v>
      </c>
      <c r="G25" s="819">
        <v>0</v>
      </c>
    </row>
    <row r="26" spans="2:7" x14ac:dyDescent="0.35">
      <c r="B26" s="21" t="s">
        <v>623</v>
      </c>
      <c r="C26" s="819">
        <v>12737.358</v>
      </c>
      <c r="D26" s="819">
        <v>1580.1660950957091</v>
      </c>
      <c r="E26" s="819">
        <v>3005.1921776976569</v>
      </c>
      <c r="F26" s="819">
        <v>35051.672428841412</v>
      </c>
      <c r="G26" s="819">
        <v>1548.4026353980289</v>
      </c>
    </row>
    <row r="27" spans="2:7" s="129" customFormat="1" x14ac:dyDescent="0.35">
      <c r="B27" s="142" t="s">
        <v>147</v>
      </c>
      <c r="C27" s="818">
        <v>1089312.8030000001</v>
      </c>
      <c r="D27" s="818">
        <v>1033773.6469412908</v>
      </c>
      <c r="E27" s="818">
        <v>1191084.5732248991</v>
      </c>
      <c r="F27" s="818">
        <v>1508960.0613018952</v>
      </c>
      <c r="G27" s="818">
        <v>1835128.0613859808</v>
      </c>
    </row>
    <row r="28" spans="2:7" x14ac:dyDescent="0.35">
      <c r="B28" s="21" t="s">
        <v>78</v>
      </c>
      <c r="C28" s="819">
        <v>1054550.179</v>
      </c>
      <c r="D28" s="819">
        <v>954281.40588866395</v>
      </c>
      <c r="E28" s="819">
        <v>1042318.2139555413</v>
      </c>
      <c r="F28" s="819">
        <v>1499046.3638844055</v>
      </c>
      <c r="G28" s="819">
        <v>1660873.7807572018</v>
      </c>
    </row>
    <row r="29" spans="2:7" x14ac:dyDescent="0.35">
      <c r="B29" s="21" t="s">
        <v>495</v>
      </c>
      <c r="C29" s="819">
        <v>34762.624000000003</v>
      </c>
      <c r="D29" s="819">
        <v>79492.241052626821</v>
      </c>
      <c r="E29" s="819">
        <v>148766.35926935775</v>
      </c>
      <c r="F29" s="819">
        <v>9913.6974174895422</v>
      </c>
      <c r="G29" s="819">
        <v>174254.28062877903</v>
      </c>
    </row>
    <row r="30" spans="2:7" s="129" customFormat="1" x14ac:dyDescent="0.35">
      <c r="B30" s="142" t="s">
        <v>144</v>
      </c>
      <c r="C30" s="818">
        <v>129095.80500000001</v>
      </c>
      <c r="D30" s="818">
        <v>143966.32808821378</v>
      </c>
      <c r="E30" s="818">
        <v>129170.25131190741</v>
      </c>
      <c r="F30" s="818">
        <v>158111.9261040944</v>
      </c>
      <c r="G30" s="818">
        <v>168745.98841392179</v>
      </c>
    </row>
    <row r="31" spans="2:7" x14ac:dyDescent="0.35">
      <c r="B31" s="21" t="s">
        <v>78</v>
      </c>
      <c r="C31" s="819">
        <v>97148.585000000006</v>
      </c>
      <c r="D31" s="819">
        <v>103108.81480890245</v>
      </c>
      <c r="E31" s="819">
        <v>87016.098483016831</v>
      </c>
      <c r="F31" s="819">
        <v>115635.05830833333</v>
      </c>
      <c r="G31" s="819">
        <v>123108.53517511497</v>
      </c>
    </row>
    <row r="32" spans="2:7" x14ac:dyDescent="0.35">
      <c r="B32" s="21" t="s">
        <v>495</v>
      </c>
      <c r="C32" s="819">
        <v>31947.22</v>
      </c>
      <c r="D32" s="819">
        <v>40857.51327931133</v>
      </c>
      <c r="E32" s="819">
        <v>42154.152828890583</v>
      </c>
      <c r="F32" s="819">
        <v>42476.867795761107</v>
      </c>
      <c r="G32" s="819">
        <v>45637.453238806833</v>
      </c>
    </row>
    <row r="33" spans="2:7" s="129" customFormat="1" x14ac:dyDescent="0.35">
      <c r="B33" s="142" t="s">
        <v>468</v>
      </c>
      <c r="C33" s="818">
        <v>671862.01799999992</v>
      </c>
      <c r="D33" s="818">
        <v>556749.23759975214</v>
      </c>
      <c r="E33" s="818">
        <v>591357.68591612426</v>
      </c>
      <c r="F33" s="818">
        <v>53479.688311036211</v>
      </c>
      <c r="G33" s="818">
        <v>22226.723001297851</v>
      </c>
    </row>
    <row r="34" spans="2:7" s="129" customFormat="1" x14ac:dyDescent="0.35">
      <c r="B34" s="21" t="s">
        <v>78</v>
      </c>
      <c r="C34" s="819">
        <v>608509.53399999999</v>
      </c>
      <c r="D34" s="819">
        <v>489252.8795498386</v>
      </c>
      <c r="E34" s="819">
        <v>452196.6045014321</v>
      </c>
      <c r="F34" s="819">
        <v>22804.13986882165</v>
      </c>
      <c r="G34" s="819">
        <v>22226.723001297851</v>
      </c>
    </row>
    <row r="35" spans="2:7" x14ac:dyDescent="0.35">
      <c r="B35" s="21" t="s">
        <v>495</v>
      </c>
      <c r="C35" s="819">
        <v>63352.483999999997</v>
      </c>
      <c r="D35" s="819">
        <v>67496.358049913528</v>
      </c>
      <c r="E35" s="819">
        <v>139161.08141469216</v>
      </c>
      <c r="F35" s="819">
        <v>30675.548442214556</v>
      </c>
      <c r="G35" s="819">
        <v>0</v>
      </c>
    </row>
    <row r="36" spans="2:7" x14ac:dyDescent="0.35">
      <c r="B36" s="142" t="s">
        <v>697</v>
      </c>
      <c r="C36" s="818">
        <v>59657.737000000001</v>
      </c>
      <c r="D36" s="818">
        <v>77752.567196813441</v>
      </c>
      <c r="E36" s="818">
        <v>79123.806989697041</v>
      </c>
      <c r="F36" s="818">
        <v>43654.305241630376</v>
      </c>
      <c r="G36" s="818">
        <v>0</v>
      </c>
    </row>
    <row r="37" spans="2:7" x14ac:dyDescent="0.35">
      <c r="B37" s="142" t="s">
        <v>511</v>
      </c>
      <c r="C37" s="818">
        <v>9741.9930000000004</v>
      </c>
      <c r="D37" s="818">
        <v>4002.3220744908735</v>
      </c>
      <c r="E37" s="818">
        <v>594.33560475887055</v>
      </c>
      <c r="F37" s="818">
        <v>0</v>
      </c>
      <c r="G37" s="818">
        <v>4047.358319409017</v>
      </c>
    </row>
    <row r="38" spans="2:7" s="129" customFormat="1" x14ac:dyDescent="0.35">
      <c r="B38" s="5" t="s">
        <v>94</v>
      </c>
      <c r="C38" s="822">
        <v>1972407.7139999999</v>
      </c>
      <c r="D38" s="822">
        <v>1817824.2679956567</v>
      </c>
      <c r="E38" s="822">
        <v>1994335.8452250843</v>
      </c>
      <c r="F38" s="822">
        <v>1799257.6533874976</v>
      </c>
      <c r="G38" s="822">
        <v>2031696.5337560074</v>
      </c>
    </row>
    <row r="39" spans="2:7" x14ac:dyDescent="0.35">
      <c r="B39" s="21" t="s">
        <v>78</v>
      </c>
      <c r="C39" s="819">
        <v>1769950.291</v>
      </c>
      <c r="D39" s="819">
        <v>1550645.4223218958</v>
      </c>
      <c r="E39" s="819">
        <v>1582125.2525447491</v>
      </c>
      <c r="F39" s="819">
        <v>1637485.5620615606</v>
      </c>
      <c r="G39" s="819">
        <v>1810256.3972530235</v>
      </c>
    </row>
    <row r="40" spans="2:7" x14ac:dyDescent="0.35">
      <c r="B40" s="21" t="s">
        <v>495</v>
      </c>
      <c r="C40" s="819">
        <v>202457.42300000001</v>
      </c>
      <c r="D40" s="819">
        <v>267178.84567376086</v>
      </c>
      <c r="E40" s="819">
        <v>412210.59268033522</v>
      </c>
      <c r="F40" s="819">
        <v>161772.09132593698</v>
      </c>
      <c r="G40" s="819">
        <v>221440.13650298389</v>
      </c>
    </row>
    <row r="41" spans="2:7" x14ac:dyDescent="0.35">
      <c r="B41" s="86"/>
      <c r="C41" s="272"/>
      <c r="D41" s="272"/>
      <c r="E41" s="272"/>
      <c r="F41" s="272"/>
      <c r="G41" s="272"/>
    </row>
    <row r="42" spans="2:7" x14ac:dyDescent="0.35">
      <c r="B42" s="186" t="s">
        <v>454</v>
      </c>
      <c r="C42" s="594"/>
      <c r="D42" s="594"/>
      <c r="E42" s="594"/>
      <c r="F42" s="594"/>
      <c r="G42" s="594"/>
    </row>
    <row r="43" spans="2:7" ht="27.5" thickBot="1" x14ac:dyDescent="0.4">
      <c r="B43" s="188" t="s">
        <v>381</v>
      </c>
      <c r="C43" s="434" t="s">
        <v>730</v>
      </c>
      <c r="D43" s="435" t="s">
        <v>717</v>
      </c>
      <c r="E43" s="435" t="s">
        <v>700</v>
      </c>
      <c r="F43" s="435" t="s">
        <v>683</v>
      </c>
      <c r="G43" s="435" t="s">
        <v>666</v>
      </c>
    </row>
    <row r="44" spans="2:7" ht="3.75" customHeight="1" thickTop="1" x14ac:dyDescent="0.35">
      <c r="B44" s="142"/>
      <c r="C44" s="97"/>
      <c r="D44" s="97"/>
      <c r="E44" s="97"/>
      <c r="F44" s="97"/>
      <c r="G44" s="97"/>
    </row>
    <row r="45" spans="2:7" ht="10.5" x14ac:dyDescent="0.35">
      <c r="B45" s="21" t="s">
        <v>738</v>
      </c>
      <c r="C45" s="451">
        <v>235473.997</v>
      </c>
      <c r="D45" s="451">
        <v>358924.53367255209</v>
      </c>
      <c r="E45" s="451">
        <v>360029.18371740024</v>
      </c>
      <c r="F45" s="451">
        <v>345807.10021619557</v>
      </c>
      <c r="G45" s="451">
        <v>365830.7134577799</v>
      </c>
    </row>
    <row r="46" spans="2:7" hidden="1" x14ac:dyDescent="0.35">
      <c r="B46" s="21" t="s">
        <v>696</v>
      </c>
      <c r="C46" s="451">
        <v>0</v>
      </c>
      <c r="D46" s="451">
        <v>0</v>
      </c>
      <c r="E46" s="451">
        <v>0</v>
      </c>
      <c r="F46" s="451">
        <v>0</v>
      </c>
      <c r="G46" s="451">
        <v>0</v>
      </c>
    </row>
    <row r="47" spans="2:7" x14ac:dyDescent="0.35">
      <c r="B47" s="21" t="s">
        <v>132</v>
      </c>
      <c r="C47" s="451">
        <v>63352.483999999997</v>
      </c>
      <c r="D47" s="451">
        <v>67496.358049913528</v>
      </c>
      <c r="E47" s="451">
        <v>139161.08141469216</v>
      </c>
      <c r="F47" s="451">
        <v>30675.548442214556</v>
      </c>
      <c r="G47" s="451">
        <v>0</v>
      </c>
    </row>
    <row r="48" spans="2:7" x14ac:dyDescent="0.35">
      <c r="B48" s="21" t="s">
        <v>701</v>
      </c>
      <c r="C48" s="451">
        <v>12611.044</v>
      </c>
      <c r="D48" s="451">
        <v>72078.445186233832</v>
      </c>
      <c r="E48" s="451">
        <v>64243.720965232809</v>
      </c>
      <c r="F48" s="451">
        <v>0</v>
      </c>
      <c r="G48" s="451">
        <v>0</v>
      </c>
    </row>
    <row r="49" spans="2:7" x14ac:dyDescent="0.35">
      <c r="B49" s="21" t="s">
        <v>751</v>
      </c>
      <c r="C49" s="451">
        <v>78811.721999999994</v>
      </c>
      <c r="D49" s="451">
        <v>50473.171200995916</v>
      </c>
      <c r="E49" s="451">
        <v>0</v>
      </c>
      <c r="F49" s="451">
        <v>0</v>
      </c>
      <c r="G49" s="451">
        <v>5.5602011280837713</v>
      </c>
    </row>
    <row r="50" spans="2:7" ht="10.5" x14ac:dyDescent="0.35">
      <c r="B50" s="21" t="s">
        <v>739</v>
      </c>
      <c r="C50" s="451">
        <v>621780.69299999997</v>
      </c>
      <c r="D50" s="451">
        <v>601995.33446957264</v>
      </c>
      <c r="E50" s="451">
        <v>848314.34315780946</v>
      </c>
      <c r="F50" s="451">
        <v>820917.6326539946</v>
      </c>
      <c r="G50" s="451">
        <v>851296.9875681639</v>
      </c>
    </row>
    <row r="51" spans="2:7" x14ac:dyDescent="0.35">
      <c r="B51" s="21" t="s">
        <v>684</v>
      </c>
      <c r="C51" s="451">
        <v>117656.893</v>
      </c>
      <c r="D51" s="451">
        <v>7221.0461043576952</v>
      </c>
      <c r="E51" s="451">
        <v>7658.466953920678</v>
      </c>
      <c r="F51" s="451">
        <v>83548.040402266881</v>
      </c>
      <c r="G51" s="451">
        <v>181567.64247863993</v>
      </c>
    </row>
    <row r="52" spans="2:7" x14ac:dyDescent="0.35">
      <c r="B52" s="21" t="s">
        <v>752</v>
      </c>
      <c r="C52" s="451">
        <v>2400.3249999999998</v>
      </c>
      <c r="D52" s="451">
        <v>2628.5411564043475</v>
      </c>
      <c r="E52" s="451">
        <v>4323.7484397159697</v>
      </c>
      <c r="F52" s="451">
        <v>4514.4463984194526</v>
      </c>
      <c r="G52" s="451">
        <v>4766.5669538544662</v>
      </c>
    </row>
    <row r="53" spans="2:7" x14ac:dyDescent="0.35">
      <c r="B53" s="21" t="s">
        <v>685</v>
      </c>
      <c r="C53" s="451">
        <v>596604.28500000003</v>
      </c>
      <c r="D53" s="451">
        <v>426566.91137643799</v>
      </c>
      <c r="E53" s="451">
        <v>354496.77739396639</v>
      </c>
      <c r="F53" s="451">
        <v>266640.01239876344</v>
      </c>
      <c r="G53" s="451">
        <v>443359.09344573214</v>
      </c>
    </row>
    <row r="54" spans="2:7" ht="10.5" x14ac:dyDescent="0.35">
      <c r="B54" s="21" t="s">
        <v>740</v>
      </c>
      <c r="C54" s="451">
        <v>72395.095000000001</v>
      </c>
      <c r="D54" s="451">
        <v>79332.733291909157</v>
      </c>
      <c r="E54" s="451">
        <v>82128.999167394708</v>
      </c>
      <c r="F54" s="451">
        <v>78705.977670471795</v>
      </c>
      <c r="G54" s="451">
        <v>1548.4026353980289</v>
      </c>
    </row>
    <row r="55" spans="2:7" x14ac:dyDescent="0.35">
      <c r="B55" s="21" t="s">
        <v>401</v>
      </c>
      <c r="C55" s="451">
        <v>32483.378000000001</v>
      </c>
      <c r="D55" s="451">
        <v>3138.5433245750146</v>
      </c>
      <c r="E55" s="451">
        <v>4214.9370982855517</v>
      </c>
      <c r="F55" s="451">
        <v>10336.969101076955</v>
      </c>
      <c r="G55" s="451">
        <v>10528.220281979999</v>
      </c>
    </row>
    <row r="56" spans="2:7" x14ac:dyDescent="0.35">
      <c r="B56" s="5" t="s">
        <v>94</v>
      </c>
      <c r="C56" s="98">
        <v>1833569.916</v>
      </c>
      <c r="D56" s="98">
        <v>1669855.6178329524</v>
      </c>
      <c r="E56" s="98">
        <v>1864571.2583084181</v>
      </c>
      <c r="F56" s="98">
        <v>1641145.7272834035</v>
      </c>
      <c r="G56" s="98">
        <v>1858903.1870226765</v>
      </c>
    </row>
    <row r="57" spans="2:7" x14ac:dyDescent="0.35">
      <c r="C57" s="317"/>
    </row>
    <row r="58" spans="2:7" x14ac:dyDescent="0.35">
      <c r="C58" s="594"/>
      <c r="D58" s="594"/>
      <c r="E58" s="594"/>
      <c r="F58" s="594"/>
      <c r="G58" s="594"/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topLeftCell="A10" workbookViewId="0"/>
  </sheetViews>
  <sheetFormatPr baseColWidth="10" defaultColWidth="10.81640625" defaultRowHeight="9" x14ac:dyDescent="0.35"/>
  <cols>
    <col min="1" max="1" width="3.453125" style="113" customWidth="1"/>
    <col min="2" max="2" width="18.54296875" style="113" customWidth="1"/>
    <col min="3" max="3" width="10.81640625" style="113" bestFit="1" customWidth="1"/>
    <col min="4" max="4" width="6.7265625" style="113" customWidth="1"/>
    <col min="5" max="5" width="10.6328125" style="113" bestFit="1" customWidth="1"/>
    <col min="6" max="6" width="9.81640625" style="113" bestFit="1" customWidth="1"/>
    <col min="7" max="7" width="10.453125" style="113" bestFit="1" customWidth="1"/>
    <col min="8" max="8" width="9.81640625" style="113" bestFit="1" customWidth="1"/>
    <col min="9" max="9" width="9.54296875" style="113" customWidth="1"/>
    <col min="10" max="10" width="6.54296875" style="113" bestFit="1" customWidth="1"/>
    <col min="11" max="11" width="10.6328125" style="113" bestFit="1" customWidth="1"/>
    <col min="12" max="12" width="6.54296875" style="113" bestFit="1" customWidth="1"/>
    <col min="13" max="16384" width="10.81640625" style="113"/>
  </cols>
  <sheetData>
    <row r="1" spans="1:12" ht="9.5" thickBot="1" x14ac:dyDescent="0.4"/>
    <row r="2" spans="1:12" ht="16.5" customHeight="1" thickTop="1" thickBot="1" x14ac:dyDescent="0.4">
      <c r="B2" s="6" t="s">
        <v>149</v>
      </c>
      <c r="C2" s="829" t="s">
        <v>729</v>
      </c>
      <c r="D2" s="830"/>
      <c r="E2" s="831" t="s">
        <v>716</v>
      </c>
      <c r="F2" s="828"/>
      <c r="G2" s="828" t="s">
        <v>699</v>
      </c>
      <c r="H2" s="828"/>
      <c r="I2" s="828" t="s">
        <v>681</v>
      </c>
      <c r="J2" s="828"/>
      <c r="K2" s="828" t="s">
        <v>665</v>
      </c>
      <c r="L2" s="828"/>
    </row>
    <row r="3" spans="1:12" ht="18.5" thickTop="1" x14ac:dyDescent="0.35">
      <c r="B3" s="5"/>
      <c r="C3" s="152" t="s">
        <v>150</v>
      </c>
      <c r="D3" s="148" t="s">
        <v>151</v>
      </c>
      <c r="E3" s="15" t="s">
        <v>150</v>
      </c>
      <c r="F3" s="15" t="s">
        <v>151</v>
      </c>
      <c r="G3" s="15" t="s">
        <v>150</v>
      </c>
      <c r="H3" s="15" t="s">
        <v>151</v>
      </c>
      <c r="I3" s="15" t="s">
        <v>150</v>
      </c>
      <c r="J3" s="5" t="s">
        <v>151</v>
      </c>
      <c r="K3" s="15" t="s">
        <v>150</v>
      </c>
      <c r="L3" s="15" t="s">
        <v>151</v>
      </c>
    </row>
    <row r="4" spans="1:12" x14ac:dyDescent="0.35">
      <c r="B4" s="4" t="s">
        <v>119</v>
      </c>
      <c r="C4" s="153"/>
      <c r="D4" s="149"/>
      <c r="E4" s="19"/>
      <c r="F4" s="19"/>
      <c r="G4" s="19"/>
      <c r="H4" s="19"/>
      <c r="I4" s="19"/>
      <c r="J4" s="19"/>
      <c r="K4" s="154"/>
      <c r="L4" s="19"/>
    </row>
    <row r="5" spans="1:12" ht="18" x14ac:dyDescent="0.35">
      <c r="A5" s="279"/>
      <c r="B5" s="72" t="s">
        <v>152</v>
      </c>
      <c r="C5" s="170">
        <v>1793415.4621393434</v>
      </c>
      <c r="D5" s="171">
        <v>0.34927144981425928</v>
      </c>
      <c r="E5" s="159">
        <v>1840445.146588136</v>
      </c>
      <c r="F5" s="9">
        <v>0.44312189276772845</v>
      </c>
      <c r="G5" s="159">
        <v>1833603.6030301785</v>
      </c>
      <c r="H5" s="9">
        <v>0.298027917051571</v>
      </c>
      <c r="I5" s="159">
        <v>1724070.1950059505</v>
      </c>
      <c r="J5" s="9">
        <v>0.33548409960113018</v>
      </c>
      <c r="K5" s="159">
        <v>1736255.9752879983</v>
      </c>
      <c r="L5" s="9">
        <v>0.33060010756306007</v>
      </c>
    </row>
    <row r="6" spans="1:12" ht="18" x14ac:dyDescent="0.35">
      <c r="A6" s="279"/>
      <c r="B6" s="72" t="s">
        <v>153</v>
      </c>
      <c r="C6" s="170">
        <v>73098.329210988974</v>
      </c>
      <c r="D6" s="171">
        <v>9.8548846160454368E-2</v>
      </c>
      <c r="E6" s="159">
        <v>2038.5479823264077</v>
      </c>
      <c r="F6" s="9">
        <v>0.44734574416703315</v>
      </c>
      <c r="G6" s="159">
        <v>36803.112514243781</v>
      </c>
      <c r="H6" s="9">
        <v>6.6064699517464159E-2</v>
      </c>
      <c r="I6" s="159">
        <v>14636.874057207458</v>
      </c>
      <c r="J6" s="9">
        <v>2.4348794286856115E-2</v>
      </c>
      <c r="K6" s="159">
        <v>1405.7735327492346</v>
      </c>
      <c r="L6" s="9">
        <v>0.56497313100228552</v>
      </c>
    </row>
    <row r="7" spans="1:12" ht="18" x14ac:dyDescent="0.35">
      <c r="B7" s="5" t="s">
        <v>154</v>
      </c>
      <c r="C7" s="157">
        <v>1866513.7913503323</v>
      </c>
      <c r="D7" s="150">
        <v>0.33945239382471681</v>
      </c>
      <c r="E7" s="161">
        <v>1842483.6945704625</v>
      </c>
      <c r="F7" s="28">
        <v>0.44312656609198797</v>
      </c>
      <c r="G7" s="161">
        <v>1870406.7155444222</v>
      </c>
      <c r="H7" s="28">
        <v>0.29346368600859762</v>
      </c>
      <c r="I7" s="161">
        <v>1738707.069063158</v>
      </c>
      <c r="J7" s="28">
        <v>0.33286488423146493</v>
      </c>
      <c r="K7" s="161">
        <v>1737661.7488207475</v>
      </c>
      <c r="L7" s="28">
        <v>0.33078971603741641</v>
      </c>
    </row>
    <row r="8" spans="1:12" x14ac:dyDescent="0.35">
      <c r="B8" s="4" t="s">
        <v>79</v>
      </c>
      <c r="C8" s="170"/>
      <c r="D8" s="171"/>
      <c r="E8" s="159"/>
      <c r="F8" s="9"/>
      <c r="G8" s="159"/>
      <c r="H8" s="9"/>
      <c r="I8" s="159"/>
      <c r="J8" s="9"/>
      <c r="K8" s="159"/>
      <c r="L8" s="9"/>
    </row>
    <row r="9" spans="1:12" ht="18" x14ac:dyDescent="0.35">
      <c r="B9" s="72" t="s">
        <v>155</v>
      </c>
      <c r="C9" s="170">
        <v>306439.19775295909</v>
      </c>
      <c r="D9" s="171">
        <v>0.41381861370825718</v>
      </c>
      <c r="E9" s="159">
        <v>175306.40066638414</v>
      </c>
      <c r="F9" s="9">
        <v>0.51000150952439349</v>
      </c>
      <c r="G9" s="159">
        <v>23671.728902556442</v>
      </c>
      <c r="H9" s="9">
        <v>0.51289047549938482</v>
      </c>
      <c r="I9" s="159">
        <v>13500.936553760275</v>
      </c>
      <c r="J9" s="9">
        <v>0.5836149943834168</v>
      </c>
      <c r="K9" s="159">
        <v>12041.340921502142</v>
      </c>
      <c r="L9" s="9">
        <v>0.37992548934899334</v>
      </c>
    </row>
    <row r="10" spans="1:12" x14ac:dyDescent="0.35">
      <c r="B10" s="72" t="s">
        <v>156</v>
      </c>
      <c r="C10" s="170">
        <v>312036.62482744001</v>
      </c>
      <c r="D10" s="171">
        <v>0.43729169316409267</v>
      </c>
      <c r="E10" s="159">
        <v>311673.90835543559</v>
      </c>
      <c r="F10" s="9">
        <v>0.54966233009629273</v>
      </c>
      <c r="G10" s="159">
        <v>231949.69383037474</v>
      </c>
      <c r="H10" s="9">
        <v>0.62067656407430016</v>
      </c>
      <c r="I10" s="159">
        <v>190274.58801766133</v>
      </c>
      <c r="J10" s="9">
        <v>0.47543830624510208</v>
      </c>
      <c r="K10" s="159">
        <v>153957.97312689858</v>
      </c>
      <c r="L10" s="9">
        <v>0.46141181720855168</v>
      </c>
    </row>
    <row r="11" spans="1:12" x14ac:dyDescent="0.35">
      <c r="B11" s="72" t="s">
        <v>157</v>
      </c>
      <c r="C11" s="170">
        <v>335894.26394357422</v>
      </c>
      <c r="D11" s="171">
        <v>0.39696247990230321</v>
      </c>
      <c r="E11" s="159">
        <v>364096.92716280551</v>
      </c>
      <c r="F11" s="9">
        <v>0.52739048184392412</v>
      </c>
      <c r="G11" s="159">
        <v>319997.63606642879</v>
      </c>
      <c r="H11" s="9">
        <v>0.47915998682402333</v>
      </c>
      <c r="I11" s="159">
        <v>366186.00337945623</v>
      </c>
      <c r="J11" s="9">
        <v>0.40518750461914232</v>
      </c>
      <c r="K11" s="159">
        <v>351727.67503012851</v>
      </c>
      <c r="L11" s="9">
        <v>0.40182261578778394</v>
      </c>
    </row>
    <row r="12" spans="1:12" ht="18" x14ac:dyDescent="0.35">
      <c r="B12" s="72" t="s">
        <v>160</v>
      </c>
      <c r="C12" s="170">
        <v>464300.06829663255</v>
      </c>
      <c r="D12" s="364">
        <v>0.3866825535017957</v>
      </c>
      <c r="E12" s="159">
        <v>467372.38550560037</v>
      </c>
      <c r="F12" s="9">
        <v>0.44764304261025833</v>
      </c>
      <c r="G12" s="159">
        <v>512762.6871464065</v>
      </c>
      <c r="H12" s="9">
        <v>0.42134476505417978</v>
      </c>
      <c r="I12" s="159">
        <v>484205.83486170578</v>
      </c>
      <c r="J12" s="9">
        <v>0.39438390522437966</v>
      </c>
      <c r="K12" s="159">
        <v>446494.06918294489</v>
      </c>
      <c r="L12" s="9">
        <v>0.40207173965777809</v>
      </c>
    </row>
    <row r="13" spans="1:12" ht="18" x14ac:dyDescent="0.35">
      <c r="B13" s="72" t="s">
        <v>161</v>
      </c>
      <c r="C13" s="170">
        <v>116404.02145279039</v>
      </c>
      <c r="D13" s="171">
        <v>0.43380449721386766</v>
      </c>
      <c r="E13" s="159">
        <v>125444.74579021866</v>
      </c>
      <c r="F13" s="9">
        <v>0.45270792726561809</v>
      </c>
      <c r="G13" s="159">
        <v>123870.11457884213</v>
      </c>
      <c r="H13" s="9">
        <v>0.47275718780621229</v>
      </c>
      <c r="I13" s="159">
        <v>112261.39051790594</v>
      </c>
      <c r="J13" s="9">
        <v>0.45742094518508225</v>
      </c>
      <c r="K13" s="159">
        <v>104044.21348310886</v>
      </c>
      <c r="L13" s="9">
        <v>0.44558899636405286</v>
      </c>
    </row>
    <row r="14" spans="1:12" x14ac:dyDescent="0.35">
      <c r="B14" s="72" t="s">
        <v>158</v>
      </c>
      <c r="C14" s="170">
        <v>396733.57457859057</v>
      </c>
      <c r="D14" s="171">
        <v>0.39174127414117516</v>
      </c>
      <c r="E14" s="159">
        <v>402476.36504538293</v>
      </c>
      <c r="F14" s="9">
        <v>0.32256740540745288</v>
      </c>
      <c r="G14" s="159">
        <v>400256.80289871187</v>
      </c>
      <c r="H14" s="9">
        <v>0.26733068858084091</v>
      </c>
      <c r="I14" s="159">
        <v>392028.71151388087</v>
      </c>
      <c r="J14" s="9">
        <v>0.39222789875353142</v>
      </c>
      <c r="K14" s="159">
        <v>384244.95833823161</v>
      </c>
      <c r="L14" s="9">
        <v>0.33868666020602473</v>
      </c>
    </row>
    <row r="15" spans="1:12" ht="18" x14ac:dyDescent="0.35">
      <c r="B15" s="72" t="s">
        <v>159</v>
      </c>
      <c r="C15" s="170">
        <v>277725.20233891584</v>
      </c>
      <c r="D15" s="171">
        <v>0.51389923131942283</v>
      </c>
      <c r="E15" s="159">
        <v>292994.12832737993</v>
      </c>
      <c r="F15" s="9">
        <v>0.51974742476828151</v>
      </c>
      <c r="G15" s="159">
        <v>314262.11263654218</v>
      </c>
      <c r="H15" s="9">
        <v>0.50591521240356419</v>
      </c>
      <c r="I15" s="159">
        <v>312743.71157601319</v>
      </c>
      <c r="J15" s="9">
        <v>0.5475835889040267</v>
      </c>
      <c r="K15" s="159">
        <v>293209.47531333589</v>
      </c>
      <c r="L15" s="9">
        <v>0.55548788986876052</v>
      </c>
    </row>
    <row r="16" spans="1:12" s="430" customFormat="1" x14ac:dyDescent="0.35">
      <c r="B16" s="191" t="s">
        <v>193</v>
      </c>
      <c r="C16" s="170">
        <v>486407.34714333923</v>
      </c>
      <c r="D16" s="171">
        <v>0.59225093060756584</v>
      </c>
      <c r="E16" s="159">
        <v>518167.80307510518</v>
      </c>
      <c r="F16" s="9">
        <v>0.62333438296595889</v>
      </c>
      <c r="G16" s="203">
        <v>538638.48015056574</v>
      </c>
      <c r="H16" s="205">
        <v>0.62422519217793238</v>
      </c>
      <c r="I16" s="203">
        <v>533809.8711672707</v>
      </c>
      <c r="J16" s="205">
        <v>0.62876714393420097</v>
      </c>
      <c r="K16" s="203">
        <v>474804.86750677059</v>
      </c>
      <c r="L16" s="205">
        <v>0.64889108114401772</v>
      </c>
    </row>
    <row r="17" spans="2:12" s="430" customFormat="1" x14ac:dyDescent="0.35">
      <c r="B17" s="191" t="s">
        <v>584</v>
      </c>
      <c r="C17" s="170">
        <v>346664.95816608466</v>
      </c>
      <c r="D17" s="171">
        <v>0.32248199700196029</v>
      </c>
      <c r="E17" s="159">
        <v>382669.59670339327</v>
      </c>
      <c r="F17" s="9">
        <v>0.35062401420416434</v>
      </c>
      <c r="G17" s="203">
        <v>396883.81853517308</v>
      </c>
      <c r="H17" s="205">
        <v>0.30850252224747254</v>
      </c>
      <c r="I17" s="203">
        <v>399830.51156322268</v>
      </c>
      <c r="J17" s="205">
        <v>0.25743535457960082</v>
      </c>
      <c r="K17" s="203">
        <v>383813.12258426339</v>
      </c>
      <c r="L17" s="205">
        <v>0.20651833175595824</v>
      </c>
    </row>
    <row r="18" spans="2:12" ht="19.5" x14ac:dyDescent="0.35">
      <c r="B18" s="5" t="s">
        <v>477</v>
      </c>
      <c r="C18" s="157">
        <v>3042605.2585003264</v>
      </c>
      <c r="D18" s="150">
        <v>0.4353637739563046</v>
      </c>
      <c r="E18" s="161">
        <v>3040202.2606317056</v>
      </c>
      <c r="F18" s="28">
        <v>0.4795808141869185</v>
      </c>
      <c r="G18" s="161">
        <v>2862293.0747456015</v>
      </c>
      <c r="H18" s="28">
        <v>0.45722412457625983</v>
      </c>
      <c r="I18" s="161">
        <v>2804841.5591508769</v>
      </c>
      <c r="J18" s="28">
        <v>0.44659257294808535</v>
      </c>
      <c r="K18" s="161">
        <v>2604337.6954871845</v>
      </c>
      <c r="L18" s="28">
        <v>0.43128148267321992</v>
      </c>
    </row>
    <row r="19" spans="2:12" ht="18" x14ac:dyDescent="0.35">
      <c r="B19" s="72" t="s">
        <v>162</v>
      </c>
      <c r="C19" s="170">
        <v>833747.89911548968</v>
      </c>
      <c r="D19" s="171">
        <v>7.9776464888922788E-2</v>
      </c>
      <c r="E19" s="159">
        <v>852851.31329999992</v>
      </c>
      <c r="F19" s="9">
        <v>8.0903378159089739E-2</v>
      </c>
      <c r="G19" s="159">
        <v>718018.90855868219</v>
      </c>
      <c r="H19" s="9">
        <v>7.3083968196947874E-2</v>
      </c>
      <c r="I19" s="159">
        <v>449610.85026542342</v>
      </c>
      <c r="J19" s="9">
        <v>6.1883631941283372E-2</v>
      </c>
      <c r="K19" s="159">
        <v>501625.77691810305</v>
      </c>
      <c r="L19" s="9">
        <v>5.3867040893835212E-2</v>
      </c>
    </row>
    <row r="20" spans="2:12" x14ac:dyDescent="0.35">
      <c r="B20" s="5" t="s">
        <v>163</v>
      </c>
      <c r="C20" s="157">
        <v>3876353.1576158162</v>
      </c>
      <c r="D20" s="150">
        <v>0.35888205006987567</v>
      </c>
      <c r="E20" s="161">
        <v>3893053.5739317057</v>
      </c>
      <c r="F20" s="28">
        <v>0.39224254142946913</v>
      </c>
      <c r="G20" s="161">
        <v>3580311.9833042836</v>
      </c>
      <c r="H20" s="28">
        <v>0.38018617450284753</v>
      </c>
      <c r="I20" s="161">
        <v>3254452.4094163002</v>
      </c>
      <c r="J20" s="28">
        <v>0.39344405752646899</v>
      </c>
      <c r="K20" s="161">
        <v>3105963.4724052874</v>
      </c>
      <c r="L20" s="28">
        <v>0.37032751001394582</v>
      </c>
    </row>
    <row r="21" spans="2:12" x14ac:dyDescent="0.35">
      <c r="B21" s="72" t="s">
        <v>645</v>
      </c>
      <c r="C21" s="170">
        <v>960.95564754760187</v>
      </c>
      <c r="D21" s="171">
        <v>0.29819482379992507</v>
      </c>
      <c r="E21" s="159">
        <v>170.04204530356782</v>
      </c>
      <c r="F21" s="9">
        <v>0.27421761718362048</v>
      </c>
      <c r="G21" s="159">
        <v>753.51241847426923</v>
      </c>
      <c r="H21" s="9">
        <v>0.41928587891461216</v>
      </c>
      <c r="I21" s="159">
        <v>3042.7616731392018</v>
      </c>
      <c r="J21" s="9">
        <v>0.37877606955649062</v>
      </c>
      <c r="K21" s="159">
        <v>1877.6318185040561</v>
      </c>
      <c r="L21" s="9">
        <v>0.35794296994338998</v>
      </c>
    </row>
    <row r="22" spans="2:12" ht="18.5" thickBot="1" x14ac:dyDescent="0.4">
      <c r="B22" s="5" t="s">
        <v>164</v>
      </c>
      <c r="C22" s="158">
        <v>5743827.904613696</v>
      </c>
      <c r="D22" s="151">
        <v>0.35255803763795268</v>
      </c>
      <c r="E22" s="161">
        <v>5735707.310547471</v>
      </c>
      <c r="F22" s="28">
        <v>0.40858453928262489</v>
      </c>
      <c r="G22" s="161">
        <v>5451472.2112671807</v>
      </c>
      <c r="H22" s="28">
        <v>0.35043698814171254</v>
      </c>
      <c r="I22" s="161">
        <v>4996202.2401525974</v>
      </c>
      <c r="J22" s="28">
        <v>0.37235322433505186</v>
      </c>
      <c r="K22" s="161">
        <v>4845502.8530445397</v>
      </c>
      <c r="L22" s="28">
        <v>0.35614393239225844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topLeftCell="A39" workbookViewId="0">
      <selection activeCell="L46" sqref="L46"/>
    </sheetView>
  </sheetViews>
  <sheetFormatPr baseColWidth="10" defaultColWidth="10.81640625" defaultRowHeight="9" x14ac:dyDescent="0.35"/>
  <cols>
    <col min="1" max="1" width="3.36328125" style="113" customWidth="1"/>
    <col min="2" max="2" width="27.81640625" style="113" bestFit="1" customWidth="1"/>
    <col min="3" max="3" width="10.90625" style="113" bestFit="1" customWidth="1"/>
    <col min="4" max="4" width="9.36328125" style="113" bestFit="1" customWidth="1"/>
    <col min="5" max="5" width="10.7265625" style="113" bestFit="1" customWidth="1"/>
    <col min="6" max="6" width="6.54296875" style="113" bestFit="1" customWidth="1"/>
    <col min="7" max="7" width="10.81640625" style="113" bestFit="1" customWidth="1"/>
    <col min="8" max="8" width="6.54296875" style="113" bestFit="1" customWidth="1"/>
    <col min="9" max="9" width="11.54296875" style="113" bestFit="1" customWidth="1"/>
    <col min="10" max="10" width="8.54296875" style="113" bestFit="1" customWidth="1"/>
    <col min="11" max="11" width="10.6328125" style="113" bestFit="1" customWidth="1"/>
    <col min="12" max="12" width="9.1796875" style="113" bestFit="1" customWidth="1"/>
    <col min="13" max="16384" width="10.81640625" style="113"/>
  </cols>
  <sheetData>
    <row r="1" spans="2:12" ht="9.5" thickBot="1" x14ac:dyDescent="0.4"/>
    <row r="2" spans="2:12" ht="24.5" customHeight="1" thickTop="1" thickBot="1" x14ac:dyDescent="0.4">
      <c r="B2" s="6" t="s">
        <v>488</v>
      </c>
      <c r="C2" s="829" t="s">
        <v>729</v>
      </c>
      <c r="D2" s="830"/>
      <c r="E2" s="831" t="s">
        <v>716</v>
      </c>
      <c r="F2" s="828"/>
      <c r="G2" s="828" t="s">
        <v>699</v>
      </c>
      <c r="H2" s="828"/>
      <c r="I2" s="828" t="s">
        <v>681</v>
      </c>
      <c r="J2" s="828"/>
      <c r="K2" s="828" t="s">
        <v>665</v>
      </c>
      <c r="L2" s="828"/>
    </row>
    <row r="3" spans="2:12" ht="19.5" customHeight="1" thickTop="1" x14ac:dyDescent="0.35">
      <c r="B3" s="29"/>
      <c r="C3" s="145" t="s">
        <v>150</v>
      </c>
      <c r="D3" s="57" t="s">
        <v>151</v>
      </c>
      <c r="E3" s="30" t="s">
        <v>150</v>
      </c>
      <c r="F3" s="30" t="s">
        <v>151</v>
      </c>
      <c r="G3" s="30" t="s">
        <v>150</v>
      </c>
      <c r="H3" s="30" t="s">
        <v>151</v>
      </c>
      <c r="I3" s="30" t="s">
        <v>150</v>
      </c>
      <c r="J3" s="30" t="s">
        <v>151</v>
      </c>
      <c r="K3" s="30" t="s">
        <v>150</v>
      </c>
      <c r="L3" s="30" t="s">
        <v>151</v>
      </c>
    </row>
    <row r="4" spans="2:12" x14ac:dyDescent="0.35">
      <c r="B4" s="4" t="s">
        <v>165</v>
      </c>
      <c r="C4" s="172">
        <v>1944541.6431854793</v>
      </c>
      <c r="D4" s="173">
        <v>0.22188105742657302</v>
      </c>
      <c r="E4" s="163">
        <v>1985466.5705159225</v>
      </c>
      <c r="F4" s="8">
        <v>0.26971257406481075</v>
      </c>
      <c r="G4" s="163">
        <v>1923859.8969494514</v>
      </c>
      <c r="H4" s="8">
        <v>0.28508979546733704</v>
      </c>
      <c r="I4" s="163">
        <v>1364378.4869447825</v>
      </c>
      <c r="J4" s="8">
        <v>0.25719308862254892</v>
      </c>
      <c r="K4" s="163">
        <v>1463362.8274851432</v>
      </c>
      <c r="L4" s="8">
        <v>0.27475440382700678</v>
      </c>
    </row>
    <row r="5" spans="2:12" x14ac:dyDescent="0.35">
      <c r="B5" s="24" t="s">
        <v>166</v>
      </c>
      <c r="C5" s="174">
        <v>1380981.9816892566</v>
      </c>
      <c r="D5" s="171">
        <v>0.29821112908094927</v>
      </c>
      <c r="E5" s="164">
        <v>1276609.7130357716</v>
      </c>
      <c r="F5" s="9">
        <v>0.40046085877674081</v>
      </c>
      <c r="G5" s="164">
        <v>1293654.8055840102</v>
      </c>
      <c r="H5" s="9">
        <v>0.40790104521740489</v>
      </c>
      <c r="I5" s="164">
        <v>1107907.6810645468</v>
      </c>
      <c r="J5" s="9">
        <v>0.31066303554150737</v>
      </c>
      <c r="K5" s="164">
        <v>1288141.2404600966</v>
      </c>
      <c r="L5" s="9">
        <v>0.30932263073266369</v>
      </c>
    </row>
    <row r="6" spans="2:12" x14ac:dyDescent="0.35">
      <c r="B6" s="24" t="s">
        <v>167</v>
      </c>
      <c r="C6" s="174">
        <v>563559.66149622272</v>
      </c>
      <c r="D6" s="171">
        <v>3.4837056910489307E-2</v>
      </c>
      <c r="E6" s="164">
        <v>708856.85748015111</v>
      </c>
      <c r="F6" s="9">
        <v>3.4242565607298915E-2</v>
      </c>
      <c r="G6" s="164">
        <v>630205.09136544121</v>
      </c>
      <c r="H6" s="9">
        <v>3.2988748370551074E-2</v>
      </c>
      <c r="I6" s="164">
        <v>256470.8058802356</v>
      </c>
      <c r="J6" s="9">
        <v>2.6212549943651881E-2</v>
      </c>
      <c r="K6" s="164">
        <v>175221.58702504649</v>
      </c>
      <c r="L6" s="9">
        <v>2.0626134343898386E-2</v>
      </c>
    </row>
    <row r="7" spans="2:12" x14ac:dyDescent="0.35">
      <c r="B7" s="7" t="s">
        <v>168</v>
      </c>
      <c r="C7" s="172">
        <v>1876078.5990224048</v>
      </c>
      <c r="D7" s="173">
        <v>0.12055029257188339</v>
      </c>
      <c r="E7" s="163">
        <v>2309917.5011927253</v>
      </c>
      <c r="F7" s="8">
        <v>0.14070979005931503</v>
      </c>
      <c r="G7" s="163">
        <v>2122050.5277282847</v>
      </c>
      <c r="H7" s="8">
        <v>0.1863022975756515</v>
      </c>
      <c r="I7" s="163">
        <v>2074074.5929093445</v>
      </c>
      <c r="J7" s="8">
        <v>0.16681030702137339</v>
      </c>
      <c r="K7" s="163">
        <v>1743842.6243370057</v>
      </c>
      <c r="L7" s="8">
        <v>0.16618144642502058</v>
      </c>
    </row>
    <row r="8" spans="2:12" x14ac:dyDescent="0.35">
      <c r="B8" s="26" t="s">
        <v>169</v>
      </c>
      <c r="C8" s="174">
        <v>1250520.8216334297</v>
      </c>
      <c r="D8" s="171">
        <v>0.17343103469217935</v>
      </c>
      <c r="E8" s="164">
        <v>1510057.188579024</v>
      </c>
      <c r="F8" s="9">
        <v>0.20748027448444858</v>
      </c>
      <c r="G8" s="164">
        <v>1358017.3202463314</v>
      </c>
      <c r="H8" s="9">
        <v>0.28329482877878454</v>
      </c>
      <c r="I8" s="164">
        <v>1397272.1413447929</v>
      </c>
      <c r="J8" s="9">
        <v>0.24114012844938534</v>
      </c>
      <c r="K8" s="164">
        <v>1135594.9690643228</v>
      </c>
      <c r="L8" s="9">
        <v>0.24906274749194751</v>
      </c>
    </row>
    <row r="9" spans="2:12" x14ac:dyDescent="0.35">
      <c r="B9" s="26" t="s">
        <v>170</v>
      </c>
      <c r="C9" s="174">
        <v>625557.77738897502</v>
      </c>
      <c r="D9" s="171">
        <v>1.483908335173326E-2</v>
      </c>
      <c r="E9" s="164">
        <v>799860.3126137011</v>
      </c>
      <c r="F9" s="9">
        <v>1.465371701625604E-2</v>
      </c>
      <c r="G9" s="164">
        <v>764033.20748195355</v>
      </c>
      <c r="H9" s="9">
        <v>1.3904637345027834E-2</v>
      </c>
      <c r="I9" s="164">
        <v>676802.45156455156</v>
      </c>
      <c r="J9" s="9">
        <v>1.3354910232538729E-2</v>
      </c>
      <c r="K9" s="164">
        <v>608247.65527268301</v>
      </c>
      <c r="L9" s="9">
        <v>1.1442521079039484E-2</v>
      </c>
    </row>
    <row r="10" spans="2:12" ht="18" x14ac:dyDescent="0.35">
      <c r="B10" s="4" t="s">
        <v>517</v>
      </c>
      <c r="C10" s="172">
        <v>1060640.358096035</v>
      </c>
      <c r="D10" s="173">
        <v>0.21028348063634569</v>
      </c>
      <c r="E10" s="163">
        <v>1099440.2935501693</v>
      </c>
      <c r="F10" s="8">
        <v>0.22004083894259011</v>
      </c>
      <c r="G10" s="163">
        <v>771565.71054788295</v>
      </c>
      <c r="H10" s="8">
        <v>0.31382806041478684</v>
      </c>
      <c r="I10" s="163">
        <v>486801.58802834107</v>
      </c>
      <c r="J10" s="8">
        <v>0.19951280057630136</v>
      </c>
      <c r="K10" s="163">
        <v>328733.16552154685</v>
      </c>
      <c r="L10" s="8">
        <v>0.16328509977535277</v>
      </c>
    </row>
    <row r="11" spans="2:12" ht="18" hidden="1" x14ac:dyDescent="0.35">
      <c r="B11" s="4" t="s">
        <v>172</v>
      </c>
      <c r="C11" s="172">
        <v>0</v>
      </c>
      <c r="D11" s="173">
        <v>0</v>
      </c>
      <c r="E11" s="163">
        <v>0</v>
      </c>
      <c r="F11" s="8">
        <v>0</v>
      </c>
      <c r="G11" s="163">
        <v>0</v>
      </c>
      <c r="H11" s="8">
        <v>0</v>
      </c>
      <c r="I11" s="163">
        <v>0</v>
      </c>
      <c r="J11" s="8">
        <v>0</v>
      </c>
      <c r="K11" s="163">
        <v>0</v>
      </c>
      <c r="L11" s="8">
        <v>0</v>
      </c>
    </row>
    <row r="12" spans="2:12" x14ac:dyDescent="0.35">
      <c r="B12" s="27" t="s">
        <v>133</v>
      </c>
      <c r="C12" s="175">
        <v>4881260.6003039191</v>
      </c>
      <c r="D12" s="150">
        <v>0.18041526530031662</v>
      </c>
      <c r="E12" s="165">
        <v>5394824.3652588166</v>
      </c>
      <c r="F12" s="28">
        <v>0.20435420989054276</v>
      </c>
      <c r="G12" s="165">
        <v>4817476.1352256192</v>
      </c>
      <c r="H12" s="28">
        <v>0.24617759394147803</v>
      </c>
      <c r="I12" s="165">
        <v>3925254.6678824681</v>
      </c>
      <c r="J12" s="28">
        <v>0.20228213251620447</v>
      </c>
      <c r="K12" s="165">
        <v>3535938.6173436954</v>
      </c>
      <c r="L12" s="28">
        <v>0.2108455432379463</v>
      </c>
    </row>
    <row r="13" spans="2:12" ht="5" customHeight="1" x14ac:dyDescent="0.35">
      <c r="B13" s="4"/>
      <c r="C13" s="172"/>
      <c r="D13" s="173"/>
      <c r="E13" s="163"/>
      <c r="F13" s="8"/>
      <c r="G13" s="163"/>
      <c r="H13" s="8"/>
      <c r="I13" s="163"/>
      <c r="J13" s="8"/>
      <c r="K13" s="163"/>
      <c r="L13" s="8"/>
    </row>
    <row r="14" spans="2:12" x14ac:dyDescent="0.35">
      <c r="B14" s="7" t="s">
        <v>489</v>
      </c>
      <c r="C14" s="174"/>
      <c r="D14" s="171"/>
      <c r="E14" s="164"/>
      <c r="F14" s="9"/>
      <c r="G14" s="164"/>
      <c r="H14" s="9"/>
      <c r="I14" s="164"/>
      <c r="J14" s="9"/>
      <c r="K14" s="164"/>
      <c r="L14" s="9"/>
    </row>
    <row r="15" spans="2:12" x14ac:dyDescent="0.35">
      <c r="B15" s="7" t="s">
        <v>173</v>
      </c>
      <c r="C15" s="172">
        <v>1049645.4328108446</v>
      </c>
      <c r="D15" s="173">
        <v>4.7409876177651918E-2</v>
      </c>
      <c r="E15" s="163">
        <v>896063.28559163923</v>
      </c>
      <c r="F15" s="8">
        <v>2.6185935862600589E-2</v>
      </c>
      <c r="G15" s="163">
        <v>853952.55017614702</v>
      </c>
      <c r="H15" s="8">
        <v>1.8657302436308455E-2</v>
      </c>
      <c r="I15" s="163">
        <v>768890.3008721919</v>
      </c>
      <c r="J15" s="8">
        <v>1.4288096800916032E-2</v>
      </c>
      <c r="K15" s="163">
        <v>748342.8632552647</v>
      </c>
      <c r="L15" s="8">
        <v>3.1869178879689736E-3</v>
      </c>
    </row>
    <row r="16" spans="2:12" x14ac:dyDescent="0.35">
      <c r="B16" s="26" t="s">
        <v>174</v>
      </c>
      <c r="C16" s="174">
        <v>510320.04911441309</v>
      </c>
      <c r="D16" s="171">
        <v>8.7635882771231882E-2</v>
      </c>
      <c r="E16" s="164">
        <v>390976.01022757584</v>
      </c>
      <c r="F16" s="9">
        <v>4.8643720150956922E-2</v>
      </c>
      <c r="G16" s="164">
        <v>391886.66251376434</v>
      </c>
      <c r="H16" s="9">
        <v>3.2936957801156526E-2</v>
      </c>
      <c r="I16" s="164">
        <v>374705.92158919643</v>
      </c>
      <c r="J16" s="9">
        <v>2.5301333285227944E-2</v>
      </c>
      <c r="K16" s="164">
        <v>373762.13282333489</v>
      </c>
      <c r="L16" s="9">
        <v>6.0967146590751517E-3</v>
      </c>
    </row>
    <row r="17" spans="2:12" x14ac:dyDescent="0.35">
      <c r="B17" s="26" t="s">
        <v>175</v>
      </c>
      <c r="C17" s="174">
        <v>539325.38369643164</v>
      </c>
      <c r="D17" s="171">
        <v>9.3472552051018076E-3</v>
      </c>
      <c r="E17" s="164">
        <v>505087.27536406339</v>
      </c>
      <c r="F17" s="9">
        <v>8.8019008098778606E-3</v>
      </c>
      <c r="G17" s="164">
        <v>462065.88766238274</v>
      </c>
      <c r="H17" s="9">
        <v>6.5464614670960502E-3</v>
      </c>
      <c r="I17" s="164">
        <v>394184.37928299542</v>
      </c>
      <c r="J17" s="9">
        <v>3.8190748319577653E-3</v>
      </c>
      <c r="K17" s="164">
        <v>374580.73043192987</v>
      </c>
      <c r="L17" s="9">
        <v>2.8348010034701847E-4</v>
      </c>
    </row>
    <row r="18" spans="2:12" x14ac:dyDescent="0.35">
      <c r="B18" s="7" t="s">
        <v>176</v>
      </c>
      <c r="C18" s="172">
        <v>563070.24452853517</v>
      </c>
      <c r="D18" s="173">
        <v>6.7737061886364899E-2</v>
      </c>
      <c r="E18" s="163">
        <v>574605.70706848986</v>
      </c>
      <c r="F18" s="8">
        <v>7.8102452150641127E-2</v>
      </c>
      <c r="G18" s="163">
        <v>545625.62256418332</v>
      </c>
      <c r="H18" s="8"/>
      <c r="I18" s="163">
        <v>490621.87376040732</v>
      </c>
      <c r="J18" s="8"/>
      <c r="K18" s="163">
        <v>524385.38818535581</v>
      </c>
      <c r="L18" s="8"/>
    </row>
    <row r="19" spans="2:12" x14ac:dyDescent="0.35">
      <c r="B19" s="26" t="s">
        <v>177</v>
      </c>
      <c r="C19" s="174">
        <v>535745.00333049532</v>
      </c>
      <c r="D19" s="171">
        <v>7.1191936019739971E-2</v>
      </c>
      <c r="E19" s="164">
        <v>550287.7200373949</v>
      </c>
      <c r="F19" s="9">
        <v>8.1553909178188361E-2</v>
      </c>
      <c r="G19" s="164">
        <v>526852.53245277423</v>
      </c>
      <c r="H19" s="9"/>
      <c r="I19" s="164">
        <v>481456.12540819339</v>
      </c>
      <c r="J19" s="9"/>
      <c r="K19" s="164">
        <v>511211.11334137974</v>
      </c>
      <c r="L19" s="9"/>
    </row>
    <row r="20" spans="2:12" x14ac:dyDescent="0.35">
      <c r="B20" s="26" t="s">
        <v>178</v>
      </c>
      <c r="C20" s="174">
        <v>27325.241198039792</v>
      </c>
      <c r="D20" s="171"/>
      <c r="E20" s="164">
        <v>24317.987031095028</v>
      </c>
      <c r="F20" s="9"/>
      <c r="G20" s="164">
        <v>18773.090111409158</v>
      </c>
      <c r="H20" s="9"/>
      <c r="I20" s="164">
        <v>9165.7483522139446</v>
      </c>
      <c r="J20" s="9"/>
      <c r="K20" s="164">
        <v>13174.274843976036</v>
      </c>
      <c r="L20" s="9"/>
    </row>
    <row r="21" spans="2:12" ht="18" x14ac:dyDescent="0.35">
      <c r="B21" s="27" t="s">
        <v>490</v>
      </c>
      <c r="C21" s="175">
        <v>1612715.6773393797</v>
      </c>
      <c r="D21" s="150"/>
      <c r="E21" s="165">
        <v>1470668.992660129</v>
      </c>
      <c r="F21" s="28"/>
      <c r="G21" s="165">
        <v>1399578.1727403305</v>
      </c>
      <c r="H21" s="28"/>
      <c r="I21" s="165">
        <v>1259512.1746325991</v>
      </c>
      <c r="J21" s="28"/>
      <c r="K21" s="165">
        <v>1272728.2514406205</v>
      </c>
      <c r="L21" s="28"/>
    </row>
    <row r="22" spans="2:12" ht="3" customHeight="1" x14ac:dyDescent="0.35">
      <c r="B22" s="4"/>
      <c r="C22" s="172"/>
      <c r="D22" s="173"/>
      <c r="E22" s="163"/>
      <c r="F22" s="8"/>
      <c r="G22" s="163"/>
      <c r="H22" s="8"/>
      <c r="I22" s="163"/>
      <c r="J22" s="8"/>
      <c r="K22" s="163"/>
      <c r="L22" s="8"/>
    </row>
    <row r="23" spans="2:12" ht="18" x14ac:dyDescent="0.35">
      <c r="B23" s="27" t="s">
        <v>491</v>
      </c>
      <c r="C23" s="175">
        <v>6493976.2776432978</v>
      </c>
      <c r="D23" s="150">
        <v>0.14914717405701852</v>
      </c>
      <c r="E23" s="165">
        <v>6865493.3579189461</v>
      </c>
      <c r="F23" s="28">
        <v>0.17053362083256607</v>
      </c>
      <c r="G23" s="165">
        <v>6217054.3079659492</v>
      </c>
      <c r="H23" s="28">
        <v>0.20178007620773136</v>
      </c>
      <c r="I23" s="165">
        <v>5184766.8425150672</v>
      </c>
      <c r="J23" s="28">
        <v>0.16040620960354104</v>
      </c>
      <c r="K23" s="165">
        <v>4808666.8687843159</v>
      </c>
      <c r="L23" s="28">
        <v>0.16115672931995353</v>
      </c>
    </row>
    <row r="24" spans="2:12" x14ac:dyDescent="0.35">
      <c r="B24" s="21" t="s">
        <v>78</v>
      </c>
      <c r="C24" s="174">
        <v>4282727.5343796061</v>
      </c>
      <c r="D24" s="171">
        <v>0.21027904553219964</v>
      </c>
      <c r="E24" s="174">
        <v>4335723.1156971725</v>
      </c>
      <c r="F24" s="124">
        <v>0.25254940588952285</v>
      </c>
      <c r="G24" s="266">
        <v>4122529.2193154562</v>
      </c>
      <c r="H24" s="10">
        <v>0.29301072596410516</v>
      </c>
      <c r="I24" s="266">
        <v>3641045.0405872059</v>
      </c>
      <c r="J24" s="10">
        <v>0.22061819754211409</v>
      </c>
      <c r="K24" s="266">
        <v>3467546.6401699628</v>
      </c>
      <c r="L24" s="124">
        <v>0.21793751902855196</v>
      </c>
    </row>
    <row r="25" spans="2:12" ht="9.5" thickBot="1" x14ac:dyDescent="0.4">
      <c r="B25" s="21" t="s">
        <v>179</v>
      </c>
      <c r="C25" s="176">
        <v>2211248.743263694</v>
      </c>
      <c r="D25" s="177">
        <v>3.0747491528089962E-2</v>
      </c>
      <c r="E25" s="174">
        <v>2529770.2422217745</v>
      </c>
      <c r="F25" s="124">
        <v>2.9968391157323141E-2</v>
      </c>
      <c r="G25" s="266">
        <v>2094525.0886504932</v>
      </c>
      <c r="H25" s="10">
        <v>2.2216211656407976E-2</v>
      </c>
      <c r="I25" s="266">
        <v>1543721.8019278618</v>
      </c>
      <c r="J25" s="10">
        <v>1.8389325606794273E-2</v>
      </c>
      <c r="K25" s="266">
        <v>1341120.2286143529</v>
      </c>
      <c r="L25" s="124">
        <v>1.4346598222554052E-2</v>
      </c>
    </row>
    <row r="26" spans="2:12" ht="10" thickTop="1" thickBot="1" x14ac:dyDescent="0.4">
      <c r="C26" s="124"/>
      <c r="D26" s="125"/>
      <c r="E26" s="124"/>
      <c r="F26" s="200"/>
      <c r="G26" s="124"/>
      <c r="H26" s="200"/>
      <c r="I26" s="200"/>
      <c r="J26" s="200"/>
      <c r="K26" s="124"/>
      <c r="L26" s="200"/>
    </row>
    <row r="27" spans="2:12" ht="15.5" customHeight="1" thickTop="1" thickBot="1" x14ac:dyDescent="0.4">
      <c r="B27" s="6" t="s">
        <v>180</v>
      </c>
      <c r="C27" s="829" t="s">
        <v>729</v>
      </c>
      <c r="D27" s="830"/>
      <c r="E27" s="828" t="s">
        <v>716</v>
      </c>
      <c r="F27" s="828"/>
      <c r="G27" s="828" t="s">
        <v>665</v>
      </c>
      <c r="H27" s="828"/>
    </row>
    <row r="28" spans="2:12" ht="27.5" thickTop="1" x14ac:dyDescent="0.35">
      <c r="B28" s="29" t="s">
        <v>381</v>
      </c>
      <c r="C28" s="56" t="s">
        <v>150</v>
      </c>
      <c r="D28" s="444" t="s">
        <v>151</v>
      </c>
      <c r="E28" s="30" t="s">
        <v>150</v>
      </c>
      <c r="F28" s="30" t="s">
        <v>151</v>
      </c>
      <c r="G28" s="30" t="s">
        <v>150</v>
      </c>
      <c r="H28" s="30" t="s">
        <v>151</v>
      </c>
    </row>
    <row r="29" spans="2:12" x14ac:dyDescent="0.35">
      <c r="B29" s="32" t="s">
        <v>181</v>
      </c>
      <c r="C29" s="442"/>
      <c r="D29" s="443"/>
      <c r="E29" s="31"/>
      <c r="F29" s="31"/>
      <c r="G29" s="31"/>
      <c r="H29" s="31"/>
      <c r="J29" s="124"/>
      <c r="K29" s="702"/>
    </row>
    <row r="30" spans="2:12" x14ac:dyDescent="0.35">
      <c r="B30" s="2" t="s">
        <v>165</v>
      </c>
      <c r="C30" s="461">
        <v>1380981.9816892566</v>
      </c>
      <c r="D30" s="462">
        <v>0.29821112908094927</v>
      </c>
      <c r="E30" s="463">
        <v>1276609.7130357716</v>
      </c>
      <c r="F30" s="464">
        <v>0.40046085877674081</v>
      </c>
      <c r="G30" s="463">
        <v>1288141.2404600966</v>
      </c>
      <c r="H30" s="464">
        <v>0.30932263073266369</v>
      </c>
      <c r="J30" s="124"/>
      <c r="K30" s="702"/>
      <c r="L30" s="278"/>
    </row>
    <row r="31" spans="2:12" x14ac:dyDescent="0.35">
      <c r="B31" s="33" t="s">
        <v>168</v>
      </c>
      <c r="C31" s="461">
        <v>1250520.8216334297</v>
      </c>
      <c r="D31" s="462">
        <v>0.17343103469217935</v>
      </c>
      <c r="E31" s="463">
        <v>1510057.188579024</v>
      </c>
      <c r="F31" s="464">
        <v>0.20748027448444858</v>
      </c>
      <c r="G31" s="463">
        <v>1135594.9690643228</v>
      </c>
      <c r="H31" s="464">
        <v>0.24906274749194751</v>
      </c>
      <c r="J31" s="124"/>
      <c r="K31" s="702"/>
    </row>
    <row r="32" spans="2:12" ht="18" x14ac:dyDescent="0.35">
      <c r="B32" s="2" t="s">
        <v>518</v>
      </c>
      <c r="C32" s="461">
        <v>605159.67861201067</v>
      </c>
      <c r="D32" s="462">
        <v>0.31231669406214663</v>
      </c>
      <c r="E32" s="463">
        <v>607792.4838174053</v>
      </c>
      <c r="F32" s="464">
        <v>0.33983367370033057</v>
      </c>
      <c r="G32" s="463">
        <v>158837.18448082922</v>
      </c>
      <c r="H32" s="464">
        <v>0.28404514714086582</v>
      </c>
      <c r="J32" s="124"/>
      <c r="K32" s="702"/>
    </row>
    <row r="33" spans="2:12" x14ac:dyDescent="0.35">
      <c r="B33" s="22" t="s">
        <v>133</v>
      </c>
      <c r="C33" s="471">
        <v>3236662.4819346969</v>
      </c>
      <c r="D33" s="472">
        <v>0.25263826264486983</v>
      </c>
      <c r="E33" s="471">
        <v>3394459.3854322005</v>
      </c>
      <c r="F33" s="473">
        <v>0.30375607350814077</v>
      </c>
      <c r="G33" s="474">
        <v>2582573.3940052483</v>
      </c>
      <c r="H33" s="473">
        <v>0.28127083373932138</v>
      </c>
      <c r="I33" s="437"/>
      <c r="J33" s="124"/>
      <c r="K33" s="702"/>
      <c r="L33" s="124"/>
    </row>
    <row r="34" spans="2:12" x14ac:dyDescent="0.35">
      <c r="B34" s="32" t="s">
        <v>489</v>
      </c>
      <c r="C34" s="461"/>
      <c r="D34" s="467"/>
      <c r="E34" s="468"/>
      <c r="F34" s="469"/>
      <c r="G34" s="468"/>
      <c r="H34" s="469"/>
      <c r="J34" s="124"/>
      <c r="K34" s="702"/>
    </row>
    <row r="35" spans="2:12" x14ac:dyDescent="0.35">
      <c r="B35" s="33" t="s">
        <v>173</v>
      </c>
      <c r="C35" s="461">
        <v>510320.04911441309</v>
      </c>
      <c r="D35" s="462">
        <v>8.7635882771231882E-2</v>
      </c>
      <c r="E35" s="461">
        <v>390976.01022757584</v>
      </c>
      <c r="F35" s="464">
        <v>4.8643720150956922E-2</v>
      </c>
      <c r="G35" s="470">
        <v>373762.13282333489</v>
      </c>
      <c r="H35" s="464"/>
      <c r="J35" s="124"/>
      <c r="K35" s="702"/>
    </row>
    <row r="36" spans="2:12" x14ac:dyDescent="0.35">
      <c r="B36" s="33" t="s">
        <v>176</v>
      </c>
      <c r="C36" s="461">
        <v>535745.00333049532</v>
      </c>
      <c r="D36" s="462">
        <v>7.1191936019739971E-2</v>
      </c>
      <c r="E36" s="461">
        <v>550287.7200373949</v>
      </c>
      <c r="F36" s="464">
        <v>8.1553909178188361E-2</v>
      </c>
      <c r="G36" s="470">
        <v>511211.11334137974</v>
      </c>
      <c r="H36" s="464"/>
      <c r="J36" s="124"/>
      <c r="K36" s="702"/>
    </row>
    <row r="37" spans="2:12" ht="18" x14ac:dyDescent="0.35">
      <c r="B37" s="475" t="s">
        <v>490</v>
      </c>
      <c r="C37" s="471">
        <v>1046065.0524449084</v>
      </c>
      <c r="D37" s="472"/>
      <c r="E37" s="471">
        <v>941263.7302649708</v>
      </c>
      <c r="F37" s="473"/>
      <c r="G37" s="474">
        <v>884973.24616471468</v>
      </c>
      <c r="H37" s="473"/>
      <c r="I37" s="127"/>
      <c r="J37" s="124"/>
      <c r="K37" s="702"/>
      <c r="L37" s="124"/>
    </row>
    <row r="38" spans="2:12" x14ac:dyDescent="0.35">
      <c r="B38" s="1"/>
      <c r="C38" s="425"/>
      <c r="D38" s="465"/>
      <c r="E38" s="368"/>
      <c r="F38" s="466"/>
      <c r="G38" s="368"/>
      <c r="H38" s="466"/>
      <c r="I38" s="127"/>
      <c r="J38" s="124"/>
      <c r="K38" s="702"/>
    </row>
    <row r="39" spans="2:12" ht="18.5" thickBot="1" x14ac:dyDescent="0.4">
      <c r="B39" s="475" t="s">
        <v>491</v>
      </c>
      <c r="C39" s="476">
        <v>4282727.5343796052</v>
      </c>
      <c r="D39" s="477">
        <v>0.21027904553219964</v>
      </c>
      <c r="E39" s="471">
        <v>4335723.1156971715</v>
      </c>
      <c r="F39" s="473">
        <v>0.25254940588952285</v>
      </c>
      <c r="G39" s="474">
        <v>3467546.6401699632</v>
      </c>
      <c r="H39" s="473">
        <v>0.21793751902855196</v>
      </c>
      <c r="I39" s="437"/>
      <c r="J39" s="124"/>
      <c r="K39" s="702"/>
      <c r="L39" s="124"/>
    </row>
    <row r="40" spans="2:12" ht="10" thickTop="1" thickBot="1" x14ac:dyDescent="0.4">
      <c r="B40" s="127"/>
      <c r="C40" s="437"/>
      <c r="D40" s="437"/>
      <c r="E40" s="437"/>
      <c r="F40" s="437"/>
      <c r="G40" s="437"/>
      <c r="H40" s="127"/>
      <c r="I40" s="127"/>
      <c r="J40" s="124"/>
      <c r="K40" s="702"/>
    </row>
    <row r="41" spans="2:12" ht="15.5" customHeight="1" thickTop="1" thickBot="1" x14ac:dyDescent="0.4">
      <c r="B41" s="6" t="s">
        <v>182</v>
      </c>
      <c r="C41" s="829" t="s">
        <v>729</v>
      </c>
      <c r="D41" s="830"/>
      <c r="E41" s="828" t="s">
        <v>716</v>
      </c>
      <c r="F41" s="828"/>
      <c r="G41" s="828" t="s">
        <v>665</v>
      </c>
      <c r="H41" s="828"/>
      <c r="I41" s="127"/>
      <c r="J41" s="124"/>
      <c r="K41" s="125"/>
    </row>
    <row r="42" spans="2:12" ht="27.5" thickTop="1" x14ac:dyDescent="0.35">
      <c r="B42" s="29" t="s">
        <v>381</v>
      </c>
      <c r="C42" s="56" t="s">
        <v>150</v>
      </c>
      <c r="D42" s="57" t="s">
        <v>151</v>
      </c>
      <c r="E42" s="30" t="s">
        <v>150</v>
      </c>
      <c r="F42" s="30" t="s">
        <v>151</v>
      </c>
      <c r="G42" s="30" t="s">
        <v>150</v>
      </c>
      <c r="H42" s="30" t="s">
        <v>151</v>
      </c>
      <c r="I42" s="127"/>
      <c r="J42" s="124"/>
      <c r="K42" s="127"/>
    </row>
    <row r="43" spans="2:12" x14ac:dyDescent="0.35">
      <c r="B43" s="32" t="s">
        <v>520</v>
      </c>
      <c r="C43" s="478"/>
      <c r="D43" s="479"/>
      <c r="E43" s="480"/>
      <c r="F43" s="480"/>
      <c r="G43" s="480"/>
      <c r="H43" s="480"/>
      <c r="I43" s="127"/>
      <c r="J43" s="126"/>
      <c r="K43" s="127"/>
    </row>
    <row r="44" spans="2:12" x14ac:dyDescent="0.35">
      <c r="B44" s="2" t="s">
        <v>165</v>
      </c>
      <c r="C44" s="481">
        <v>563559.66149622272</v>
      </c>
      <c r="D44" s="462">
        <v>3.4837056910489307E-2</v>
      </c>
      <c r="E44" s="482">
        <v>708856.85748015111</v>
      </c>
      <c r="F44" s="464">
        <v>3.4242565607298915E-2</v>
      </c>
      <c r="G44" s="482">
        <v>175221.58702504649</v>
      </c>
      <c r="H44" s="464">
        <v>2.0626134343898386E-2</v>
      </c>
      <c r="I44" s="108"/>
      <c r="J44" s="126"/>
    </row>
    <row r="45" spans="2:12" x14ac:dyDescent="0.35">
      <c r="B45" s="33" t="s">
        <v>168</v>
      </c>
      <c r="C45" s="481">
        <v>625557.77738897502</v>
      </c>
      <c r="D45" s="462">
        <v>1.483908335173326E-2</v>
      </c>
      <c r="E45" s="482">
        <v>799860.3126137011</v>
      </c>
      <c r="F45" s="464">
        <v>1.465371701625604E-2</v>
      </c>
      <c r="G45" s="482">
        <v>608247.65527268301</v>
      </c>
      <c r="H45" s="464">
        <v>1.1442521079039484E-2</v>
      </c>
      <c r="I45" s="108"/>
      <c r="J45" s="126"/>
    </row>
    <row r="46" spans="2:12" ht="18" x14ac:dyDescent="0.35">
      <c r="B46" s="2" t="s">
        <v>171</v>
      </c>
      <c r="C46" s="481">
        <v>455480.67948402424</v>
      </c>
      <c r="D46" s="462">
        <v>7.4720350462623111E-2</v>
      </c>
      <c r="E46" s="482">
        <v>491647.80973276385</v>
      </c>
      <c r="F46" s="464">
        <v>7.1948682037608402E-2</v>
      </c>
      <c r="G46" s="482">
        <v>169895.98104071763</v>
      </c>
      <c r="H46" s="464">
        <v>5.0385513782717266E-2</v>
      </c>
      <c r="I46" s="108"/>
      <c r="J46" s="126"/>
    </row>
    <row r="47" spans="2:12" ht="18" x14ac:dyDescent="0.35">
      <c r="B47" s="2" t="s">
        <v>172</v>
      </c>
      <c r="C47" s="481">
        <v>0</v>
      </c>
      <c r="D47" s="462">
        <v>0</v>
      </c>
      <c r="E47" s="482">
        <v>0</v>
      </c>
      <c r="F47" s="464">
        <v>0</v>
      </c>
      <c r="G47" s="482">
        <v>0</v>
      </c>
      <c r="H47" s="464">
        <v>0</v>
      </c>
      <c r="I47" s="108"/>
      <c r="J47" s="126"/>
      <c r="K47" s="126"/>
    </row>
    <row r="48" spans="2:12" x14ac:dyDescent="0.35">
      <c r="B48" s="5" t="s">
        <v>519</v>
      </c>
      <c r="C48" s="487">
        <v>1644598.1183692219</v>
      </c>
      <c r="D48" s="488">
        <v>3.8276305497917114E-2</v>
      </c>
      <c r="E48" s="489">
        <v>2000364.9798266159</v>
      </c>
      <c r="F48" s="490">
        <v>3.5677197300843642E-2</v>
      </c>
      <c r="G48" s="489">
        <v>953365.22333844705</v>
      </c>
      <c r="H48" s="490">
        <v>2.0070300905266313E-2</v>
      </c>
      <c r="I48" s="108"/>
      <c r="J48" s="124"/>
      <c r="K48" s="124"/>
    </row>
    <row r="49" spans="2:12" x14ac:dyDescent="0.35">
      <c r="B49" s="32" t="s">
        <v>489</v>
      </c>
      <c r="C49" s="461"/>
      <c r="D49" s="467"/>
      <c r="E49" s="468"/>
      <c r="F49" s="469"/>
      <c r="G49" s="468"/>
      <c r="H49" s="469"/>
      <c r="I49" s="108"/>
      <c r="J49" s="124"/>
      <c r="K49" s="124"/>
    </row>
    <row r="50" spans="2:12" x14ac:dyDescent="0.35">
      <c r="B50" s="33" t="s">
        <v>173</v>
      </c>
      <c r="C50" s="483">
        <v>539325.38369643164</v>
      </c>
      <c r="D50" s="484"/>
      <c r="E50" s="485">
        <v>505087.27536406339</v>
      </c>
      <c r="F50" s="486"/>
      <c r="G50" s="485">
        <v>374580.73043192987</v>
      </c>
      <c r="H50" s="464"/>
      <c r="I50" s="108"/>
      <c r="J50" s="126"/>
      <c r="K50" s="126"/>
    </row>
    <row r="51" spans="2:12" x14ac:dyDescent="0.35">
      <c r="B51" s="33" t="s">
        <v>176</v>
      </c>
      <c r="C51" s="483">
        <v>27325.241198039792</v>
      </c>
      <c r="D51" s="484"/>
      <c r="E51" s="485">
        <v>24317.987031095028</v>
      </c>
      <c r="F51" s="486"/>
      <c r="G51" s="485">
        <v>13174.274843976036</v>
      </c>
      <c r="H51" s="464"/>
      <c r="I51" s="108"/>
      <c r="J51" s="126"/>
      <c r="K51" s="126"/>
    </row>
    <row r="52" spans="2:12" ht="18" x14ac:dyDescent="0.35">
      <c r="B52" s="22" t="s">
        <v>490</v>
      </c>
      <c r="C52" s="487">
        <v>566650.62489447149</v>
      </c>
      <c r="D52" s="491"/>
      <c r="E52" s="489">
        <v>529405.26239515841</v>
      </c>
      <c r="F52" s="492"/>
      <c r="G52" s="489">
        <v>387755.00527590589</v>
      </c>
      <c r="H52" s="490"/>
      <c r="I52" s="108"/>
      <c r="J52" s="124"/>
      <c r="K52" s="124"/>
    </row>
    <row r="53" spans="2:12" x14ac:dyDescent="0.35">
      <c r="B53" s="1"/>
      <c r="C53" s="425"/>
      <c r="D53" s="465"/>
      <c r="E53" s="368"/>
      <c r="F53" s="466"/>
      <c r="G53" s="368"/>
      <c r="H53" s="466"/>
      <c r="I53" s="108"/>
      <c r="J53" s="126"/>
      <c r="K53" s="124"/>
    </row>
    <row r="54" spans="2:12" ht="18.5" thickBot="1" x14ac:dyDescent="0.4">
      <c r="B54" s="22" t="s">
        <v>491</v>
      </c>
      <c r="C54" s="493">
        <v>2211248.7432636935</v>
      </c>
      <c r="D54" s="494">
        <v>3.0747491528089962E-2</v>
      </c>
      <c r="E54" s="489">
        <v>2529770.2422217745</v>
      </c>
      <c r="F54" s="490">
        <v>2.9968391157323141E-2</v>
      </c>
      <c r="G54" s="489">
        <v>1341120.2286143529</v>
      </c>
      <c r="H54" s="490">
        <v>1.4346598222554052E-2</v>
      </c>
      <c r="I54" s="108"/>
      <c r="J54" s="124"/>
      <c r="K54" s="124"/>
      <c r="L54" s="279"/>
    </row>
    <row r="55" spans="2:12" ht="9.5" thickTop="1" x14ac:dyDescent="0.35">
      <c r="C55" s="445"/>
      <c r="E55" s="108"/>
      <c r="F55" s="108"/>
      <c r="G55" s="108"/>
      <c r="H55" s="108"/>
      <c r="I55" s="108"/>
    </row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3.453125" style="113" customWidth="1"/>
    <col min="2" max="2" width="20.453125" style="86" customWidth="1"/>
    <col min="3" max="3" width="6.54296875" style="113" bestFit="1" customWidth="1"/>
    <col min="4" max="4" width="8.453125" style="113" bestFit="1" customWidth="1"/>
    <col min="5" max="5" width="6.54296875" style="113" bestFit="1" customWidth="1"/>
    <col min="6" max="6" width="8.453125" style="113" bestFit="1" customWidth="1"/>
    <col min="7" max="7" width="6.90625" style="113" customWidth="1"/>
    <col min="8" max="8" width="8.26953125" style="113" bestFit="1" customWidth="1"/>
    <col min="9" max="9" width="6.54296875" style="113" bestFit="1" customWidth="1"/>
    <col min="10" max="10" width="8.26953125" style="113" bestFit="1" customWidth="1"/>
    <col min="11" max="11" width="6.54296875" style="113" bestFit="1" customWidth="1"/>
    <col min="12" max="12" width="8.26953125" style="113" bestFit="1" customWidth="1"/>
    <col min="13" max="13" width="10.81640625" style="113"/>
    <col min="14" max="14" width="11.453125" style="113" bestFit="1" customWidth="1"/>
    <col min="15" max="16384" width="10.81640625" style="113"/>
  </cols>
  <sheetData>
    <row r="1" spans="2:12" ht="9.5" thickBot="1" x14ac:dyDescent="0.4"/>
    <row r="2" spans="2:12" ht="15" customHeight="1" thickBot="1" x14ac:dyDescent="0.4">
      <c r="B2" s="666" t="s">
        <v>183</v>
      </c>
      <c r="C2" s="832" t="s">
        <v>730</v>
      </c>
      <c r="D2" s="833"/>
      <c r="E2" s="834" t="s">
        <v>717</v>
      </c>
      <c r="F2" s="835"/>
      <c r="G2" s="835" t="s">
        <v>700</v>
      </c>
      <c r="H2" s="835"/>
      <c r="I2" s="835" t="s">
        <v>683</v>
      </c>
      <c r="J2" s="835"/>
      <c r="K2" s="835" t="s">
        <v>666</v>
      </c>
      <c r="L2" s="835"/>
    </row>
    <row r="3" spans="2:12" ht="27.5" thickTop="1" x14ac:dyDescent="0.35">
      <c r="B3" s="30" t="s">
        <v>78</v>
      </c>
      <c r="C3" s="563" t="s">
        <v>184</v>
      </c>
      <c r="D3" s="564" t="s">
        <v>185</v>
      </c>
      <c r="E3" s="30" t="s">
        <v>184</v>
      </c>
      <c r="F3" s="30" t="s">
        <v>185</v>
      </c>
      <c r="G3" s="30" t="s">
        <v>184</v>
      </c>
      <c r="H3" s="30" t="s">
        <v>185</v>
      </c>
      <c r="I3" s="30" t="s">
        <v>184</v>
      </c>
      <c r="J3" s="30" t="s">
        <v>185</v>
      </c>
      <c r="K3" s="30" t="s">
        <v>184</v>
      </c>
      <c r="L3" s="30" t="s">
        <v>185</v>
      </c>
    </row>
    <row r="4" spans="2:12" x14ac:dyDescent="0.35">
      <c r="B4" s="202" t="s">
        <v>186</v>
      </c>
      <c r="C4" s="788">
        <v>140.94596539277097</v>
      </c>
      <c r="D4" s="789"/>
      <c r="E4" s="58">
        <v>153.8102123309786</v>
      </c>
      <c r="F4" s="59"/>
      <c r="G4" s="58">
        <v>161.26287035336196</v>
      </c>
      <c r="H4" s="59"/>
      <c r="I4" s="58">
        <v>171.87175932788057</v>
      </c>
      <c r="J4" s="59"/>
      <c r="K4" s="58">
        <v>189.44826458461401</v>
      </c>
      <c r="L4" s="59"/>
    </row>
    <row r="5" spans="2:12" x14ac:dyDescent="0.35">
      <c r="B5" s="333" t="s">
        <v>187</v>
      </c>
      <c r="C5" s="790">
        <v>1</v>
      </c>
      <c r="D5" s="791">
        <v>0</v>
      </c>
      <c r="E5" s="45">
        <v>1</v>
      </c>
      <c r="F5" s="46">
        <v>0</v>
      </c>
      <c r="G5" s="45">
        <v>1</v>
      </c>
      <c r="H5" s="46">
        <v>0</v>
      </c>
      <c r="I5" s="45">
        <v>1</v>
      </c>
      <c r="J5" s="46">
        <v>0</v>
      </c>
      <c r="K5" s="44">
        <v>1</v>
      </c>
      <c r="L5" s="46">
        <v>0</v>
      </c>
    </row>
    <row r="6" spans="2:12" ht="18" x14ac:dyDescent="0.35">
      <c r="B6" s="333" t="s">
        <v>188</v>
      </c>
      <c r="C6" s="792"/>
      <c r="D6" s="791">
        <v>0.10205365611666366</v>
      </c>
      <c r="E6" s="44"/>
      <c r="F6" s="46">
        <v>0.10843516384319651</v>
      </c>
      <c r="G6" s="44"/>
      <c r="H6" s="46">
        <v>0.12484048701761756</v>
      </c>
      <c r="I6" s="44"/>
      <c r="J6" s="46">
        <v>8.3369719538885154E-2</v>
      </c>
      <c r="K6" s="44"/>
      <c r="L6" s="46">
        <v>6.9395519386440785E-2</v>
      </c>
    </row>
    <row r="7" spans="2:12" ht="18" x14ac:dyDescent="0.35">
      <c r="B7" s="333" t="s">
        <v>189</v>
      </c>
      <c r="C7" s="790">
        <v>9.9614206192505019</v>
      </c>
      <c r="D7" s="791">
        <v>0.25112128456260696</v>
      </c>
      <c r="E7" s="45">
        <v>19.295290894831066</v>
      </c>
      <c r="F7" s="46">
        <v>0.21575793473610969</v>
      </c>
      <c r="G7" s="45">
        <v>5.7028594569975413</v>
      </c>
      <c r="H7" s="46">
        <v>0.22459302692056365</v>
      </c>
      <c r="I7" s="45">
        <v>27.493915730410279</v>
      </c>
      <c r="J7" s="46">
        <v>0.2130695732277989</v>
      </c>
      <c r="K7" s="45">
        <v>37.422115017650491</v>
      </c>
      <c r="L7" s="46">
        <v>0.29054391764718668</v>
      </c>
    </row>
    <row r="8" spans="2:12" x14ac:dyDescent="0.35">
      <c r="B8" s="334" t="s">
        <v>190</v>
      </c>
      <c r="C8" s="793">
        <v>189.95038650261267</v>
      </c>
      <c r="D8" s="794"/>
      <c r="E8" s="61">
        <v>208.8916795410866</v>
      </c>
      <c r="F8" s="62"/>
      <c r="G8" s="61">
        <v>239.26510654741762</v>
      </c>
      <c r="H8" s="62"/>
      <c r="I8" s="61">
        <v>230.6820848626038</v>
      </c>
      <c r="J8" s="62"/>
      <c r="K8" s="61">
        <v>249.49264033379083</v>
      </c>
      <c r="L8" s="62"/>
    </row>
    <row r="9" spans="2:12" x14ac:dyDescent="0.35">
      <c r="B9" s="283" t="s">
        <v>157</v>
      </c>
      <c r="C9" s="790">
        <v>43.252390697836333</v>
      </c>
      <c r="D9" s="791">
        <v>5.8333475146634499E-2</v>
      </c>
      <c r="E9" s="45">
        <v>45.001172154441186</v>
      </c>
      <c r="F9" s="46">
        <v>6.7360255292514826E-2</v>
      </c>
      <c r="G9" s="45">
        <v>41.589672369727602</v>
      </c>
      <c r="H9" s="46">
        <v>5.0248930029679818E-2</v>
      </c>
      <c r="I9" s="45">
        <v>40.15591107093212</v>
      </c>
      <c r="J9" s="46">
        <v>6.666715428193136E-2</v>
      </c>
      <c r="K9" s="45">
        <v>48.310109080422372</v>
      </c>
      <c r="L9" s="46">
        <v>6.584186819010146E-2</v>
      </c>
    </row>
    <row r="10" spans="2:12" x14ac:dyDescent="0.35">
      <c r="B10" s="283" t="s">
        <v>191</v>
      </c>
      <c r="C10" s="790">
        <v>146.72535992929997</v>
      </c>
      <c r="D10" s="791">
        <v>4.0770955291966948E-2</v>
      </c>
      <c r="E10" s="45">
        <v>129.29881269839333</v>
      </c>
      <c r="F10" s="46">
        <v>3.6548345550347347E-2</v>
      </c>
      <c r="G10" s="45">
        <v>103.31632886338598</v>
      </c>
      <c r="H10" s="46">
        <v>3.9392332721058396E-2</v>
      </c>
      <c r="I10" s="45">
        <v>88.036816797706763</v>
      </c>
      <c r="J10" s="46">
        <v>4.6324430869809884E-2</v>
      </c>
      <c r="K10" s="45">
        <v>83.733605971251052</v>
      </c>
      <c r="L10" s="46">
        <v>5.7572894151744269E-2</v>
      </c>
    </row>
    <row r="11" spans="2:12" x14ac:dyDescent="0.35">
      <c r="B11" s="283" t="s">
        <v>192</v>
      </c>
      <c r="C11" s="790">
        <v>1</v>
      </c>
      <c r="D11" s="791">
        <v>6.5246521020854362E-2</v>
      </c>
      <c r="E11" s="45">
        <v>1.0000514857769258</v>
      </c>
      <c r="F11" s="46">
        <v>6.4398613972786581E-2</v>
      </c>
      <c r="G11" s="45">
        <v>1.0000729848658103</v>
      </c>
      <c r="H11" s="46">
        <v>6.0812532006118407E-2</v>
      </c>
      <c r="I11" s="45">
        <v>1.0000918589001144</v>
      </c>
      <c r="J11" s="46">
        <v>6.1684721581443946E-2</v>
      </c>
      <c r="K11" s="45">
        <v>1.0001191460946799</v>
      </c>
      <c r="L11" s="46">
        <v>7.1006161539783882E-2</v>
      </c>
    </row>
    <row r="12" spans="2:12" x14ac:dyDescent="0.35">
      <c r="B12" s="283" t="s">
        <v>193</v>
      </c>
      <c r="C12" s="790">
        <v>614.96940723648299</v>
      </c>
      <c r="D12" s="791">
        <v>7.6729924861045115E-2</v>
      </c>
      <c r="E12" s="45">
        <v>649.97101691316027</v>
      </c>
      <c r="F12" s="46">
        <v>8.111989480956347E-2</v>
      </c>
      <c r="G12" s="45">
        <v>659.44039750150807</v>
      </c>
      <c r="H12" s="46">
        <v>8.0546730575121156E-2</v>
      </c>
      <c r="I12" s="45">
        <v>692.87231881802302</v>
      </c>
      <c r="J12" s="46">
        <v>8.3037833926394536E-2</v>
      </c>
      <c r="K12" s="45">
        <v>727.78012415964736</v>
      </c>
      <c r="L12" s="46">
        <v>9.6005898677771637E-2</v>
      </c>
    </row>
    <row r="13" spans="2:12" x14ac:dyDescent="0.35">
      <c r="B13" s="283" t="s">
        <v>194</v>
      </c>
      <c r="C13" s="790">
        <v>256.41317944065383</v>
      </c>
      <c r="D13" s="791">
        <v>4.3338698331733302E-2</v>
      </c>
      <c r="E13" s="45">
        <v>293.36499482930299</v>
      </c>
      <c r="F13" s="46">
        <v>4.6557662877839974E-2</v>
      </c>
      <c r="G13" s="45">
        <v>331.49582934096003</v>
      </c>
      <c r="H13" s="46">
        <v>4.6142834014800578E-2</v>
      </c>
      <c r="I13" s="45">
        <v>360.53711933048658</v>
      </c>
      <c r="J13" s="46">
        <v>4.9148502016529733E-2</v>
      </c>
      <c r="K13" s="45">
        <v>393.01929503378574</v>
      </c>
      <c r="L13" s="46">
        <v>5.6416242580389783E-2</v>
      </c>
    </row>
    <row r="14" spans="2:12" x14ac:dyDescent="0.35">
      <c r="B14" s="283" t="s">
        <v>195</v>
      </c>
      <c r="C14" s="790">
        <v>79.57723780794467</v>
      </c>
      <c r="D14" s="791">
        <v>5.5186370549777708E-2</v>
      </c>
      <c r="E14" s="45">
        <v>97.807194355954337</v>
      </c>
      <c r="F14" s="46">
        <v>6.1003944570733284E-2</v>
      </c>
      <c r="G14" s="45">
        <v>103.85999268872942</v>
      </c>
      <c r="H14" s="46">
        <v>6.0668348662560545E-2</v>
      </c>
      <c r="I14" s="45">
        <v>105.7691837801345</v>
      </c>
      <c r="J14" s="46">
        <v>6.4200351039336578E-2</v>
      </c>
      <c r="K14" s="45">
        <v>112.91278654113816</v>
      </c>
      <c r="L14" s="46">
        <v>7.3307570933509203E-2</v>
      </c>
    </row>
    <row r="15" spans="2:12" x14ac:dyDescent="0.35">
      <c r="B15" s="283" t="s">
        <v>196</v>
      </c>
      <c r="C15" s="790">
        <v>24.877863879783092</v>
      </c>
      <c r="D15" s="791">
        <v>3.7305877480414695E-2</v>
      </c>
      <c r="E15" s="45">
        <v>29.198111932002917</v>
      </c>
      <c r="F15" s="46">
        <v>6.4845452837804032E-2</v>
      </c>
      <c r="G15" s="45">
        <v>51.808972794773986</v>
      </c>
      <c r="H15" s="46">
        <v>3.4860025227966072E-2</v>
      </c>
      <c r="I15" s="45">
        <v>31.806184550298624</v>
      </c>
      <c r="J15" s="46">
        <v>3.8797494581787578E-2</v>
      </c>
      <c r="K15" s="45">
        <v>40.795690129171476</v>
      </c>
      <c r="L15" s="46">
        <v>2.8982981640460304E-2</v>
      </c>
    </row>
    <row r="16" spans="2:12" x14ac:dyDescent="0.35">
      <c r="B16" s="283" t="s">
        <v>197</v>
      </c>
      <c r="C16" s="790">
        <v>192.5342753546166</v>
      </c>
      <c r="D16" s="791">
        <v>1.5267356262047119E-2</v>
      </c>
      <c r="E16" s="45">
        <v>168.95571013178687</v>
      </c>
      <c r="F16" s="46">
        <v>1.4953979825581469E-2</v>
      </c>
      <c r="G16" s="45">
        <v>325.68454980855131</v>
      </c>
      <c r="H16" s="46">
        <v>1.6110223872003619E-2</v>
      </c>
      <c r="I16" s="45">
        <v>76.612991066844728</v>
      </c>
      <c r="J16" s="46">
        <v>4.9095745100686001E-3</v>
      </c>
      <c r="K16" s="45">
        <v>72.458699157918687</v>
      </c>
      <c r="L16" s="46">
        <v>8.5582518157865228E-3</v>
      </c>
    </row>
    <row r="17" spans="1:12" ht="18" x14ac:dyDescent="0.35">
      <c r="B17" s="193" t="s">
        <v>198</v>
      </c>
      <c r="C17" s="795">
        <v>525.35440163511282</v>
      </c>
      <c r="D17" s="796">
        <v>1.782960930196938E-2</v>
      </c>
      <c r="E17" s="49">
        <v>533.55600125202341</v>
      </c>
      <c r="F17" s="50">
        <v>1.7199669991392594E-2</v>
      </c>
      <c r="G17" s="49">
        <v>613.6587783319784</v>
      </c>
      <c r="H17" s="50">
        <v>1.7351678636593513E-2</v>
      </c>
      <c r="I17" s="49">
        <v>688.45162357971867</v>
      </c>
      <c r="J17" s="50">
        <v>1.6052767048850714E-2</v>
      </c>
      <c r="K17" s="49">
        <v>753.54597190462027</v>
      </c>
      <c r="L17" s="50">
        <v>1.7511368488751369E-2</v>
      </c>
    </row>
    <row r="18" spans="1:12" ht="18" x14ac:dyDescent="0.35">
      <c r="B18" s="191" t="s">
        <v>199</v>
      </c>
      <c r="C18" s="792"/>
      <c r="D18" s="791">
        <v>1.4795234903719267E-2</v>
      </c>
      <c r="E18" s="44"/>
      <c r="F18" s="46">
        <v>1.754368772341499E-2</v>
      </c>
      <c r="G18" s="44"/>
      <c r="H18" s="46">
        <v>2.3504564130170911E-2</v>
      </c>
      <c r="I18" s="44"/>
      <c r="J18" s="46">
        <v>1.6427701871759289E-2</v>
      </c>
      <c r="K18" s="44"/>
      <c r="L18" s="46">
        <v>2.6750900521418416E-2</v>
      </c>
    </row>
    <row r="19" spans="1:12" ht="27" x14ac:dyDescent="0.35">
      <c r="B19" s="30" t="s">
        <v>132</v>
      </c>
      <c r="C19" s="563" t="s">
        <v>184</v>
      </c>
      <c r="D19" s="564" t="s">
        <v>478</v>
      </c>
      <c r="E19" s="30" t="s">
        <v>184</v>
      </c>
      <c r="F19" s="30" t="s">
        <v>478</v>
      </c>
      <c r="G19" s="30" t="s">
        <v>184</v>
      </c>
      <c r="H19" s="30" t="s">
        <v>478</v>
      </c>
      <c r="I19" s="30" t="s">
        <v>184</v>
      </c>
      <c r="J19" s="30" t="s">
        <v>478</v>
      </c>
      <c r="K19" s="30" t="s">
        <v>184</v>
      </c>
      <c r="L19" s="30" t="s">
        <v>478</v>
      </c>
    </row>
    <row r="20" spans="1:12" x14ac:dyDescent="0.35">
      <c r="B20" s="334" t="s">
        <v>479</v>
      </c>
      <c r="C20" s="793">
        <v>130.03054066925819</v>
      </c>
      <c r="D20" s="797"/>
      <c r="E20" s="61">
        <v>108.41901365052</v>
      </c>
      <c r="F20" s="60"/>
      <c r="G20" s="61">
        <v>104.98299080860055</v>
      </c>
      <c r="H20" s="60"/>
      <c r="I20" s="61">
        <v>147.98279440762724</v>
      </c>
      <c r="J20" s="60"/>
      <c r="K20" s="61">
        <v>132.50166761651488</v>
      </c>
      <c r="L20" s="60"/>
    </row>
    <row r="21" spans="1:12" x14ac:dyDescent="0.35">
      <c r="B21" s="333" t="s">
        <v>187</v>
      </c>
      <c r="C21" s="798">
        <v>1</v>
      </c>
      <c r="D21" s="799">
        <v>0.10131974901325316</v>
      </c>
      <c r="E21" s="47">
        <v>1</v>
      </c>
      <c r="F21" s="53">
        <v>0.10509664701009801</v>
      </c>
      <c r="G21" s="47">
        <v>1</v>
      </c>
      <c r="H21" s="53">
        <v>7.5372805413954969E-2</v>
      </c>
      <c r="I21" s="47">
        <v>1</v>
      </c>
      <c r="J21" s="53">
        <v>9.8237224972163278E-2</v>
      </c>
      <c r="K21" s="47">
        <v>1</v>
      </c>
      <c r="L21" s="53">
        <v>0.10355968326834704</v>
      </c>
    </row>
    <row r="22" spans="1:12" ht="18" x14ac:dyDescent="0.35">
      <c r="B22" s="333" t="s">
        <v>188</v>
      </c>
      <c r="C22" s="800"/>
      <c r="D22" s="799">
        <v>0.31875773954034992</v>
      </c>
      <c r="E22" s="47"/>
      <c r="F22" s="53">
        <v>0.33336079493645165</v>
      </c>
      <c r="G22" s="47"/>
      <c r="H22" s="53">
        <v>0.40225802909627878</v>
      </c>
      <c r="I22" s="47"/>
      <c r="J22" s="53">
        <v>0.43799815619501553</v>
      </c>
      <c r="K22" s="47"/>
      <c r="L22" s="53">
        <v>0.43526657142777397</v>
      </c>
    </row>
    <row r="23" spans="1:12" ht="18" x14ac:dyDescent="0.35">
      <c r="B23" s="333" t="s">
        <v>189</v>
      </c>
      <c r="C23" s="798">
        <v>12.471566889784933</v>
      </c>
      <c r="D23" s="799">
        <v>0.12670640575112263</v>
      </c>
      <c r="E23" s="52">
        <v>20.364777350585751</v>
      </c>
      <c r="F23" s="53">
        <v>0.14407556492386983</v>
      </c>
      <c r="G23" s="52">
        <v>43.670212453881298</v>
      </c>
      <c r="H23" s="53">
        <v>0.15751182170583286</v>
      </c>
      <c r="I23" s="52">
        <v>87.823977556617493</v>
      </c>
      <c r="J23" s="53">
        <v>6.9981090396815701E-2</v>
      </c>
      <c r="K23" s="52">
        <v>64.572002830573894</v>
      </c>
      <c r="L23" s="53">
        <v>0.13527141253916591</v>
      </c>
    </row>
    <row r="24" spans="1:12" s="129" customFormat="1" x14ac:dyDescent="0.35">
      <c r="A24" s="113"/>
      <c r="B24" s="334" t="s">
        <v>480</v>
      </c>
      <c r="C24" s="788">
        <v>168.7992221674341</v>
      </c>
      <c r="D24" s="789">
        <v>0.44348465066937498</v>
      </c>
      <c r="E24" s="58">
        <v>155.05886320418335</v>
      </c>
      <c r="F24" s="59">
        <v>0.41161547303950879</v>
      </c>
      <c r="G24" s="58">
        <v>148.83024519199626</v>
      </c>
      <c r="H24" s="59">
        <v>0.358017744222138</v>
      </c>
      <c r="I24" s="58">
        <v>193.17665232347687</v>
      </c>
      <c r="J24" s="59">
        <v>0.39459708439025065</v>
      </c>
      <c r="K24" s="58">
        <v>199.43464285405994</v>
      </c>
      <c r="L24" s="59">
        <v>0.32217557700441718</v>
      </c>
    </row>
    <row r="25" spans="1:12" ht="18" x14ac:dyDescent="0.35">
      <c r="B25" s="193" t="s">
        <v>198</v>
      </c>
      <c r="C25" s="801">
        <v>952.56401878276233</v>
      </c>
      <c r="D25" s="802">
        <v>1.2800972329172194E-2</v>
      </c>
      <c r="E25" s="54">
        <v>640.92290280760426</v>
      </c>
      <c r="F25" s="55">
        <v>8.3237104254645228E-3</v>
      </c>
      <c r="G25" s="54">
        <v>255.56615933605053</v>
      </c>
      <c r="H25" s="55">
        <v>8.6031816029220887E-3</v>
      </c>
      <c r="I25" s="54">
        <v>281.44853659465912</v>
      </c>
      <c r="J25" s="55">
        <v>2.4835807841175339E-3</v>
      </c>
      <c r="K25" s="54">
        <v>180.78298773544907</v>
      </c>
      <c r="L25" s="55">
        <v>7.5625105017704305E-3</v>
      </c>
    </row>
    <row r="26" spans="1:12" ht="18" x14ac:dyDescent="0.35">
      <c r="B26" s="191" t="s">
        <v>199</v>
      </c>
      <c r="C26" s="798"/>
      <c r="D26" s="799">
        <v>0</v>
      </c>
      <c r="E26" s="52"/>
      <c r="F26" s="53">
        <v>0</v>
      </c>
      <c r="G26" s="52"/>
      <c r="H26" s="53">
        <v>0</v>
      </c>
      <c r="I26" s="52"/>
      <c r="J26" s="53">
        <v>0</v>
      </c>
      <c r="K26" s="52"/>
      <c r="L26" s="53">
        <v>0</v>
      </c>
    </row>
    <row r="27" spans="1:12" s="129" customFormat="1" ht="9.5" thickBot="1" x14ac:dyDescent="0.4">
      <c r="A27" s="113"/>
      <c r="B27" s="332" t="s">
        <v>200</v>
      </c>
      <c r="C27" s="755"/>
      <c r="D27" s="756"/>
      <c r="E27" s="63"/>
      <c r="F27" s="63"/>
      <c r="G27" s="63"/>
      <c r="H27" s="63"/>
      <c r="I27" s="63"/>
      <c r="J27" s="63"/>
      <c r="K27" s="63"/>
      <c r="L27" s="63"/>
    </row>
    <row r="28" spans="1:12" ht="27.5" thickTop="1" x14ac:dyDescent="0.35">
      <c r="B28" s="30" t="s">
        <v>78</v>
      </c>
      <c r="C28" s="563" t="s">
        <v>184</v>
      </c>
      <c r="D28" s="564" t="s">
        <v>481</v>
      </c>
      <c r="E28" s="30" t="s">
        <v>184</v>
      </c>
      <c r="F28" s="30" t="s">
        <v>481</v>
      </c>
      <c r="G28" s="30" t="s">
        <v>184</v>
      </c>
      <c r="H28" s="30" t="s">
        <v>481</v>
      </c>
      <c r="I28" s="30" t="s">
        <v>184</v>
      </c>
      <c r="J28" s="30" t="s">
        <v>481</v>
      </c>
      <c r="K28" s="30" t="s">
        <v>184</v>
      </c>
      <c r="L28" s="30" t="s">
        <v>481</v>
      </c>
    </row>
    <row r="29" spans="1:12" s="129" customFormat="1" x14ac:dyDescent="0.35">
      <c r="A29" s="113"/>
      <c r="B29" s="334" t="s">
        <v>201</v>
      </c>
      <c r="C29" s="793">
        <v>12.682364196248418</v>
      </c>
      <c r="D29" s="794"/>
      <c r="E29" s="61">
        <v>15.535860694611143</v>
      </c>
      <c r="F29" s="62"/>
      <c r="G29" s="61">
        <v>14.670621071075866</v>
      </c>
      <c r="H29" s="62"/>
      <c r="I29" s="61">
        <v>21.655290926227217</v>
      </c>
      <c r="J29" s="62"/>
      <c r="K29" s="61">
        <v>19.879798811620137</v>
      </c>
      <c r="L29" s="62"/>
    </row>
    <row r="30" spans="1:12" s="129" customFormat="1" x14ac:dyDescent="0.35">
      <c r="A30" s="113"/>
      <c r="B30" s="334" t="s">
        <v>76</v>
      </c>
      <c r="C30" s="793">
        <v>12.34738330352662</v>
      </c>
      <c r="D30" s="794">
        <v>0.74091459369278201</v>
      </c>
      <c r="E30" s="61">
        <v>16.626385466687704</v>
      </c>
      <c r="F30" s="62">
        <v>0.7135087776805461</v>
      </c>
      <c r="G30" s="61">
        <v>14.569529476766943</v>
      </c>
      <c r="H30" s="62">
        <v>0.69637566373029081</v>
      </c>
      <c r="I30" s="61">
        <v>12.565329759551396</v>
      </c>
      <c r="J30" s="62">
        <v>0.75652748419636584</v>
      </c>
      <c r="K30" s="61">
        <v>19.883577776820356</v>
      </c>
      <c r="L30" s="62">
        <v>0.84269024973236994</v>
      </c>
    </row>
    <row r="31" spans="1:12" x14ac:dyDescent="0.35">
      <c r="B31" s="333" t="s">
        <v>202</v>
      </c>
      <c r="C31" s="790"/>
      <c r="D31" s="791">
        <v>0.67312352226293792</v>
      </c>
      <c r="E31" s="45"/>
      <c r="F31" s="46">
        <v>0.68864112673906497</v>
      </c>
      <c r="G31" s="45"/>
      <c r="H31" s="46">
        <v>0.66573914186856675</v>
      </c>
      <c r="I31" s="45"/>
      <c r="J31" s="46">
        <v>0.71586887958505863</v>
      </c>
      <c r="K31" s="45"/>
      <c r="L31" s="46">
        <v>0.80248977641385832</v>
      </c>
    </row>
    <row r="32" spans="1:12" ht="18" x14ac:dyDescent="0.35">
      <c r="B32" s="283" t="s">
        <v>203</v>
      </c>
      <c r="C32" s="790">
        <v>0</v>
      </c>
      <c r="D32" s="791">
        <v>0.22820778421977522</v>
      </c>
      <c r="E32" s="44">
        <v>0</v>
      </c>
      <c r="F32" s="46">
        <v>0.23530056597183641</v>
      </c>
      <c r="G32" s="44">
        <v>0</v>
      </c>
      <c r="H32" s="46">
        <v>0.16360086368415008</v>
      </c>
      <c r="I32" s="44">
        <v>0</v>
      </c>
      <c r="J32" s="46">
        <v>0.20672097000923442</v>
      </c>
      <c r="K32" s="44">
        <v>0</v>
      </c>
      <c r="L32" s="46">
        <v>0.21389549117029849</v>
      </c>
    </row>
    <row r="33" spans="1:14" x14ac:dyDescent="0.35">
      <c r="B33" s="283" t="s">
        <v>168</v>
      </c>
      <c r="C33" s="790">
        <v>1</v>
      </c>
      <c r="D33" s="791">
        <v>0.2564218743727274</v>
      </c>
      <c r="E33" s="45">
        <v>1</v>
      </c>
      <c r="F33" s="46">
        <v>0.24481272295791739</v>
      </c>
      <c r="G33" s="45">
        <v>1</v>
      </c>
      <c r="H33" s="46">
        <v>0.25527504282158303</v>
      </c>
      <c r="I33" s="45">
        <v>1</v>
      </c>
      <c r="J33" s="46">
        <v>0.34557661118950656</v>
      </c>
      <c r="K33" s="45">
        <v>1</v>
      </c>
      <c r="L33" s="46">
        <v>0.3196489336097067</v>
      </c>
    </row>
    <row r="34" spans="1:14" x14ac:dyDescent="0.35">
      <c r="B34" s="283" t="s">
        <v>204</v>
      </c>
      <c r="C34" s="790">
        <v>18.084567969339819</v>
      </c>
      <c r="D34" s="791">
        <v>0.17963957972033717</v>
      </c>
      <c r="E34" s="45">
        <v>22.614164777271551</v>
      </c>
      <c r="F34" s="46">
        <v>0.18073390195751118</v>
      </c>
      <c r="G34" s="45">
        <v>20.562170952467401</v>
      </c>
      <c r="H34" s="46">
        <v>0.22986649884423041</v>
      </c>
      <c r="I34" s="45">
        <v>24.476893399095854</v>
      </c>
      <c r="J34" s="46">
        <v>0.14257793870356314</v>
      </c>
      <c r="K34" s="45">
        <v>31.308804147780076</v>
      </c>
      <c r="L34" s="46">
        <v>0.23298068392133309</v>
      </c>
    </row>
    <row r="35" spans="1:14" ht="18" x14ac:dyDescent="0.35">
      <c r="B35" s="283" t="s">
        <v>563</v>
      </c>
      <c r="C35" s="790">
        <v>146.61500927626193</v>
      </c>
      <c r="D35" s="791">
        <v>8.854283950098199E-3</v>
      </c>
      <c r="E35" s="45">
        <v>115.10626321134231</v>
      </c>
      <c r="F35" s="46">
        <v>2.7793935851800008E-2</v>
      </c>
      <c r="G35" s="45">
        <v>130.87439695784985</v>
      </c>
      <c r="H35" s="46">
        <v>1.6996736518603211E-2</v>
      </c>
      <c r="I35" s="45">
        <v>120.50422708382217</v>
      </c>
      <c r="J35" s="46">
        <v>2.099335968275445E-2</v>
      </c>
      <c r="K35" s="45">
        <v>115.08861904464142</v>
      </c>
      <c r="L35" s="46">
        <v>3.5964667712520111E-2</v>
      </c>
    </row>
    <row r="36" spans="1:14" x14ac:dyDescent="0.35">
      <c r="B36" s="333" t="s">
        <v>205</v>
      </c>
      <c r="C36" s="790">
        <v>24.184280327902535</v>
      </c>
      <c r="D36" s="791">
        <v>6.7478343958540021E-2</v>
      </c>
      <c r="E36" s="45">
        <v>21.140356368851453</v>
      </c>
      <c r="F36" s="46">
        <v>2.4711943402817176E-2</v>
      </c>
      <c r="G36" s="45">
        <v>17.785932748735721</v>
      </c>
      <c r="H36" s="46">
        <v>3.0499597835357425E-2</v>
      </c>
      <c r="I36" s="45">
        <v>17.775713175744531</v>
      </c>
      <c r="J36" s="46">
        <v>4.0587326040954191E-2</v>
      </c>
      <c r="K36" s="45">
        <v>23.028144422121002</v>
      </c>
      <c r="L36" s="46">
        <v>4.0130458035830568E-2</v>
      </c>
    </row>
    <row r="37" spans="1:14" x14ac:dyDescent="0.35">
      <c r="B37" s="333" t="s">
        <v>206</v>
      </c>
      <c r="C37" s="790">
        <v>1</v>
      </c>
      <c r="D37" s="791">
        <v>0.15685478835019939</v>
      </c>
      <c r="E37" s="45">
        <v>0</v>
      </c>
      <c r="F37" s="46">
        <v>0.13273114900181956</v>
      </c>
      <c r="G37" s="45">
        <v>0</v>
      </c>
      <c r="H37" s="46">
        <v>0.1170252587135462</v>
      </c>
      <c r="I37" s="45">
        <v>0</v>
      </c>
      <c r="J37" s="46">
        <v>5.6501225458055707E-2</v>
      </c>
      <c r="K37" s="45">
        <v>0</v>
      </c>
      <c r="L37" s="46">
        <v>5.9690554999493446E-2</v>
      </c>
    </row>
    <row r="38" spans="1:14" ht="18" x14ac:dyDescent="0.35">
      <c r="B38" s="333" t="s">
        <v>207</v>
      </c>
      <c r="C38" s="792"/>
      <c r="D38" s="791">
        <v>-2.1060285930287519E-2</v>
      </c>
      <c r="E38" s="44"/>
      <c r="F38" s="46">
        <v>1.3257020482254495E-2</v>
      </c>
      <c r="G38" s="44"/>
      <c r="H38" s="46">
        <v>1.4872815978265654E-2</v>
      </c>
      <c r="I38" s="44"/>
      <c r="J38" s="46">
        <v>2.2355043360308337E-2</v>
      </c>
      <c r="K38" s="44"/>
      <c r="L38" s="46">
        <v>3.116635064575143E-2</v>
      </c>
    </row>
    <row r="39" spans="1:14" ht="32.15" customHeight="1" x14ac:dyDescent="0.35">
      <c r="B39" s="30" t="s">
        <v>132</v>
      </c>
      <c r="C39" s="563" t="s">
        <v>184</v>
      </c>
      <c r="D39" s="564" t="s">
        <v>482</v>
      </c>
      <c r="E39" s="30" t="s">
        <v>184</v>
      </c>
      <c r="F39" s="30" t="s">
        <v>482</v>
      </c>
      <c r="G39" s="30" t="s">
        <v>184</v>
      </c>
      <c r="H39" s="30" t="s">
        <v>482</v>
      </c>
      <c r="I39" s="30" t="s">
        <v>184</v>
      </c>
      <c r="J39" s="30" t="s">
        <v>482</v>
      </c>
      <c r="K39" s="30" t="s">
        <v>184</v>
      </c>
      <c r="L39" s="30" t="s">
        <v>482</v>
      </c>
      <c r="N39" s="131"/>
    </row>
    <row r="40" spans="1:14" s="129" customFormat="1" x14ac:dyDescent="0.35">
      <c r="A40" s="113"/>
      <c r="B40" s="334" t="s">
        <v>208</v>
      </c>
      <c r="C40" s="793">
        <v>86.208028316985249</v>
      </c>
      <c r="D40" s="794"/>
      <c r="E40" s="61">
        <v>85.175019015590678</v>
      </c>
      <c r="F40" s="62"/>
      <c r="G40" s="61">
        <v>68</v>
      </c>
      <c r="H40" s="62"/>
      <c r="I40" s="61">
        <v>100.53593529251727</v>
      </c>
      <c r="J40" s="62"/>
      <c r="K40" s="61">
        <v>59.412937796499016</v>
      </c>
      <c r="L40" s="62"/>
    </row>
    <row r="41" spans="1:14" s="129" customFormat="1" x14ac:dyDescent="0.35">
      <c r="A41" s="113"/>
      <c r="B41" s="334" t="s">
        <v>76</v>
      </c>
      <c r="C41" s="793">
        <v>71.399267312970537</v>
      </c>
      <c r="D41" s="794">
        <v>0.77531450822540759</v>
      </c>
      <c r="E41" s="61">
        <v>72.606631683676028</v>
      </c>
      <c r="F41" s="62">
        <v>0.76691050777898806</v>
      </c>
      <c r="G41" s="61">
        <v>77.540127673829048</v>
      </c>
      <c r="H41" s="62">
        <v>0.79445127023368667</v>
      </c>
      <c r="I41" s="61">
        <v>106.27764602250367</v>
      </c>
      <c r="J41" s="62">
        <v>0.83221622303383869</v>
      </c>
      <c r="K41" s="61">
        <v>82.676390174159053</v>
      </c>
      <c r="L41" s="62">
        <v>0.83338922052449171</v>
      </c>
    </row>
    <row r="42" spans="1:14" x14ac:dyDescent="0.35">
      <c r="B42" s="333" t="s">
        <v>202</v>
      </c>
      <c r="C42" s="790">
        <v>71.427072676043096</v>
      </c>
      <c r="D42" s="791">
        <v>0.76968235341610691</v>
      </c>
      <c r="E42" s="45">
        <v>72.638533873682832</v>
      </c>
      <c r="F42" s="46">
        <v>0.76099743231647132</v>
      </c>
      <c r="G42" s="45">
        <v>77.571600004336815</v>
      </c>
      <c r="H42" s="46">
        <v>0.7886967091801812</v>
      </c>
      <c r="I42" s="45">
        <v>106.35799449821944</v>
      </c>
      <c r="J42" s="46">
        <v>0.83190855972018352</v>
      </c>
      <c r="K42" s="45">
        <v>82.774589545469908</v>
      </c>
      <c r="L42" s="46">
        <v>0.83303390101066443</v>
      </c>
    </row>
    <row r="43" spans="1:14" ht="18" x14ac:dyDescent="0.35">
      <c r="B43" s="283" t="s">
        <v>203</v>
      </c>
      <c r="C43" s="792"/>
      <c r="D43" s="791">
        <v>0.48778989338568568</v>
      </c>
      <c r="E43" s="44"/>
      <c r="F43" s="46">
        <v>0.49990133540920378</v>
      </c>
      <c r="G43" s="44"/>
      <c r="H43" s="46">
        <v>0.5138446625247044</v>
      </c>
      <c r="I43" s="44"/>
      <c r="J43" s="46">
        <v>0.62678795742511739</v>
      </c>
      <c r="K43" s="44"/>
      <c r="L43" s="46">
        <v>0.68421096658499259</v>
      </c>
    </row>
    <row r="44" spans="1:14" x14ac:dyDescent="0.35">
      <c r="B44" s="283" t="s">
        <v>168</v>
      </c>
      <c r="C44" s="790">
        <v>1</v>
      </c>
      <c r="D44" s="791">
        <v>1.4084590121639763E-2</v>
      </c>
      <c r="E44" s="45">
        <v>3</v>
      </c>
      <c r="F44" s="46">
        <v>1.3166214876188475E-2</v>
      </c>
      <c r="G44" s="45">
        <v>3</v>
      </c>
      <c r="H44" s="46">
        <v>9.5504918687721024E-3</v>
      </c>
      <c r="I44" s="45">
        <v>3</v>
      </c>
      <c r="J44" s="46">
        <v>6.9742399229743091E-3</v>
      </c>
      <c r="K44" s="45">
        <v>3</v>
      </c>
      <c r="L44" s="46">
        <v>8.2913042588847793E-3</v>
      </c>
    </row>
    <row r="45" spans="1:14" x14ac:dyDescent="0.35">
      <c r="B45" s="283" t="s">
        <v>204</v>
      </c>
      <c r="C45" s="790">
        <v>75.130983440304306</v>
      </c>
      <c r="D45" s="791">
        <v>0.26780786990878147</v>
      </c>
      <c r="E45" s="45">
        <v>76.442868884328234</v>
      </c>
      <c r="F45" s="46">
        <v>0.24792988203107907</v>
      </c>
      <c r="G45" s="45">
        <v>80.3280725165625</v>
      </c>
      <c r="H45" s="46">
        <v>0.26530155478670486</v>
      </c>
      <c r="I45" s="45">
        <v>110.06632364762946</v>
      </c>
      <c r="J45" s="46">
        <v>0.19814636237209191</v>
      </c>
      <c r="K45" s="45">
        <v>87.599254297186064</v>
      </c>
      <c r="L45" s="46">
        <v>0.14053163016678707</v>
      </c>
    </row>
    <row r="46" spans="1:14" x14ac:dyDescent="0.35">
      <c r="B46" s="333" t="s">
        <v>205</v>
      </c>
      <c r="C46" s="790">
        <v>4.2242584281618916</v>
      </c>
      <c r="D46" s="791">
        <v>5.6320951803397632E-3</v>
      </c>
      <c r="E46" s="45">
        <v>4.2159327390196362</v>
      </c>
      <c r="F46" s="46">
        <v>5.9109191933196933E-3</v>
      </c>
      <c r="G46" s="45">
        <v>4.2125678839481102</v>
      </c>
      <c r="H46" s="46">
        <v>5.7544936176278571E-3</v>
      </c>
      <c r="I46" s="45">
        <v>4.0279475130370557</v>
      </c>
      <c r="J46" s="46">
        <v>3.0766331365500167E-4</v>
      </c>
      <c r="K46" s="45">
        <v>3.9341860720522224</v>
      </c>
      <c r="L46" s="46">
        <v>3.5524084038906069E-4</v>
      </c>
    </row>
    <row r="47" spans="1:14" x14ac:dyDescent="0.35">
      <c r="B47" s="333" t="s">
        <v>206</v>
      </c>
      <c r="C47" s="790">
        <v>0</v>
      </c>
      <c r="D47" s="791">
        <v>0</v>
      </c>
      <c r="E47" s="45">
        <v>0</v>
      </c>
      <c r="F47" s="46">
        <v>0</v>
      </c>
      <c r="G47" s="45">
        <v>0</v>
      </c>
      <c r="H47" s="46">
        <v>0</v>
      </c>
      <c r="I47" s="45">
        <v>0</v>
      </c>
      <c r="J47" s="46">
        <v>0</v>
      </c>
      <c r="K47" s="45">
        <v>0</v>
      </c>
      <c r="L47" s="46">
        <v>0</v>
      </c>
    </row>
    <row r="48" spans="1:14" ht="18.5" thickBot="1" x14ac:dyDescent="0.4">
      <c r="B48" s="191" t="s">
        <v>209</v>
      </c>
      <c r="C48" s="803">
        <v>0</v>
      </c>
      <c r="D48" s="804">
        <v>0</v>
      </c>
      <c r="E48" s="52">
        <v>0</v>
      </c>
      <c r="F48" s="53">
        <v>0</v>
      </c>
      <c r="G48" s="52">
        <v>0</v>
      </c>
      <c r="H48" s="53">
        <v>0</v>
      </c>
      <c r="I48" s="52">
        <v>0</v>
      </c>
      <c r="J48" s="53">
        <v>0</v>
      </c>
      <c r="K48" s="52">
        <v>0</v>
      </c>
      <c r="L48" s="53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43"/>
  <sheetViews>
    <sheetView showGridLines="0" zoomScale="90" zoomScaleNormal="100" zoomScalePageLayoutView="192" workbookViewId="0">
      <selection activeCell="N17" sqref="N17"/>
    </sheetView>
  </sheetViews>
  <sheetFormatPr baseColWidth="10" defaultColWidth="10.81640625" defaultRowHeight="9" x14ac:dyDescent="0.35"/>
  <cols>
    <col min="1" max="1" width="3.453125" style="113" customWidth="1"/>
    <col min="2" max="2" width="38.90625" style="113" bestFit="1" customWidth="1"/>
    <col min="3" max="6" width="9.81640625" style="113" bestFit="1" customWidth="1"/>
    <col min="7" max="7" width="10.08984375" style="113" bestFit="1" customWidth="1"/>
    <col min="8" max="9" width="9.81640625" style="113" bestFit="1" customWidth="1"/>
    <col min="10" max="16384" width="10.81640625" style="113"/>
  </cols>
  <sheetData>
    <row r="1" spans="2:9" ht="9.5" thickBot="1" x14ac:dyDescent="0.4"/>
    <row r="2" spans="2:9" ht="9.5" thickTop="1" x14ac:dyDescent="0.35">
      <c r="B2" s="32" t="s">
        <v>8</v>
      </c>
      <c r="C2" s="79"/>
      <c r="D2" s="18"/>
      <c r="E2" s="18"/>
      <c r="F2" s="18"/>
      <c r="G2" s="18"/>
      <c r="H2" s="836" t="s">
        <v>18</v>
      </c>
      <c r="I2" s="836"/>
    </row>
    <row r="3" spans="2:9" ht="18.5" thickBot="1" x14ac:dyDescent="0.4">
      <c r="B3" s="34" t="s">
        <v>381</v>
      </c>
      <c r="C3" s="271" t="s">
        <v>729</v>
      </c>
      <c r="D3" s="43" t="s">
        <v>716</v>
      </c>
      <c r="E3" s="43" t="s">
        <v>699</v>
      </c>
      <c r="F3" s="43" t="s">
        <v>681</v>
      </c>
      <c r="G3" s="43" t="s">
        <v>665</v>
      </c>
      <c r="H3" s="43" t="s">
        <v>19</v>
      </c>
      <c r="I3" s="43" t="s">
        <v>20</v>
      </c>
    </row>
    <row r="4" spans="2:9" ht="9.5" thickTop="1" x14ac:dyDescent="0.35">
      <c r="B4" s="4" t="s">
        <v>106</v>
      </c>
      <c r="C4" s="78"/>
      <c r="D4" s="74"/>
      <c r="E4" s="74"/>
      <c r="F4" s="74"/>
      <c r="G4" s="74"/>
      <c r="H4" s="74"/>
      <c r="I4" s="74"/>
    </row>
    <row r="5" spans="2:9" x14ac:dyDescent="0.35">
      <c r="B5" s="4" t="s">
        <v>607</v>
      </c>
      <c r="C5" s="547">
        <v>46902.913000000008</v>
      </c>
      <c r="D5" s="23">
        <v>47905.78155100422</v>
      </c>
      <c r="E5" s="23">
        <v>49538.193751749459</v>
      </c>
      <c r="F5" s="23">
        <v>48067.583719225455</v>
      </c>
      <c r="G5" s="23">
        <v>50500.222413324103</v>
      </c>
      <c r="H5" s="8">
        <v>-2.0934186199143445E-2</v>
      </c>
      <c r="I5" s="8">
        <v>-7.1233536040327894E-2</v>
      </c>
    </row>
    <row r="6" spans="2:9" x14ac:dyDescent="0.35">
      <c r="B6" s="24" t="s">
        <v>210</v>
      </c>
      <c r="C6" s="178">
        <v>24398.257000000001</v>
      </c>
      <c r="D6" s="155">
        <v>26194.091120454283</v>
      </c>
      <c r="E6" s="155">
        <v>27126.958068776832</v>
      </c>
      <c r="F6" s="155">
        <v>25679.908681832345</v>
      </c>
      <c r="G6" s="155">
        <v>26869.960371151297</v>
      </c>
      <c r="H6" s="9">
        <v>-6.8558749078030057E-2</v>
      </c>
      <c r="I6" s="9">
        <v>-9.1987607611249689E-2</v>
      </c>
    </row>
    <row r="7" spans="2:9" x14ac:dyDescent="0.35">
      <c r="B7" s="24" t="s">
        <v>211</v>
      </c>
      <c r="C7" s="178">
        <v>133.679</v>
      </c>
      <c r="D7" s="155">
        <v>71.20737926499487</v>
      </c>
      <c r="E7" s="155">
        <v>28.415889490459811</v>
      </c>
      <c r="F7" s="155">
        <v>167.22472669738391</v>
      </c>
      <c r="G7" s="155">
        <v>650.24118859033194</v>
      </c>
      <c r="H7" s="9">
        <v>0.8773194769957755</v>
      </c>
      <c r="I7" s="9">
        <v>-0.7944162837641755</v>
      </c>
    </row>
    <row r="8" spans="2:9" x14ac:dyDescent="0.35">
      <c r="B8" s="24" t="s">
        <v>212</v>
      </c>
      <c r="C8" s="178">
        <v>15474.902</v>
      </c>
      <c r="D8" s="155">
        <v>14561.444855166585</v>
      </c>
      <c r="E8" s="155">
        <v>14683.722354258482</v>
      </c>
      <c r="F8" s="155">
        <v>15049.533714773877</v>
      </c>
      <c r="G8" s="155">
        <v>15029.913204322909</v>
      </c>
      <c r="H8" s="9">
        <v>6.273121616151367E-2</v>
      </c>
      <c r="I8" s="9">
        <v>2.9606877273855581E-2</v>
      </c>
    </row>
    <row r="9" spans="2:9" x14ac:dyDescent="0.35">
      <c r="B9" s="24" t="s">
        <v>213</v>
      </c>
      <c r="C9" s="178">
        <v>526.71100000000001</v>
      </c>
      <c r="D9" s="155">
        <v>570.02874903450629</v>
      </c>
      <c r="E9" s="155">
        <v>576.83412857517908</v>
      </c>
      <c r="F9" s="155">
        <v>547.95567702621565</v>
      </c>
      <c r="G9" s="155">
        <v>561.85083171135466</v>
      </c>
      <c r="H9" s="9">
        <v>-7.5992218125623068E-2</v>
      </c>
      <c r="I9" s="9">
        <v>-6.254299135648056E-2</v>
      </c>
    </row>
    <row r="10" spans="2:9" x14ac:dyDescent="0.35">
      <c r="B10" s="24" t="s">
        <v>714</v>
      </c>
      <c r="C10" s="178">
        <v>6369.3639999999996</v>
      </c>
      <c r="D10" s="155">
        <v>6509.009447083853</v>
      </c>
      <c r="E10" s="155">
        <v>7122.2633106485027</v>
      </c>
      <c r="F10" s="155">
        <v>6622.9609188956401</v>
      </c>
      <c r="G10" s="155">
        <v>7388.2568175482129</v>
      </c>
      <c r="H10" s="9">
        <v>-2.1454177969647437E-2</v>
      </c>
      <c r="I10" s="9">
        <v>-0.13790706559200683</v>
      </c>
    </row>
    <row r="11" spans="2:9" x14ac:dyDescent="0.35">
      <c r="B11" s="4" t="s">
        <v>604</v>
      </c>
      <c r="C11" s="180">
        <v>13564.465901685946</v>
      </c>
      <c r="D11" s="166">
        <v>17610.949112128423</v>
      </c>
      <c r="E11" s="166">
        <v>16084.985720999532</v>
      </c>
      <c r="F11" s="166">
        <v>10959.761513343008</v>
      </c>
      <c r="G11" s="166">
        <v>15618.244922048314</v>
      </c>
      <c r="H11" s="8">
        <v>-0.22977087632691628</v>
      </c>
      <c r="I11" s="8">
        <v>-0.13149870748044445</v>
      </c>
    </row>
    <row r="12" spans="2:9" x14ac:dyDescent="0.35">
      <c r="B12" s="4" t="s">
        <v>605</v>
      </c>
      <c r="C12" s="180">
        <v>6457.6723781299979</v>
      </c>
      <c r="D12" s="166">
        <v>8326.4260931929603</v>
      </c>
      <c r="E12" s="166">
        <v>8612.1682613026496</v>
      </c>
      <c r="F12" s="166">
        <v>9568.15201804957</v>
      </c>
      <c r="G12" s="166">
        <v>10158.957251658316</v>
      </c>
      <c r="H12" s="8">
        <v>-0.22443647420238444</v>
      </c>
      <c r="I12" s="8">
        <v>-0.36433708517910457</v>
      </c>
    </row>
    <row r="13" spans="2:9" ht="10.5" x14ac:dyDescent="0.35">
      <c r="B13" s="4" t="s">
        <v>606</v>
      </c>
      <c r="C13" s="281">
        <v>-289.03329470000335</v>
      </c>
      <c r="D13" s="578">
        <v>-38.233033734846686</v>
      </c>
      <c r="E13" s="578">
        <v>-347.2738496048114</v>
      </c>
      <c r="F13" s="578">
        <v>197.00012126445836</v>
      </c>
      <c r="G13" s="578">
        <v>26.406784929075002</v>
      </c>
      <c r="H13" s="204" t="s">
        <v>438</v>
      </c>
      <c r="I13" s="204" t="s">
        <v>438</v>
      </c>
    </row>
    <row r="14" spans="2:9" x14ac:dyDescent="0.35">
      <c r="B14" s="27" t="s">
        <v>215</v>
      </c>
      <c r="C14" s="179">
        <v>66636.017985115948</v>
      </c>
      <c r="D14" s="156">
        <v>73804.923722590756</v>
      </c>
      <c r="E14" s="156">
        <v>73888.073884446829</v>
      </c>
      <c r="F14" s="156">
        <v>68792.497371882491</v>
      </c>
      <c r="G14" s="156">
        <v>76303.831371959808</v>
      </c>
      <c r="H14" s="28">
        <v>-9.7133163695425573E-2</v>
      </c>
      <c r="I14" s="28">
        <v>-0.12670154582036619</v>
      </c>
    </row>
    <row r="15" spans="2:9" ht="4.5" customHeight="1" x14ac:dyDescent="0.35">
      <c r="B15" s="4"/>
      <c r="C15" s="180"/>
      <c r="D15" s="166"/>
      <c r="E15" s="166"/>
      <c r="F15" s="166"/>
      <c r="G15" s="166"/>
      <c r="H15" s="8"/>
      <c r="I15" s="8"/>
    </row>
    <row r="16" spans="2:9" x14ac:dyDescent="0.35">
      <c r="B16" s="4" t="s">
        <v>216</v>
      </c>
      <c r="C16" s="180"/>
      <c r="D16" s="166"/>
      <c r="E16" s="166"/>
      <c r="F16" s="166"/>
      <c r="G16" s="166"/>
      <c r="H16" s="8"/>
      <c r="I16" s="8"/>
    </row>
    <row r="17" spans="2:9" x14ac:dyDescent="0.35">
      <c r="B17" s="72" t="s">
        <v>217</v>
      </c>
      <c r="C17" s="178">
        <v>14522.000528353774</v>
      </c>
      <c r="D17" s="155">
        <v>15530.39779737495</v>
      </c>
      <c r="E17" s="155">
        <v>16013.030964141764</v>
      </c>
      <c r="F17" s="155">
        <v>15658.115249380055</v>
      </c>
      <c r="G17" s="155">
        <v>15523.349541800981</v>
      </c>
      <c r="H17" s="9">
        <v>-6.4930549891749845E-2</v>
      </c>
      <c r="I17" s="9">
        <v>-6.4505988913719503E-2</v>
      </c>
    </row>
    <row r="18" spans="2:9" x14ac:dyDescent="0.35">
      <c r="B18" s="72" t="s">
        <v>218</v>
      </c>
      <c r="C18" s="178">
        <v>401.27800000000002</v>
      </c>
      <c r="D18" s="155">
        <v>422.42986432365444</v>
      </c>
      <c r="E18" s="155">
        <v>513.60777789733152</v>
      </c>
      <c r="F18" s="155">
        <v>410.87038413783586</v>
      </c>
      <c r="G18" s="155">
        <v>501.53067218016582</v>
      </c>
      <c r="H18" s="9">
        <v>-5.0071896212925959E-2</v>
      </c>
      <c r="I18" s="9">
        <v>-0.19989340182199633</v>
      </c>
    </row>
    <row r="19" spans="2:9" x14ac:dyDescent="0.35">
      <c r="B19" s="27" t="s">
        <v>219</v>
      </c>
      <c r="C19" s="179">
        <v>14923.278528353774</v>
      </c>
      <c r="D19" s="156">
        <v>15952.827661698604</v>
      </c>
      <c r="E19" s="156">
        <v>16526.638742039097</v>
      </c>
      <c r="F19" s="156">
        <v>16068.98563351789</v>
      </c>
      <c r="G19" s="156">
        <v>16024.880213981147</v>
      </c>
      <c r="H19" s="28">
        <v>-6.4537093685070657E-2</v>
      </c>
      <c r="I19" s="28">
        <v>-6.8743208742756412E-2</v>
      </c>
    </row>
    <row r="20" spans="2:9" x14ac:dyDescent="0.35">
      <c r="B20" s="75"/>
      <c r="C20" s="181"/>
      <c r="D20" s="167"/>
      <c r="E20" s="167"/>
      <c r="F20" s="167"/>
      <c r="G20" s="167"/>
      <c r="H20" s="42"/>
      <c r="I20" s="42"/>
    </row>
    <row r="21" spans="2:9" ht="9.5" thickBot="1" x14ac:dyDescent="0.4">
      <c r="B21" s="27" t="s">
        <v>220</v>
      </c>
      <c r="C21" s="182">
        <v>51712.739456762174</v>
      </c>
      <c r="D21" s="156">
        <v>57852.096060892152</v>
      </c>
      <c r="E21" s="156">
        <v>57361.435142407732</v>
      </c>
      <c r="F21" s="156">
        <v>52723.511738364599</v>
      </c>
      <c r="G21" s="156">
        <v>60278.951157978663</v>
      </c>
      <c r="H21" s="28">
        <v>-0.10612159320326109</v>
      </c>
      <c r="I21" s="28">
        <v>-0.14210950152012802</v>
      </c>
    </row>
    <row r="22" spans="2:9" ht="9.5" thickTop="1" x14ac:dyDescent="0.35">
      <c r="B22" s="33"/>
      <c r="C22" s="183"/>
      <c r="D22" s="76"/>
      <c r="E22" s="76"/>
      <c r="F22" s="76"/>
      <c r="G22" s="76"/>
      <c r="H22" s="77"/>
      <c r="I22" s="77"/>
    </row>
    <row r="23" spans="2:9" ht="9.5" thickBot="1" x14ac:dyDescent="0.4"/>
    <row r="24" spans="2:9" ht="9.5" thickTop="1" x14ac:dyDescent="0.35">
      <c r="B24" s="32" t="s">
        <v>702</v>
      </c>
      <c r="C24" s="79"/>
      <c r="D24" s="18"/>
      <c r="E24" s="18"/>
      <c r="F24" s="18"/>
      <c r="G24" s="18"/>
      <c r="H24" s="836" t="s">
        <v>18</v>
      </c>
      <c r="I24" s="836"/>
    </row>
    <row r="25" spans="2:9" ht="18.5" thickBot="1" x14ac:dyDescent="0.4">
      <c r="B25" s="34" t="s">
        <v>381</v>
      </c>
      <c r="C25" s="271" t="s">
        <v>729</v>
      </c>
      <c r="D25" s="43" t="s">
        <v>716</v>
      </c>
      <c r="E25" s="43" t="s">
        <v>699</v>
      </c>
      <c r="F25" s="43" t="s">
        <v>681</v>
      </c>
      <c r="G25" s="43" t="s">
        <v>665</v>
      </c>
      <c r="H25" s="43" t="s">
        <v>19</v>
      </c>
      <c r="I25" s="43" t="s">
        <v>20</v>
      </c>
    </row>
    <row r="26" spans="2:9" ht="9.5" thickTop="1" x14ac:dyDescent="0.35">
      <c r="B26" s="4"/>
      <c r="C26" s="78"/>
      <c r="D26" s="74"/>
      <c r="E26" s="74"/>
      <c r="F26" s="74"/>
      <c r="G26" s="74"/>
      <c r="H26" s="74"/>
      <c r="I26" s="74"/>
    </row>
    <row r="27" spans="2:9" x14ac:dyDescent="0.35">
      <c r="B27" s="4" t="s">
        <v>639</v>
      </c>
      <c r="C27" s="178">
        <v>32830.767999999996</v>
      </c>
      <c r="D27" s="155">
        <v>32809.138329134665</v>
      </c>
      <c r="E27" s="155">
        <v>33772.404935024089</v>
      </c>
      <c r="F27" s="155">
        <v>32450.852763788087</v>
      </c>
      <c r="G27" s="155">
        <v>34720.522783520093</v>
      </c>
      <c r="H27" s="9">
        <v>6.5925751076867378E-4</v>
      </c>
      <c r="I27" s="9">
        <v>-5.4427601660913316E-2</v>
      </c>
    </row>
    <row r="28" spans="2:9" x14ac:dyDescent="0.35">
      <c r="B28" s="4" t="s">
        <v>604</v>
      </c>
      <c r="C28" s="178">
        <v>11917.713067582174</v>
      </c>
      <c r="D28" s="155">
        <v>15873.250855994922</v>
      </c>
      <c r="E28" s="155">
        <v>14625.143985501598</v>
      </c>
      <c r="F28" s="155">
        <v>9961.2917589463523</v>
      </c>
      <c r="G28" s="155">
        <v>14516.078264663569</v>
      </c>
      <c r="H28" s="9">
        <v>-0.24919519160240844</v>
      </c>
      <c r="I28" s="9">
        <v>-0.17899911737225782</v>
      </c>
    </row>
    <row r="29" spans="2:9" x14ac:dyDescent="0.35">
      <c r="B29" s="4" t="s">
        <v>605</v>
      </c>
      <c r="C29" s="178">
        <v>6457.6723781299979</v>
      </c>
      <c r="D29" s="155">
        <v>8326.4260931929603</v>
      </c>
      <c r="E29" s="155">
        <v>8612.1682613026496</v>
      </c>
      <c r="F29" s="155">
        <v>9568.15201804957</v>
      </c>
      <c r="G29" s="155">
        <v>10158.957251658316</v>
      </c>
      <c r="H29" s="9">
        <v>-0.22443647420238444</v>
      </c>
      <c r="I29" s="9">
        <v>-0.36433708517910457</v>
      </c>
    </row>
    <row r="30" spans="2:9" x14ac:dyDescent="0.35">
      <c r="B30" s="4" t="s">
        <v>703</v>
      </c>
      <c r="C30" s="178">
        <v>506.58601104999889</v>
      </c>
      <c r="D30" s="155">
        <v>843.28078256963454</v>
      </c>
      <c r="E30" s="155">
        <v>351.71796057938082</v>
      </c>
      <c r="F30" s="155">
        <v>743.21519758060458</v>
      </c>
      <c r="G30" s="155">
        <v>883.39285813668539</v>
      </c>
      <c r="H30" s="9">
        <v>-0.3992676917095912</v>
      </c>
      <c r="I30" s="9">
        <v>-0.42654504574722751</v>
      </c>
    </row>
    <row r="31" spans="2:9" ht="9.5" thickBot="1" x14ac:dyDescent="0.4">
      <c r="B31" s="27" t="s">
        <v>94</v>
      </c>
      <c r="C31" s="182">
        <v>51712.739456762167</v>
      </c>
      <c r="D31" s="156">
        <v>57852.096060892181</v>
      </c>
      <c r="E31" s="156">
        <v>57361.435142407718</v>
      </c>
      <c r="F31" s="156">
        <v>52723.511738364614</v>
      </c>
      <c r="G31" s="156">
        <v>60278.951157978663</v>
      </c>
      <c r="H31" s="28">
        <v>-0.10612159320326164</v>
      </c>
      <c r="I31" s="28">
        <v>-0.14210950152012813</v>
      </c>
    </row>
    <row r="32" spans="2:9" ht="9.5" thickTop="1" x14ac:dyDescent="0.35">
      <c r="C32" s="649"/>
      <c r="E32" s="124"/>
    </row>
    <row r="33" spans="2:9" ht="9.5" thickBot="1" x14ac:dyDescent="0.4">
      <c r="C33" s="649"/>
      <c r="E33" s="124"/>
    </row>
    <row r="34" spans="2:9" ht="9.5" customHeight="1" thickTop="1" x14ac:dyDescent="0.35">
      <c r="B34" s="32" t="s">
        <v>604</v>
      </c>
      <c r="C34" s="653"/>
      <c r="D34" s="187"/>
      <c r="E34" s="187"/>
      <c r="F34" s="187"/>
      <c r="G34" s="187"/>
      <c r="H34" s="837" t="s">
        <v>18</v>
      </c>
      <c r="I34" s="837"/>
    </row>
    <row r="35" spans="2:9" ht="9.5" thickBot="1" x14ac:dyDescent="0.4">
      <c r="B35" s="188"/>
      <c r="C35" s="654" t="s">
        <v>729</v>
      </c>
      <c r="D35" s="190" t="s">
        <v>716</v>
      </c>
      <c r="E35" s="190" t="s">
        <v>699</v>
      </c>
      <c r="F35" s="190" t="s">
        <v>681</v>
      </c>
      <c r="G35" s="190" t="s">
        <v>665</v>
      </c>
      <c r="H35" s="190" t="s">
        <v>19</v>
      </c>
      <c r="I35" s="190" t="s">
        <v>20</v>
      </c>
    </row>
    <row r="36" spans="2:9" ht="9.5" thickTop="1" x14ac:dyDescent="0.35">
      <c r="B36" s="4"/>
      <c r="C36" s="78"/>
      <c r="D36" s="74"/>
      <c r="E36" s="74"/>
      <c r="F36" s="74"/>
      <c r="G36" s="74"/>
      <c r="H36" s="74"/>
      <c r="I36" s="74"/>
    </row>
    <row r="37" spans="2:9" ht="10.5" x14ac:dyDescent="0.35">
      <c r="B37" s="4" t="s">
        <v>707</v>
      </c>
      <c r="C37" s="712">
        <v>596.07299999999998</v>
      </c>
      <c r="D37" s="548">
        <v>565.61400000000003</v>
      </c>
      <c r="E37" s="548">
        <v>544.12300000000005</v>
      </c>
      <c r="F37" s="548">
        <v>603</v>
      </c>
      <c r="G37" s="548">
        <v>569.11599999999999</v>
      </c>
      <c r="H37" s="8">
        <v>5.385121301806528E-2</v>
      </c>
      <c r="I37" s="8">
        <v>4.7366441990736474E-2</v>
      </c>
    </row>
    <row r="38" spans="2:9" x14ac:dyDescent="0.35">
      <c r="B38" s="4" t="s">
        <v>608</v>
      </c>
      <c r="C38" s="712">
        <v>157436</v>
      </c>
      <c r="D38" s="331">
        <v>122648</v>
      </c>
      <c r="E38" s="331">
        <v>128918</v>
      </c>
      <c r="F38" s="331">
        <v>110423</v>
      </c>
      <c r="G38" s="331">
        <v>154141</v>
      </c>
      <c r="H38" s="8">
        <v>0.28364098884612865</v>
      </c>
      <c r="I38" s="8">
        <v>2.1376531876658333E-2</v>
      </c>
    </row>
    <row r="39" spans="2:9" x14ac:dyDescent="0.35">
      <c r="B39" s="4" t="s">
        <v>609</v>
      </c>
      <c r="C39" s="712">
        <v>233709</v>
      </c>
      <c r="D39" s="331">
        <v>220345</v>
      </c>
      <c r="E39" s="331">
        <v>252301</v>
      </c>
      <c r="F39" s="331">
        <v>213169</v>
      </c>
      <c r="G39" s="331">
        <v>258890</v>
      </c>
      <c r="H39" s="8">
        <v>6.0650343779073745E-2</v>
      </c>
      <c r="I39" s="8">
        <v>-9.72652477886361E-2</v>
      </c>
    </row>
    <row r="40" spans="2:9" ht="10.5" x14ac:dyDescent="0.35">
      <c r="B40" s="4" t="s">
        <v>745</v>
      </c>
      <c r="C40" s="712">
        <v>5846730</v>
      </c>
      <c r="D40" s="331">
        <v>5807995</v>
      </c>
      <c r="E40" s="331">
        <v>6142958</v>
      </c>
      <c r="F40" s="331">
        <v>4388440</v>
      </c>
      <c r="G40" s="331">
        <v>5658462</v>
      </c>
      <c r="H40" s="8">
        <v>6.6692550527334138E-3</v>
      </c>
      <c r="I40" s="8">
        <v>3.3271938558569358E-2</v>
      </c>
    </row>
    <row r="41" spans="2:9" ht="10.5" x14ac:dyDescent="0.35">
      <c r="B41" s="4" t="s">
        <v>746</v>
      </c>
      <c r="C41" s="712">
        <v>3741465.8472079998</v>
      </c>
      <c r="D41" s="331">
        <v>3616593.7965709995</v>
      </c>
      <c r="E41" s="331">
        <v>3164912.0344199995</v>
      </c>
      <c r="F41" s="331">
        <v>2378895.908938</v>
      </c>
      <c r="G41" s="331">
        <v>2261892</v>
      </c>
      <c r="H41" s="8">
        <v>3.4527529952463887E-2</v>
      </c>
      <c r="I41" s="8">
        <v>0.6541310757578167</v>
      </c>
    </row>
    <row r="42" spans="2:9" ht="9.5" thickBot="1" x14ac:dyDescent="0.4">
      <c r="B42" s="4" t="s">
        <v>747</v>
      </c>
      <c r="C42" s="808">
        <v>2662.9650152362992</v>
      </c>
      <c r="D42" s="515">
        <v>2576.4413391299804</v>
      </c>
      <c r="E42" s="515">
        <v>2335.8072728977659</v>
      </c>
      <c r="F42" s="515">
        <v>2082.5822604350774</v>
      </c>
      <c r="G42" s="515">
        <v>2163.4275440728202</v>
      </c>
      <c r="H42" s="8">
        <v>3.3582629960259958E-2</v>
      </c>
      <c r="I42" s="8">
        <v>0.23090094814225259</v>
      </c>
    </row>
    <row r="43" spans="2:9" ht="9.5" thickTop="1" x14ac:dyDescent="0.35">
      <c r="C43" s="258"/>
    </row>
  </sheetData>
  <mergeCells count="3">
    <mergeCell ref="H2:I2"/>
    <mergeCell ref="H34:I34"/>
    <mergeCell ref="H24:I24"/>
  </mergeCells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57"/>
  <sheetViews>
    <sheetView showGridLines="0" topLeftCell="A29" zoomScaleNormal="100" zoomScalePageLayoutView="156" workbookViewId="0">
      <selection activeCell="B3" sqref="B3"/>
    </sheetView>
  </sheetViews>
  <sheetFormatPr baseColWidth="10" defaultColWidth="10.81640625" defaultRowHeight="9" x14ac:dyDescent="0.35"/>
  <cols>
    <col min="1" max="1" width="2.08984375" style="113" customWidth="1"/>
    <col min="2" max="2" width="27.453125" style="113" customWidth="1"/>
    <col min="3" max="3" width="12" style="113" bestFit="1" customWidth="1"/>
    <col min="4" max="4" width="11.54296875" style="113" bestFit="1" customWidth="1"/>
    <col min="5" max="7" width="11.453125" style="113" bestFit="1" customWidth="1"/>
    <col min="8" max="9" width="7.1796875" style="113" bestFit="1" customWidth="1"/>
    <col min="10" max="16384" width="10.81640625" style="113"/>
  </cols>
  <sheetData>
    <row r="2" spans="2:9" ht="9.5" thickBot="1" x14ac:dyDescent="0.4">
      <c r="B2" s="32" t="s">
        <v>221</v>
      </c>
      <c r="C2" s="18"/>
      <c r="D2" s="18"/>
      <c r="E2" s="18"/>
      <c r="F2" s="18"/>
      <c r="G2" s="18"/>
      <c r="H2" s="836" t="s">
        <v>18</v>
      </c>
      <c r="I2" s="836"/>
    </row>
    <row r="3" spans="2:9" ht="27" customHeight="1" thickTop="1" thickBot="1" x14ac:dyDescent="0.4">
      <c r="B3" s="34" t="s">
        <v>381</v>
      </c>
      <c r="C3" s="3" t="str">
        <f>+Highlights!C4</f>
        <v>1Q26</v>
      </c>
      <c r="D3" s="43" t="str">
        <f>+Highlights!D4</f>
        <v>4Q25</v>
      </c>
      <c r="E3" s="43" t="str">
        <f>+Highlights!E4</f>
        <v>3Q25</v>
      </c>
      <c r="F3" s="43" t="str">
        <f>+Highlights!F4</f>
        <v>2Q25</v>
      </c>
      <c r="G3" s="43" t="str">
        <f>+Highlights!G4</f>
        <v>1Q25</v>
      </c>
      <c r="H3" s="43" t="str">
        <f>+Highlights!H4</f>
        <v>QoQ</v>
      </c>
      <c r="I3" s="43" t="str">
        <f>+Highlights!I4</f>
        <v>YoY</v>
      </c>
    </row>
    <row r="4" spans="2:9" ht="9.5" thickTop="1" x14ac:dyDescent="0.35">
      <c r="B4" s="4" t="s">
        <v>222</v>
      </c>
      <c r="C4" s="180">
        <f>-'[78]Administrative Expenses'!C12/1000</f>
        <v>-111173.03322441941</v>
      </c>
      <c r="D4" s="166">
        <f>-'[78]Administrative Expenses'!D12/1000</f>
        <v>-84135.807467729814</v>
      </c>
      <c r="E4" s="166">
        <f>-'[78]Administrative Expenses'!E12/1000</f>
        <v>-89142.369416714006</v>
      </c>
      <c r="F4" s="166">
        <f>-'[78]Administrative Expenses'!F12/1000</f>
        <v>-94751.962203479678</v>
      </c>
      <c r="G4" s="166">
        <f>-'[78]Administrative Expenses'!G12/1000</f>
        <v>-90122.758161379898</v>
      </c>
      <c r="H4" s="65">
        <f>+C4/D4-1</f>
        <v>0.32135218726057513</v>
      </c>
      <c r="I4" s="65">
        <f>+C4/G4-1</f>
        <v>0.23357335585918793</v>
      </c>
    </row>
    <row r="5" spans="2:9" hidden="1" x14ac:dyDescent="0.35">
      <c r="B5" s="83" t="s">
        <v>578</v>
      </c>
      <c r="C5" s="178">
        <f>+'[78]Administrative Expenses'!C29/1000</f>
        <v>68081.815079696898</v>
      </c>
      <c r="D5" s="155">
        <f>+'[78]Administrative Expenses'!D29/1000</f>
        <v>73607.630191965553</v>
      </c>
      <c r="E5" s="155">
        <f>+'[78]Administrative Expenses'!E29/1000</f>
        <v>75956.090148650052</v>
      </c>
      <c r="F5" s="155">
        <f>+'[78]Administrative Expenses'!F29/1000</f>
        <v>80797.570446093014</v>
      </c>
      <c r="G5" s="155">
        <f>+'[78]Administrative Expenses'!G29/1000</f>
        <v>77742.796398357372</v>
      </c>
      <c r="H5" s="41">
        <f>+C5/D5-1</f>
        <v>-7.5071226961900051E-2</v>
      </c>
      <c r="I5" s="41">
        <f>+C5/G5-1</f>
        <v>-0.12426850803201361</v>
      </c>
    </row>
    <row r="6" spans="2:9" ht="18" hidden="1" x14ac:dyDescent="0.35">
      <c r="B6" s="83" t="s">
        <v>579</v>
      </c>
      <c r="C6" s="178">
        <f>+C4-C5</f>
        <v>-179254.84830411631</v>
      </c>
      <c r="D6" s="155">
        <f>+D4-D5</f>
        <v>-157743.43765969537</v>
      </c>
      <c r="E6" s="155">
        <f>+E4-E5</f>
        <v>-165098.45956536406</v>
      </c>
      <c r="F6" s="155">
        <f>+F4-F5</f>
        <v>-175549.53264957271</v>
      </c>
      <c r="G6" s="155">
        <f>+G4-G5</f>
        <v>-167865.55455973727</v>
      </c>
      <c r="H6" s="41">
        <f>+C6/D6-1</f>
        <v>0.13636960727854919</v>
      </c>
      <c r="I6" s="41">
        <f>+C6/G6-1</f>
        <v>6.7847711665742549E-2</v>
      </c>
    </row>
    <row r="7" spans="2:9" x14ac:dyDescent="0.35">
      <c r="B7" s="4" t="s">
        <v>26</v>
      </c>
      <c r="C7" s="180">
        <f>+SUM(C8:C13)</f>
        <v>-59105.205332406622</v>
      </c>
      <c r="D7" s="166">
        <f>+SUM(D8:D13)</f>
        <v>-72336.641993742378</v>
      </c>
      <c r="E7" s="166">
        <f>+SUM(E8:E13)</f>
        <v>-59086.663820994436</v>
      </c>
      <c r="F7" s="166">
        <f>+SUM(F8:F13)</f>
        <v>-56471.06934813987</v>
      </c>
      <c r="G7" s="166">
        <f>+SUM(G8:G13)</f>
        <v>-54856.7846374359</v>
      </c>
      <c r="H7" s="65">
        <f>+C7/D7-1</f>
        <v>-0.18291472062637859</v>
      </c>
      <c r="I7" s="65">
        <f t="shared" ref="I7:I16" si="0">+C7/G7-1</f>
        <v>7.7445674642612428E-2</v>
      </c>
    </row>
    <row r="8" spans="2:9" ht="18" x14ac:dyDescent="0.35">
      <c r="B8" s="83" t="s">
        <v>223</v>
      </c>
      <c r="C8" s="178">
        <f>-'[78]Administrative Expenses'!C13/1000</f>
        <v>-1093.7959413285878</v>
      </c>
      <c r="D8" s="155">
        <f>-'[78]Administrative Expenses'!D13/1000</f>
        <v>-2529.8687515895217</v>
      </c>
      <c r="E8" s="155">
        <f>-'[78]Administrative Expenses'!E13/1000</f>
        <v>-1560.0201857061511</v>
      </c>
      <c r="F8" s="155">
        <f>-'[78]Administrative Expenses'!F13/1000</f>
        <v>-1674.3708104774844</v>
      </c>
      <c r="G8" s="155">
        <f>-'[78]Administrative Expenses'!G13/1000</f>
        <v>-1330.0427425533412</v>
      </c>
      <c r="H8" s="41">
        <f t="shared" ref="H8:H17" si="1">+C8/D8-1</f>
        <v>-0.56764715930763066</v>
      </c>
      <c r="I8" s="41">
        <f t="shared" si="0"/>
        <v>-0.1776234655220329</v>
      </c>
    </row>
    <row r="9" spans="2:9" x14ac:dyDescent="0.35">
      <c r="B9" s="83" t="s">
        <v>224</v>
      </c>
      <c r="C9" s="178">
        <f>-'[78]Administrative Expenses'!C14/1000</f>
        <v>-6105.0126538695486</v>
      </c>
      <c r="D9" s="155">
        <f>-'[78]Administrative Expenses'!D14/1000</f>
        <v>-8582.7523744706214</v>
      </c>
      <c r="E9" s="155">
        <f>-'[78]Administrative Expenses'!E14/1000</f>
        <v>-6174.9085637125336</v>
      </c>
      <c r="F9" s="155">
        <f>-'[78]Administrative Expenses'!F14/1000</f>
        <v>-4914.7125344258084</v>
      </c>
      <c r="G9" s="155">
        <f>-'[78]Administrative Expenses'!G14/1000</f>
        <v>-5802.3422910144054</v>
      </c>
      <c r="H9" s="41">
        <f t="shared" si="1"/>
        <v>-0.28868824504026291</v>
      </c>
      <c r="I9" s="41">
        <f t="shared" si="0"/>
        <v>5.2163479449301553E-2</v>
      </c>
    </row>
    <row r="10" spans="2:9" x14ac:dyDescent="0.35">
      <c r="B10" s="83" t="s">
        <v>225</v>
      </c>
      <c r="C10" s="178">
        <f>-'[78]Administrative Expenses'!C15/1000</f>
        <v>-7467.9481490109474</v>
      </c>
      <c r="D10" s="155">
        <f>-'[78]Administrative Expenses'!D15/1000</f>
        <v>-12937.120848219</v>
      </c>
      <c r="E10" s="155">
        <f>-'[78]Administrative Expenses'!E15/1000</f>
        <v>-4440.2966887482216</v>
      </c>
      <c r="F10" s="155">
        <f>-'[78]Administrative Expenses'!F15/1000</f>
        <v>-5172.9046447598903</v>
      </c>
      <c r="G10" s="155">
        <f>-'[78]Administrative Expenses'!G15/1000</f>
        <v>-3297.3610248211726</v>
      </c>
      <c r="H10" s="41">
        <f t="shared" si="1"/>
        <v>-0.42275037571137564</v>
      </c>
      <c r="I10" s="41">
        <f t="shared" si="0"/>
        <v>1.2648257478617952</v>
      </c>
    </row>
    <row r="11" spans="2:9" x14ac:dyDescent="0.35">
      <c r="B11" s="83" t="s">
        <v>226</v>
      </c>
      <c r="C11" s="178">
        <f>-'[78]Administrative Expenses'!C16/1000</f>
        <v>-14822.192808316118</v>
      </c>
      <c r="D11" s="155">
        <f>-'[78]Administrative Expenses'!D16/1000</f>
        <v>-15224.212660762496</v>
      </c>
      <c r="E11" s="155">
        <f>-'[78]Administrative Expenses'!E16/1000</f>
        <v>-14013.787362996169</v>
      </c>
      <c r="F11" s="155">
        <f>-'[78]Administrative Expenses'!F16/1000</f>
        <v>-13732.496843631643</v>
      </c>
      <c r="G11" s="155">
        <f>-'[78]Administrative Expenses'!G16/1000</f>
        <v>-13441.520469663184</v>
      </c>
      <c r="H11" s="41">
        <f t="shared" si="1"/>
        <v>-2.6406610404392628E-2</v>
      </c>
      <c r="I11" s="41">
        <f t="shared" si="0"/>
        <v>0.10271697623561549</v>
      </c>
    </row>
    <row r="12" spans="2:9" x14ac:dyDescent="0.35">
      <c r="B12" s="83" t="s">
        <v>442</v>
      </c>
      <c r="C12" s="178">
        <f>-'[78]Administrative Expenses'!C17/1000</f>
        <v>-6948.1008156275329</v>
      </c>
      <c r="D12" s="155">
        <f>-'[78]Administrative Expenses'!D17/1000</f>
        <v>-9039.1292880000547</v>
      </c>
      <c r="E12" s="155">
        <f>-'[78]Administrative Expenses'!E17/1000</f>
        <v>-8364.5227373811904</v>
      </c>
      <c r="F12" s="155">
        <f>-'[78]Administrative Expenses'!F17/1000</f>
        <v>-8253.6404298816924</v>
      </c>
      <c r="G12" s="155">
        <f>-'[78]Administrative Expenses'!G17/1000</f>
        <v>-8544.6270590982804</v>
      </c>
      <c r="H12" s="41">
        <f t="shared" si="1"/>
        <v>-0.23133074057790914</v>
      </c>
      <c r="I12" s="41">
        <f t="shared" si="0"/>
        <v>-0.18684563204789306</v>
      </c>
    </row>
    <row r="13" spans="2:9" x14ac:dyDescent="0.35">
      <c r="B13" s="83" t="s">
        <v>214</v>
      </c>
      <c r="C13" s="178">
        <f>-'[78]Administrative Expenses'!C18/1000</f>
        <v>-22668.154964253885</v>
      </c>
      <c r="D13" s="155">
        <f>-'[78]Administrative Expenses'!D18/1000</f>
        <v>-24023.558070700688</v>
      </c>
      <c r="E13" s="155">
        <f>-'[78]Administrative Expenses'!E18/1000</f>
        <v>-24533.128282450169</v>
      </c>
      <c r="F13" s="155">
        <f>-'[78]Administrative Expenses'!F18/1000</f>
        <v>-22722.944084963354</v>
      </c>
      <c r="G13" s="155">
        <f>-'[78]Administrative Expenses'!G18/1000</f>
        <v>-22440.891050285514</v>
      </c>
      <c r="H13" s="41">
        <f>+C13/D13-1</f>
        <v>-5.6419748584197627E-2</v>
      </c>
      <c r="I13" s="41">
        <f>+C13/G13-1</f>
        <v>1.0127223266630514E-2</v>
      </c>
    </row>
    <row r="14" spans="2:9" ht="18" x14ac:dyDescent="0.35">
      <c r="B14" s="27" t="s">
        <v>227</v>
      </c>
      <c r="C14" s="179">
        <f>+C4+C7</f>
        <v>-170278.23855682602</v>
      </c>
      <c r="D14" s="156">
        <f>+D4+D7</f>
        <v>-156472.44946147219</v>
      </c>
      <c r="E14" s="156">
        <f>+E4+E7</f>
        <v>-148229.03323770844</v>
      </c>
      <c r="F14" s="156">
        <f>+F4+F7</f>
        <v>-151223.03155161956</v>
      </c>
      <c r="G14" s="156">
        <f>+G4+G7</f>
        <v>-144979.54279881579</v>
      </c>
      <c r="H14" s="82">
        <f>+C14/D14-1</f>
        <v>8.8231437181873984E-2</v>
      </c>
      <c r="I14" s="82">
        <f t="shared" si="0"/>
        <v>0.17449838280367969</v>
      </c>
    </row>
    <row r="15" spans="2:9" x14ac:dyDescent="0.35">
      <c r="B15" s="83" t="s">
        <v>228</v>
      </c>
      <c r="C15" s="184">
        <f>'Net Income'!C25</f>
        <v>-22200.796999999999</v>
      </c>
      <c r="D15" s="168">
        <f>'Net Income'!D25</f>
        <v>-21911.050000478499</v>
      </c>
      <c r="E15" s="168">
        <f>'Net Income'!E25</f>
        <v>-20405.86900112182</v>
      </c>
      <c r="F15" s="168">
        <f>'Net Income'!F25</f>
        <v>-19589.914900754517</v>
      </c>
      <c r="G15" s="168">
        <f>'Net Income'!G25</f>
        <v>-18923.427799936402</v>
      </c>
      <c r="H15" s="81">
        <f t="shared" si="1"/>
        <v>1.3223784324127408E-2</v>
      </c>
      <c r="I15" s="81">
        <f t="shared" si="0"/>
        <v>0.17319109596384075</v>
      </c>
    </row>
    <row r="16" spans="2:9" x14ac:dyDescent="0.35">
      <c r="B16" s="27" t="s">
        <v>229</v>
      </c>
      <c r="C16" s="179">
        <f>+C14+C15</f>
        <v>-192479.03555682601</v>
      </c>
      <c r="D16" s="156">
        <f>+D14+D15</f>
        <v>-178383.49946195068</v>
      </c>
      <c r="E16" s="156">
        <f>+E14+E15</f>
        <v>-168634.90223883025</v>
      </c>
      <c r="F16" s="156">
        <f>+F14+F15</f>
        <v>-170812.94645237408</v>
      </c>
      <c r="G16" s="156">
        <f>+G14+G15</f>
        <v>-163902.9705987522</v>
      </c>
      <c r="H16" s="82">
        <f>+C16/D16-1</f>
        <v>7.9018161082112348E-2</v>
      </c>
      <c r="I16" s="82">
        <f t="shared" si="0"/>
        <v>0.17434744991919837</v>
      </c>
    </row>
    <row r="17" spans="2:9" ht="10.5" x14ac:dyDescent="0.35">
      <c r="B17" s="72" t="s">
        <v>386</v>
      </c>
      <c r="C17" s="721">
        <f>+Highlights!C74+Highlights!C75</f>
        <v>3092</v>
      </c>
      <c r="D17" s="201">
        <f>+Highlights!D74+Highlights!D75</f>
        <v>3348</v>
      </c>
      <c r="E17" s="201">
        <f>+Highlights!E74+Highlights!E75</f>
        <v>3362</v>
      </c>
      <c r="F17" s="201">
        <f>+Highlights!F74+Highlights!F75</f>
        <v>3399</v>
      </c>
      <c r="G17" s="201">
        <f>+Highlights!G74+Highlights!G75</f>
        <v>3442</v>
      </c>
      <c r="H17" s="81">
        <f t="shared" si="1"/>
        <v>-7.6463560334528058E-2</v>
      </c>
      <c r="I17" s="81">
        <f>+C17/G17-1</f>
        <v>-0.10168506682161538</v>
      </c>
    </row>
    <row r="18" spans="2:9" x14ac:dyDescent="0.35">
      <c r="B18" s="72" t="str">
        <f>+Highlights!B73</f>
        <v>Bank Branches</v>
      </c>
      <c r="C18" s="721">
        <f>+Highlights!C73</f>
        <v>129</v>
      </c>
      <c r="D18" s="201">
        <f>+Highlights!D73</f>
        <v>129</v>
      </c>
      <c r="E18" s="201">
        <f>+Highlights!E73</f>
        <v>130</v>
      </c>
      <c r="F18" s="201">
        <f>+Highlights!F73</f>
        <v>130</v>
      </c>
      <c r="G18" s="201">
        <f>+Highlights!G73</f>
        <v>130</v>
      </c>
      <c r="H18" s="81">
        <f>+C18/D18-1</f>
        <v>0</v>
      </c>
      <c r="I18" s="81">
        <f>+C18/G18-1</f>
        <v>-7.692307692307665E-3</v>
      </c>
    </row>
    <row r="19" spans="2:9" ht="9.5" thickBot="1" x14ac:dyDescent="0.4">
      <c r="B19" s="27" t="s">
        <v>230</v>
      </c>
      <c r="C19" s="544">
        <f>+Highlights!C40</f>
        <v>0.68903305253138725</v>
      </c>
      <c r="D19" s="521">
        <f>+Highlights!D40</f>
        <v>0.60628913106157556</v>
      </c>
      <c r="E19" s="521">
        <f>+Highlights!E40</f>
        <v>0.95793942515136177</v>
      </c>
      <c r="F19" s="521">
        <f>+Highlights!F40</f>
        <v>0.60921021518620988</v>
      </c>
      <c r="G19" s="521">
        <f>+Highlights!G40</f>
        <v>0.5957316336387114</v>
      </c>
      <c r="H19" s="82"/>
      <c r="I19" s="82"/>
    </row>
    <row r="20" spans="2:9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9" x14ac:dyDescent="0.35">
      <c r="B21" s="14"/>
      <c r="C21" s="525"/>
      <c r="D21" s="525"/>
      <c r="E21" s="525"/>
      <c r="F21" s="525"/>
      <c r="G21" s="525"/>
      <c r="H21" s="81"/>
      <c r="I21" s="81"/>
    </row>
    <row r="22" spans="2:9" ht="9.5" thickBot="1" x14ac:dyDescent="0.4">
      <c r="B22" s="32" t="s">
        <v>231</v>
      </c>
      <c r="C22" s="18"/>
      <c r="D22" s="18"/>
      <c r="E22" s="18"/>
      <c r="F22" s="18"/>
      <c r="G22" s="18"/>
      <c r="H22" s="836" t="s">
        <v>18</v>
      </c>
      <c r="I22" s="836"/>
    </row>
    <row r="23" spans="2:9" ht="26.25" customHeight="1" thickTop="1" thickBot="1" x14ac:dyDescent="0.4">
      <c r="B23" s="34" t="s">
        <v>381</v>
      </c>
      <c r="C23" s="3" t="str">
        <f>+C3</f>
        <v>1Q26</v>
      </c>
      <c r="D23" s="43" t="str">
        <f>+D3</f>
        <v>4Q25</v>
      </c>
      <c r="E23" s="43" t="str">
        <f>+E3</f>
        <v>3Q25</v>
      </c>
      <c r="F23" s="43" t="str">
        <f>+F3</f>
        <v>2Q25</v>
      </c>
      <c r="G23" s="43" t="str">
        <f>+G3</f>
        <v>1Q25</v>
      </c>
      <c r="H23" s="43" t="s">
        <v>19</v>
      </c>
      <c r="I23" s="43" t="s">
        <v>20</v>
      </c>
    </row>
    <row r="24" spans="2:9" ht="9.5" thickTop="1" x14ac:dyDescent="0.35">
      <c r="B24" s="84" t="s">
        <v>232</v>
      </c>
      <c r="C24" s="178">
        <f>+'Net Income'!C20</f>
        <v>18768.341</v>
      </c>
      <c r="D24" s="155">
        <f>+'Net Income'!D20</f>
        <v>22777.818390636647</v>
      </c>
      <c r="E24" s="155">
        <f>+'Net Income'!E20</f>
        <v>16899.192598361929</v>
      </c>
      <c r="F24" s="155">
        <f>+'Net Income'!F20</f>
        <v>15602.335418251267</v>
      </c>
      <c r="G24" s="155">
        <f>+'Net Income'!G20</f>
        <v>15825.629304564876</v>
      </c>
      <c r="H24" s="41">
        <f>+C24/D24-1</f>
        <v>-0.1760255228079628</v>
      </c>
      <c r="I24" s="41">
        <f>+C24/G24-1</f>
        <v>0.18594595126693036</v>
      </c>
    </row>
    <row r="25" spans="2:9" x14ac:dyDescent="0.35">
      <c r="B25" s="84" t="s">
        <v>233</v>
      </c>
      <c r="C25" s="178">
        <f>+'Net Income'!C27</f>
        <v>-18875.937469958113</v>
      </c>
      <c r="D25" s="155">
        <f>+'Net Income'!D27</f>
        <v>-28374.541604071066</v>
      </c>
      <c r="E25" s="155">
        <f>+'Net Income'!E27</f>
        <v>-19547.434940968833</v>
      </c>
      <c r="F25" s="155">
        <f>+'Net Income'!F27</f>
        <v>-25189.893446312668</v>
      </c>
      <c r="G25" s="155">
        <f>+'Net Income'!G27</f>
        <v>-15065.64025064518</v>
      </c>
      <c r="H25" s="41">
        <f>+C25/D25-1</f>
        <v>-0.33475797659230311</v>
      </c>
      <c r="I25" s="41">
        <f>+C25/G25-1</f>
        <v>0.25291306283181414</v>
      </c>
    </row>
    <row r="26" spans="2:9" x14ac:dyDescent="0.35">
      <c r="B26" s="27" t="s">
        <v>9</v>
      </c>
      <c r="C26" s="179">
        <f>+C24+C25</f>
        <v>-107.59646995811272</v>
      </c>
      <c r="D26" s="156">
        <f>+D24+D25</f>
        <v>-5596.7232134344194</v>
      </c>
      <c r="E26" s="156">
        <f>+E24+E25</f>
        <v>-2648.2423426069035</v>
      </c>
      <c r="F26" s="156">
        <f>+F24+F25</f>
        <v>-9587.5580280614013</v>
      </c>
      <c r="G26" s="156">
        <f>+G24+G25</f>
        <v>759.98905391969674</v>
      </c>
      <c r="H26" s="82" t="s">
        <v>438</v>
      </c>
      <c r="I26" s="82" t="s">
        <v>438</v>
      </c>
    </row>
    <row r="27" spans="2:9" x14ac:dyDescent="0.35">
      <c r="B27" s="84" t="s">
        <v>493</v>
      </c>
      <c r="C27" s="178">
        <f>+'Net Income'!C26</f>
        <v>-35713.061530041887</v>
      </c>
      <c r="D27" s="155">
        <f>+'Net Income'!D26</f>
        <v>-36532.297663972837</v>
      </c>
      <c r="E27" s="155">
        <f>+'Net Income'!E26</f>
        <v>-35690.262743363433</v>
      </c>
      <c r="F27" s="155">
        <f>+'Net Income'!F26</f>
        <v>-31817.71901908717</v>
      </c>
      <c r="G27" s="155">
        <f>+'Net Income'!G26</f>
        <v>-29750.261114349832</v>
      </c>
      <c r="H27" s="9">
        <f>+C27/D27-1</f>
        <v>-2.242498244885538E-2</v>
      </c>
      <c r="I27" s="9">
        <f>+C27/G27-1</f>
        <v>0.20042850692211034</v>
      </c>
    </row>
    <row r="28" spans="2:9" ht="9.5" thickBot="1" x14ac:dyDescent="0.4">
      <c r="B28" s="309" t="s">
        <v>94</v>
      </c>
      <c r="C28" s="310">
        <f>+C26+C27</f>
        <v>-35820.657999999996</v>
      </c>
      <c r="D28" s="501">
        <f>+D26+D27</f>
        <v>-42129.020877407253</v>
      </c>
      <c r="E28" s="501">
        <f>+E26+E27</f>
        <v>-38338.505085970333</v>
      </c>
      <c r="F28" s="501">
        <f>+F26+F27</f>
        <v>-41405.277047148571</v>
      </c>
      <c r="G28" s="501">
        <f>+G26+G27</f>
        <v>-28990.272060430136</v>
      </c>
      <c r="H28" s="73">
        <f>+C28/D28-1</f>
        <v>-0.14973912865822792</v>
      </c>
      <c r="I28" s="73">
        <f>+C28/G28-1</f>
        <v>0.23560958397809939</v>
      </c>
    </row>
    <row r="29" spans="2:9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9" x14ac:dyDescent="0.35">
      <c r="B30" s="19"/>
      <c r="C30" s="19"/>
      <c r="D30" s="19"/>
      <c r="E30" s="19"/>
      <c r="F30" s="19"/>
      <c r="G30" s="19"/>
      <c r="H30" s="19"/>
      <c r="I30" s="19"/>
    </row>
    <row r="31" spans="2:9" x14ac:dyDescent="0.35">
      <c r="B31" s="838" t="s">
        <v>234</v>
      </c>
      <c r="C31" s="836" t="s">
        <v>235</v>
      </c>
      <c r="D31" s="108"/>
      <c r="E31" s="19"/>
      <c r="F31" s="19"/>
      <c r="G31" s="19"/>
      <c r="H31" s="19"/>
      <c r="I31" s="19"/>
    </row>
    <row r="32" spans="2:9" ht="9.5" thickBot="1" x14ac:dyDescent="0.4">
      <c r="B32" s="839"/>
      <c r="C32" s="828"/>
      <c r="D32" s="108"/>
      <c r="E32" s="19"/>
      <c r="F32" s="19"/>
      <c r="G32" s="19"/>
      <c r="H32" s="19"/>
      <c r="I32" s="19"/>
    </row>
    <row r="33" spans="2:9" ht="9.5" thickTop="1" x14ac:dyDescent="0.35">
      <c r="B33" s="545">
        <v>2018</v>
      </c>
      <c r="C33" s="546">
        <v>0.376</v>
      </c>
      <c r="D33" s="108"/>
      <c r="E33" s="19"/>
      <c r="F33" s="19"/>
      <c r="G33" s="19"/>
      <c r="H33" s="19"/>
      <c r="I33" s="19"/>
    </row>
    <row r="34" spans="2:9" x14ac:dyDescent="0.35">
      <c r="B34" s="193">
        <v>2019</v>
      </c>
      <c r="C34" s="546">
        <v>0.433</v>
      </c>
      <c r="D34" s="108"/>
      <c r="E34" s="19"/>
      <c r="F34" s="19"/>
      <c r="G34" s="19"/>
      <c r="H34" s="19"/>
      <c r="I34" s="19"/>
    </row>
    <row r="35" spans="2:9" x14ac:dyDescent="0.35">
      <c r="B35" s="193">
        <v>2020</v>
      </c>
      <c r="C35" s="546">
        <v>0.36099999999999999</v>
      </c>
      <c r="D35" s="108"/>
      <c r="E35" s="19"/>
      <c r="F35" s="19"/>
      <c r="G35" s="19"/>
      <c r="H35" s="19"/>
      <c r="I35" s="19"/>
    </row>
    <row r="36" spans="2:9" x14ac:dyDescent="0.35">
      <c r="B36" s="193">
        <v>2021</v>
      </c>
      <c r="C36" s="546">
        <v>0.51</v>
      </c>
    </row>
    <row r="37" spans="2:9" hidden="1" x14ac:dyDescent="0.35">
      <c r="B37" s="283" t="s">
        <v>547</v>
      </c>
      <c r="C37" s="510">
        <v>0.16</v>
      </c>
    </row>
    <row r="38" spans="2:9" hidden="1" x14ac:dyDescent="0.35">
      <c r="B38" s="283" t="s">
        <v>558</v>
      </c>
      <c r="C38" s="510">
        <f>34.1%-C37</f>
        <v>0.18100000000000002</v>
      </c>
    </row>
    <row r="39" spans="2:9" hidden="1" x14ac:dyDescent="0.35">
      <c r="B39" s="283" t="s">
        <v>566</v>
      </c>
      <c r="C39" s="510">
        <f>51.1%+14%-C37-C38</f>
        <v>0.30999999999999994</v>
      </c>
    </row>
    <row r="40" spans="2:9" hidden="1" x14ac:dyDescent="0.35">
      <c r="B40" s="24" t="s">
        <v>577</v>
      </c>
      <c r="C40" s="85">
        <f>94.1%-C37-C38-C39</f>
        <v>0.28999999999999992</v>
      </c>
    </row>
    <row r="41" spans="2:9" x14ac:dyDescent="0.35">
      <c r="B41" s="193">
        <v>2022</v>
      </c>
      <c r="C41" s="546">
        <v>0.94099999999999995</v>
      </c>
    </row>
    <row r="42" spans="2:9" hidden="1" x14ac:dyDescent="0.35">
      <c r="B42" s="283" t="s">
        <v>587</v>
      </c>
      <c r="C42" s="510">
        <v>0.24099999999999999</v>
      </c>
      <c r="D42" s="200"/>
      <c r="E42" s="200"/>
      <c r="F42" s="200"/>
      <c r="G42" s="200"/>
    </row>
    <row r="43" spans="2:9" hidden="1" x14ac:dyDescent="0.35">
      <c r="B43" s="536" t="s">
        <v>595</v>
      </c>
      <c r="C43" s="510">
        <f>56%-C42</f>
        <v>0.31900000000000006</v>
      </c>
      <c r="D43" s="200"/>
    </row>
    <row r="44" spans="2:9" hidden="1" x14ac:dyDescent="0.35">
      <c r="B44" s="24" t="s">
        <v>603</v>
      </c>
      <c r="C44" s="510">
        <v>0.47499999999999998</v>
      </c>
      <c r="D44" s="200"/>
      <c r="E44" s="514"/>
    </row>
    <row r="45" spans="2:9" hidden="1" x14ac:dyDescent="0.35">
      <c r="B45" s="24" t="s">
        <v>615</v>
      </c>
      <c r="C45" s="510">
        <v>1.079</v>
      </c>
      <c r="D45" s="200"/>
      <c r="E45" s="514"/>
    </row>
    <row r="46" spans="2:9" x14ac:dyDescent="0.35">
      <c r="B46" s="193">
        <v>2023</v>
      </c>
      <c r="C46" s="546">
        <v>2.1139999999999999</v>
      </c>
      <c r="D46" s="200"/>
      <c r="E46" s="124"/>
      <c r="F46" s="124"/>
      <c r="G46" s="200"/>
      <c r="H46" s="200"/>
      <c r="I46" s="200"/>
    </row>
    <row r="47" spans="2:9" hidden="1" x14ac:dyDescent="0.35">
      <c r="B47" s="24" t="s">
        <v>622</v>
      </c>
      <c r="C47" s="510">
        <v>0.51</v>
      </c>
    </row>
    <row r="48" spans="2:9" hidden="1" x14ac:dyDescent="0.35">
      <c r="B48" s="24" t="s">
        <v>626</v>
      </c>
      <c r="C48" s="510">
        <v>0.188</v>
      </c>
      <c r="D48" s="317" t="e">
        <f>+Highlights!#REF!</f>
        <v>#REF!</v>
      </c>
      <c r="E48" s="317" t="e">
        <f>+D48-C47</f>
        <v>#REF!</v>
      </c>
      <c r="F48" s="317"/>
      <c r="G48" s="317"/>
      <c r="H48" s="258"/>
      <c r="I48" s="258"/>
    </row>
    <row r="49" spans="2:5" hidden="1" x14ac:dyDescent="0.35">
      <c r="B49" s="24" t="s">
        <v>629</v>
      </c>
      <c r="C49" s="510">
        <v>0.121</v>
      </c>
    </row>
    <row r="50" spans="2:5" hidden="1" x14ac:dyDescent="0.35">
      <c r="B50" s="24" t="s">
        <v>644</v>
      </c>
      <c r="C50" s="510">
        <v>0.08</v>
      </c>
    </row>
    <row r="51" spans="2:5" x14ac:dyDescent="0.35">
      <c r="B51" s="193">
        <v>2024</v>
      </c>
      <c r="C51" s="546">
        <v>1.1779999999999999</v>
      </c>
    </row>
    <row r="52" spans="2:5" x14ac:dyDescent="0.35">
      <c r="B52" s="24" t="s">
        <v>665</v>
      </c>
      <c r="C52" s="510">
        <v>8.5000000000000006E-2</v>
      </c>
      <c r="D52" s="200"/>
      <c r="E52" s="200"/>
    </row>
    <row r="53" spans="2:5" x14ac:dyDescent="0.35">
      <c r="B53" s="24" t="s">
        <v>681</v>
      </c>
      <c r="C53" s="510">
        <v>0.06</v>
      </c>
    </row>
    <row r="54" spans="2:5" x14ac:dyDescent="0.35">
      <c r="B54" s="24" t="s">
        <v>699</v>
      </c>
      <c r="C54" s="510">
        <v>0.06</v>
      </c>
    </row>
    <row r="55" spans="2:5" x14ac:dyDescent="0.35">
      <c r="B55" s="24" t="s">
        <v>716</v>
      </c>
      <c r="C55" s="510">
        <v>7.8E-2</v>
      </c>
    </row>
    <row r="56" spans="2:5" x14ac:dyDescent="0.35">
      <c r="B56" s="193">
        <v>2025</v>
      </c>
      <c r="C56" s="546">
        <v>0.315</v>
      </c>
    </row>
    <row r="57" spans="2:5" x14ac:dyDescent="0.35">
      <c r="B57" s="24" t="s">
        <v>729</v>
      </c>
      <c r="C57" s="510">
        <v>9.4E-2</v>
      </c>
    </row>
  </sheetData>
  <mergeCells count="4">
    <mergeCell ref="H2:I2"/>
    <mergeCell ref="H22:I22"/>
    <mergeCell ref="B31:B32"/>
    <mergeCell ref="C31:C32"/>
  </mergeCells>
  <phoneticPr fontId="51" type="noConversion"/>
  <pageMargins left="0.7" right="0.7" top="0.75" bottom="0.75" header="0.3" footer="0.3"/>
  <pageSetup paperSize="9" orientation="portrait" horizontalDpi="4294967292" verticalDpi="4294967292" r:id="rId1"/>
  <ignoredErrors>
    <ignoredError sqref="C27:G27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BI13"/>
  <sheetViews>
    <sheetView showGridLines="0" topLeftCell="A6" zoomScaleNormal="100" zoomScalePageLayoutView="142" workbookViewId="0"/>
  </sheetViews>
  <sheetFormatPr baseColWidth="10" defaultColWidth="10.81640625" defaultRowHeight="9" x14ac:dyDescent="0.35"/>
  <cols>
    <col min="1" max="1" width="3" style="113" customWidth="1"/>
    <col min="2" max="2" width="23" style="113" bestFit="1" customWidth="1"/>
    <col min="3" max="3" width="12.26953125" style="113" bestFit="1" customWidth="1"/>
    <col min="4" max="4" width="10.6328125" style="113" bestFit="1" customWidth="1"/>
    <col min="5" max="5" width="9.81640625" style="113" bestFit="1" customWidth="1"/>
    <col min="6" max="6" width="8.7265625" style="113" bestFit="1" customWidth="1"/>
    <col min="7" max="7" width="9.453125" style="113" bestFit="1" customWidth="1"/>
    <col min="8" max="9" width="8.54296875" style="113" bestFit="1" customWidth="1"/>
    <col min="10" max="11" width="10.81640625" style="430" bestFit="1" customWidth="1"/>
    <col min="12" max="12" width="10.81640625" style="430"/>
    <col min="13" max="13" width="14.90625" style="430" bestFit="1" customWidth="1"/>
    <col min="14" max="61" width="10.81640625" style="430"/>
    <col min="62" max="16384" width="10.81640625" style="113"/>
  </cols>
  <sheetData>
    <row r="2" spans="2:17" x14ac:dyDescent="0.35">
      <c r="B2" s="840" t="s">
        <v>381</v>
      </c>
      <c r="C2" s="840"/>
      <c r="D2" s="840"/>
      <c r="E2" s="840"/>
      <c r="F2" s="840"/>
    </row>
    <row r="3" spans="2:17" ht="15.75" customHeight="1" thickBot="1" x14ac:dyDescent="0.4">
      <c r="B3" s="88" t="s">
        <v>236</v>
      </c>
      <c r="C3" s="89"/>
      <c r="D3" s="89"/>
      <c r="E3" s="89"/>
      <c r="F3" s="89"/>
      <c r="G3" s="18"/>
      <c r="H3" s="836" t="s">
        <v>18</v>
      </c>
      <c r="I3" s="836"/>
    </row>
    <row r="4" spans="2:17" ht="10" thickTop="1" thickBot="1" x14ac:dyDescent="0.4">
      <c r="B4" s="34"/>
      <c r="C4" s="417" t="str">
        <f>+Highlights!C21</f>
        <v>mar 26</v>
      </c>
      <c r="D4" s="418" t="str">
        <f>+Highlights!D21</f>
        <v>dec 25</v>
      </c>
      <c r="E4" s="418" t="str">
        <f>+Highlights!E21</f>
        <v>sep 25</v>
      </c>
      <c r="F4" s="419" t="str">
        <f>+Highlights!F21</f>
        <v>jun 25</v>
      </c>
      <c r="G4" s="419" t="str">
        <f>+Highlights!G21</f>
        <v>mar 25</v>
      </c>
      <c r="H4" s="90" t="s">
        <v>19</v>
      </c>
      <c r="I4" s="91" t="s">
        <v>20</v>
      </c>
    </row>
    <row r="5" spans="2:17" ht="9.5" thickTop="1" x14ac:dyDescent="0.35">
      <c r="B5" s="72" t="s">
        <v>33</v>
      </c>
      <c r="C5" s="534">
        <f>+'Balance Sheet'!C5</f>
        <v>1483313.7169999999</v>
      </c>
      <c r="D5" s="534">
        <f>+'Balance Sheet'!D5</f>
        <v>1750186.2956285137</v>
      </c>
      <c r="E5" s="534">
        <f>+'Balance Sheet'!E5</f>
        <v>2076790.5240213342</v>
      </c>
      <c r="F5" s="534">
        <f>+'Balance Sheet'!F5</f>
        <v>1368605.5034160353</v>
      </c>
      <c r="G5" s="534">
        <f>+'Balance Sheet'!G5</f>
        <v>1137446.4766331296</v>
      </c>
      <c r="H5" s="92">
        <f t="shared" ref="H5:H12" si="0">+C5/D5-1</f>
        <v>-0.15248238390112434</v>
      </c>
      <c r="I5" s="93">
        <f>+C5/G5-1</f>
        <v>0.3040734201319486</v>
      </c>
      <c r="J5" s="812"/>
      <c r="K5" s="812"/>
      <c r="M5" s="812"/>
      <c r="N5" s="812"/>
      <c r="O5" s="812"/>
      <c r="P5" s="812"/>
      <c r="Q5" s="812"/>
    </row>
    <row r="6" spans="2:17" ht="18" x14ac:dyDescent="0.35">
      <c r="B6" s="72" t="s">
        <v>673</v>
      </c>
      <c r="C6" s="534">
        <f>+'Investment Portfolio'!C24+'Investment Portfolio'!C36</f>
        <v>72395.095000000001</v>
      </c>
      <c r="D6" s="534">
        <f>+'Investment Portfolio'!D24+'Investment Portfolio'!D36</f>
        <v>79332.733291909157</v>
      </c>
      <c r="E6" s="534">
        <f>+'Investment Portfolio'!E24+'Investment Portfolio'!E36</f>
        <v>82128.999167394693</v>
      </c>
      <c r="F6" s="534">
        <f>+'Investment Portfolio'!F24+'Investment Portfolio'!F36</f>
        <v>78705.977670471795</v>
      </c>
      <c r="G6" s="534">
        <f>+'Investment Portfolio'!G24+'Investment Portfolio'!G36</f>
        <v>1548.4026353980289</v>
      </c>
      <c r="H6" s="92">
        <f t="shared" si="0"/>
        <v>-8.7449883598258671E-2</v>
      </c>
      <c r="I6" s="93" t="s">
        <v>438</v>
      </c>
      <c r="J6" s="812"/>
      <c r="K6" s="812"/>
      <c r="M6" s="812"/>
      <c r="N6" s="812"/>
      <c r="O6" s="812"/>
      <c r="P6" s="812"/>
      <c r="Q6" s="812"/>
    </row>
    <row r="7" spans="2:17" x14ac:dyDescent="0.35">
      <c r="B7" s="72" t="s">
        <v>36</v>
      </c>
      <c r="C7" s="534">
        <f>+'Investment Portfolio'!C17</f>
        <v>9741.9930000000004</v>
      </c>
      <c r="D7" s="534">
        <f>+'Investment Portfolio'!D17</f>
        <v>4002.3220744908735</v>
      </c>
      <c r="E7" s="534">
        <f>+'Investment Portfolio'!E17</f>
        <v>594.33560475887055</v>
      </c>
      <c r="F7" s="534">
        <f>+'Investment Portfolio'!F17</f>
        <v>0</v>
      </c>
      <c r="G7" s="534">
        <f>+'Investment Portfolio'!G17</f>
        <v>4047.358319409017</v>
      </c>
      <c r="H7" s="92">
        <f t="shared" si="0"/>
        <v>1.4340852182015507</v>
      </c>
      <c r="I7" s="93">
        <f t="shared" ref="I7:I12" si="1">+C7/G7-1</f>
        <v>1.4070003768340671</v>
      </c>
      <c r="J7" s="812"/>
      <c r="K7" s="812"/>
      <c r="M7" s="812"/>
      <c r="N7" s="812"/>
      <c r="O7" s="812"/>
      <c r="P7" s="812"/>
      <c r="Q7" s="812"/>
    </row>
    <row r="8" spans="2:17" x14ac:dyDescent="0.35">
      <c r="B8" s="72" t="s">
        <v>147</v>
      </c>
      <c r="C8" s="534">
        <f>+'Investment Portfolio'!C27+'Investment Portfolio'!C33</f>
        <v>1761174.821</v>
      </c>
      <c r="D8" s="534">
        <f>+'Investment Portfolio'!D27+'Investment Portfolio'!D33</f>
        <v>1590522.8845410431</v>
      </c>
      <c r="E8" s="534">
        <f>+'Investment Portfolio'!E27+'Investment Portfolio'!E33</f>
        <v>1782442.2591410233</v>
      </c>
      <c r="F8" s="534">
        <f>+'Investment Portfolio'!F27+'Investment Portfolio'!F33</f>
        <v>1562439.7496129314</v>
      </c>
      <c r="G8" s="534">
        <f>+'Investment Portfolio'!G27+'Investment Portfolio'!G33</f>
        <v>1857354.7843872786</v>
      </c>
      <c r="H8" s="92">
        <f t="shared" si="0"/>
        <v>0.10729297774813196</v>
      </c>
      <c r="I8" s="93">
        <f t="shared" si="1"/>
        <v>-5.178330182028601E-2</v>
      </c>
      <c r="J8" s="812"/>
      <c r="K8" s="812"/>
      <c r="M8" s="812"/>
      <c r="N8" s="812"/>
      <c r="O8" s="812"/>
      <c r="P8" s="812"/>
      <c r="Q8" s="812"/>
    </row>
    <row r="9" spans="2:17" x14ac:dyDescent="0.35">
      <c r="B9" s="72" t="s">
        <v>534</v>
      </c>
      <c r="C9" s="534">
        <f>+Loans!C20</f>
        <v>3869792.4419999998</v>
      </c>
      <c r="D9" s="534">
        <f>+Loans!D20</f>
        <v>4105476.0287724934</v>
      </c>
      <c r="E9" s="534">
        <f>+Loans!E20</f>
        <v>3837591.3016304215</v>
      </c>
      <c r="F9" s="534">
        <f>+Loans!F20</f>
        <v>3591897.8142380407</v>
      </c>
      <c r="G9" s="534">
        <f>+Loans!G20</f>
        <v>3171555.1534356056</v>
      </c>
      <c r="H9" s="92">
        <f t="shared" si="0"/>
        <v>-5.7407127729098284E-2</v>
      </c>
      <c r="I9" s="93">
        <f t="shared" si="1"/>
        <v>0.22015612366318926</v>
      </c>
      <c r="J9" s="812"/>
      <c r="K9" s="812"/>
      <c r="M9" s="812"/>
      <c r="N9" s="812"/>
      <c r="O9" s="812"/>
      <c r="P9" s="812"/>
      <c r="Q9" s="812"/>
    </row>
    <row r="10" spans="2:17" x14ac:dyDescent="0.35">
      <c r="B10" s="72" t="s">
        <v>237</v>
      </c>
      <c r="C10" s="534">
        <f>+'Balance Sheet'!C16</f>
        <v>142044.584</v>
      </c>
      <c r="D10" s="534">
        <f>+'Balance Sheet'!D16</f>
        <v>145184.34772879232</v>
      </c>
      <c r="E10" s="534">
        <f>+'Balance Sheet'!E16</f>
        <v>143370.35385252233</v>
      </c>
      <c r="F10" s="534">
        <f>+'Balance Sheet'!F16</f>
        <v>144598.13921780235</v>
      </c>
      <c r="G10" s="534">
        <f>+'Balance Sheet'!G16</f>
        <v>143521.90592365441</v>
      </c>
      <c r="H10" s="92">
        <f t="shared" si="0"/>
        <v>-2.1626048385446239E-2</v>
      </c>
      <c r="I10" s="93">
        <f t="shared" si="1"/>
        <v>-1.0293354970078661E-2</v>
      </c>
      <c r="J10" s="812"/>
      <c r="K10" s="812"/>
      <c r="M10" s="812"/>
      <c r="N10" s="812"/>
      <c r="O10" s="812"/>
      <c r="P10" s="812"/>
      <c r="Q10" s="812"/>
    </row>
    <row r="11" spans="2:17" ht="10.5" x14ac:dyDescent="0.35">
      <c r="B11" s="72" t="s">
        <v>387</v>
      </c>
      <c r="C11" s="534">
        <f>+C12-SUM(C5:C10)</f>
        <v>816328.56900000107</v>
      </c>
      <c r="D11" s="534">
        <f>+D12-SUM(D5:D10)</f>
        <v>852530.23782057501</v>
      </c>
      <c r="E11" s="534">
        <f>+E12-SUM(E5:E10)</f>
        <v>880686.07777903136</v>
      </c>
      <c r="F11" s="534">
        <f>+F12-SUM(F5:F10)</f>
        <v>801782.18947849981</v>
      </c>
      <c r="G11" s="534">
        <f>+G12-SUM(G5:G10)</f>
        <v>799328.27870280761</v>
      </c>
      <c r="H11" s="92">
        <f t="shared" si="0"/>
        <v>-4.2463794496158447E-2</v>
      </c>
      <c r="I11" s="93">
        <f t="shared" si="1"/>
        <v>2.126822076754542E-2</v>
      </c>
      <c r="J11" s="812"/>
      <c r="K11" s="812"/>
      <c r="M11" s="812"/>
      <c r="N11" s="812"/>
      <c r="O11" s="812"/>
      <c r="P11" s="812"/>
      <c r="Q11" s="812"/>
    </row>
    <row r="12" spans="2:17" ht="9.5" thickBot="1" x14ac:dyDescent="0.4">
      <c r="B12" s="27" t="s">
        <v>238</v>
      </c>
      <c r="C12" s="535">
        <f>+'Balance Sheet'!C21</f>
        <v>8154791.2210000008</v>
      </c>
      <c r="D12" s="535">
        <f>+'Balance Sheet'!D21</f>
        <v>8527234.8498578183</v>
      </c>
      <c r="E12" s="535">
        <f>+'Balance Sheet'!E21</f>
        <v>8803603.8511964865</v>
      </c>
      <c r="F12" s="535">
        <f>+'Balance Sheet'!F21</f>
        <v>7548029.3736337814</v>
      </c>
      <c r="G12" s="535">
        <f>+'Balance Sheet'!G21</f>
        <v>7114802.360037283</v>
      </c>
      <c r="H12" s="94">
        <f t="shared" si="0"/>
        <v>-4.3676952190900176E-2</v>
      </c>
      <c r="I12" s="95">
        <f t="shared" si="1"/>
        <v>0.14617255804661133</v>
      </c>
      <c r="J12" s="812"/>
      <c r="L12" s="812"/>
    </row>
    <row r="13" spans="2:17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H20"/>
  <sheetViews>
    <sheetView workbookViewId="0"/>
  </sheetViews>
  <sheetFormatPr baseColWidth="10" defaultColWidth="10.81640625" defaultRowHeight="14.5" x14ac:dyDescent="0.35"/>
  <cols>
    <col min="1" max="1" width="2.54296875" style="185" customWidth="1"/>
    <col min="2" max="2" width="23" style="185" bestFit="1" customWidth="1"/>
    <col min="3" max="3" width="10.81640625" style="185" bestFit="1" customWidth="1"/>
    <col min="4" max="4" width="11.81640625" style="185" bestFit="1" customWidth="1"/>
    <col min="5" max="7" width="10.81640625" style="185"/>
    <col min="8" max="8" width="13.453125" style="185" bestFit="1" customWidth="1"/>
    <col min="9" max="16384" width="10.81640625" style="185"/>
  </cols>
  <sheetData>
    <row r="1" spans="2:8" ht="15" thickBot="1" x14ac:dyDescent="0.4"/>
    <row r="2" spans="2:8" ht="15.5" thickTop="1" thickBot="1" x14ac:dyDescent="0.4">
      <c r="B2" s="667" t="s">
        <v>455</v>
      </c>
      <c r="C2" s="189" t="s">
        <v>729</v>
      </c>
      <c r="D2" s="713" t="s">
        <v>716</v>
      </c>
      <c r="E2" s="626" t="s">
        <v>699</v>
      </c>
      <c r="F2" s="626" t="s">
        <v>681</v>
      </c>
      <c r="G2" s="626" t="s">
        <v>665</v>
      </c>
    </row>
    <row r="3" spans="2:8" ht="15" thickTop="1" x14ac:dyDescent="0.35">
      <c r="B3" s="193" t="s">
        <v>472</v>
      </c>
      <c r="C3" s="281"/>
      <c r="D3" s="714"/>
      <c r="E3" s="715"/>
      <c r="F3" s="715"/>
      <c r="G3" s="715"/>
    </row>
    <row r="4" spans="2:8" ht="10" customHeight="1" x14ac:dyDescent="0.35">
      <c r="B4" s="193" t="s">
        <v>79</v>
      </c>
      <c r="C4" s="281">
        <v>509775.59626148996</v>
      </c>
      <c r="D4" s="716">
        <v>507321.22839721106</v>
      </c>
      <c r="E4" s="715">
        <v>497890.43983061553</v>
      </c>
      <c r="F4" s="715">
        <v>489531.9935404365</v>
      </c>
      <c r="G4" s="715">
        <v>465145.57284107793</v>
      </c>
    </row>
    <row r="5" spans="2:8" ht="13" customHeight="1" x14ac:dyDescent="0.35">
      <c r="B5" s="283" t="s">
        <v>423</v>
      </c>
      <c r="C5" s="722">
        <v>399482.37352778</v>
      </c>
      <c r="D5" s="717">
        <v>405551.83266804187</v>
      </c>
      <c r="E5" s="718">
        <v>406069.77956526872</v>
      </c>
      <c r="F5" s="718">
        <v>402211.22670882044</v>
      </c>
      <c r="G5" s="718">
        <v>388632.96162742266</v>
      </c>
      <c r="H5" s="305"/>
    </row>
    <row r="6" spans="2:8" x14ac:dyDescent="0.35">
      <c r="B6" s="283" t="s">
        <v>465</v>
      </c>
      <c r="C6" s="722">
        <v>103418.78321635</v>
      </c>
      <c r="D6" s="717">
        <v>95133.921105381494</v>
      </c>
      <c r="E6" s="718">
        <v>85670.016411774777</v>
      </c>
      <c r="F6" s="718">
        <v>81136.750172906832</v>
      </c>
      <c r="G6" s="718">
        <v>70608.228172530493</v>
      </c>
    </row>
    <row r="7" spans="2:8" ht="12" customHeight="1" x14ac:dyDescent="0.35">
      <c r="B7" s="283" t="s">
        <v>193</v>
      </c>
      <c r="C7" s="722">
        <v>572.11524185999997</v>
      </c>
      <c r="D7" s="717">
        <v>581.86740897304571</v>
      </c>
      <c r="E7" s="718">
        <v>566.27217846902568</v>
      </c>
      <c r="F7" s="718">
        <v>265.08192618434629</v>
      </c>
      <c r="G7" s="718">
        <v>0</v>
      </c>
    </row>
    <row r="8" spans="2:8" x14ac:dyDescent="0.35">
      <c r="B8" s="283" t="s">
        <v>197</v>
      </c>
      <c r="C8" s="722">
        <v>3193.8042188099998</v>
      </c>
      <c r="D8" s="717">
        <v>3217.6727793844379</v>
      </c>
      <c r="E8" s="718">
        <v>3250.4145570060355</v>
      </c>
      <c r="F8" s="718">
        <v>3728.9423054806789</v>
      </c>
      <c r="G8" s="718">
        <v>4083.6434728709951</v>
      </c>
    </row>
    <row r="9" spans="2:8" x14ac:dyDescent="0.35">
      <c r="B9" s="283" t="s">
        <v>466</v>
      </c>
      <c r="C9" s="722">
        <v>3108.5200566900003</v>
      </c>
      <c r="D9" s="717">
        <v>2835.9344354301775</v>
      </c>
      <c r="E9" s="718">
        <v>2333.9571180969938</v>
      </c>
      <c r="F9" s="718">
        <v>2189.9924270441256</v>
      </c>
      <c r="G9" s="718">
        <v>1820.7395682537106</v>
      </c>
    </row>
    <row r="10" spans="2:8" x14ac:dyDescent="0.35">
      <c r="B10" s="193" t="s">
        <v>469</v>
      </c>
      <c r="C10" s="281">
        <v>621780.69299999997</v>
      </c>
      <c r="D10" s="716">
        <v>601995.33446957264</v>
      </c>
      <c r="E10" s="715">
        <v>848314.34315780946</v>
      </c>
      <c r="F10" s="715">
        <v>820917.6326539946</v>
      </c>
      <c r="G10" s="715">
        <v>851296.9875681639</v>
      </c>
    </row>
    <row r="11" spans="2:8" ht="11.5" customHeight="1" x14ac:dyDescent="0.35">
      <c r="B11" s="283" t="s">
        <v>470</v>
      </c>
      <c r="C11" s="717">
        <v>621780.69299999997</v>
      </c>
      <c r="D11" s="717">
        <v>601995.33446957264</v>
      </c>
      <c r="E11" s="718">
        <v>848314.34315780946</v>
      </c>
      <c r="F11" s="718">
        <v>820917.6326539946</v>
      </c>
      <c r="G11" s="718">
        <v>851296.9875681639</v>
      </c>
    </row>
    <row r="12" spans="2:8" x14ac:dyDescent="0.35">
      <c r="B12" s="193" t="s">
        <v>238</v>
      </c>
      <c r="C12" s="281">
        <v>1131556.2892614899</v>
      </c>
      <c r="D12" s="716">
        <v>1109316.5628667837</v>
      </c>
      <c r="E12" s="715">
        <v>1346204.7829884249</v>
      </c>
      <c r="F12" s="715">
        <v>1310449.626194431</v>
      </c>
      <c r="G12" s="715">
        <v>1316442.5604092418</v>
      </c>
    </row>
    <row r="13" spans="2:8" ht="9.65" customHeight="1" x14ac:dyDescent="0.35">
      <c r="B13" s="282"/>
      <c r="C13" s="722"/>
      <c r="D13" s="717"/>
      <c r="E13" s="718"/>
      <c r="F13" s="718"/>
      <c r="G13" s="718"/>
    </row>
    <row r="14" spans="2:8" x14ac:dyDescent="0.35">
      <c r="B14" s="193" t="s">
        <v>471</v>
      </c>
      <c r="C14" s="281"/>
      <c r="D14" s="716"/>
      <c r="E14" s="715"/>
      <c r="F14" s="715"/>
      <c r="G14" s="715"/>
    </row>
    <row r="15" spans="2:8" x14ac:dyDescent="0.35">
      <c r="B15" s="191" t="s">
        <v>76</v>
      </c>
      <c r="C15" s="722">
        <v>3914.2732746899997</v>
      </c>
      <c r="D15" s="717">
        <v>2341.297639397706</v>
      </c>
      <c r="E15" s="718">
        <v>3370.7382916406827</v>
      </c>
      <c r="F15" s="718">
        <v>7738.7076759033398</v>
      </c>
      <c r="G15" s="718">
        <v>7175.4286446698261</v>
      </c>
    </row>
    <row r="16" spans="2:8" ht="18" x14ac:dyDescent="0.35">
      <c r="B16" s="191" t="s">
        <v>475</v>
      </c>
      <c r="C16" s="722">
        <v>9779.0148243700005</v>
      </c>
      <c r="D16" s="717">
        <v>9978.5509825333302</v>
      </c>
      <c r="E16" s="718">
        <v>9762.6949059200851</v>
      </c>
      <c r="F16" s="718">
        <v>9381.6456554936412</v>
      </c>
      <c r="G16" s="718">
        <v>8205.3622426892252</v>
      </c>
    </row>
    <row r="17" spans="2:7" x14ac:dyDescent="0.35">
      <c r="B17" s="191" t="s">
        <v>243</v>
      </c>
      <c r="C17" s="722">
        <v>3.3243525100000002</v>
      </c>
      <c r="D17" s="717">
        <v>5.2285399713856524</v>
      </c>
      <c r="E17" s="718">
        <v>12.318993722301526</v>
      </c>
      <c r="F17" s="718">
        <v>29.115431021557782</v>
      </c>
      <c r="G17" s="718">
        <v>17.777794623990651</v>
      </c>
    </row>
    <row r="18" spans="2:7" x14ac:dyDescent="0.35">
      <c r="B18" s="193" t="s">
        <v>473</v>
      </c>
      <c r="C18" s="281">
        <v>13696.612451570001</v>
      </c>
      <c r="D18" s="716">
        <v>12325.077161902422</v>
      </c>
      <c r="E18" s="715">
        <v>13145.752191283071</v>
      </c>
      <c r="F18" s="715">
        <v>17149.468762418535</v>
      </c>
      <c r="G18" s="715">
        <v>15398.568681983039</v>
      </c>
    </row>
    <row r="19" spans="2:7" ht="18.5" thickBot="1" x14ac:dyDescent="0.4">
      <c r="B19" s="193" t="s">
        <v>474</v>
      </c>
      <c r="C19" s="723">
        <v>1117859.6768099198</v>
      </c>
      <c r="D19" s="425">
        <v>1096991.4857048814</v>
      </c>
      <c r="E19" s="368">
        <v>1333059.0307971418</v>
      </c>
      <c r="F19" s="368">
        <v>1293300.1574320125</v>
      </c>
      <c r="G19" s="368">
        <v>1301043.9917272588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6"/>
  <sheetViews>
    <sheetView showGridLines="0" topLeftCell="A20" zoomScale="110" zoomScaleNormal="110" zoomScalePageLayoutView="150" workbookViewId="0">
      <selection activeCell="C9" sqref="C9"/>
    </sheetView>
  </sheetViews>
  <sheetFormatPr baseColWidth="10" defaultColWidth="10.81640625" defaultRowHeight="9" x14ac:dyDescent="0.35"/>
  <cols>
    <col min="1" max="1" width="2.54296875" style="108" customWidth="1"/>
    <col min="2" max="2" width="29.26953125" style="108" customWidth="1"/>
    <col min="3" max="4" width="15" style="108" bestFit="1" customWidth="1"/>
    <col min="5" max="6" width="10.6328125" style="108" bestFit="1" customWidth="1"/>
    <col min="7" max="7" width="15" style="108" bestFit="1" customWidth="1"/>
    <col min="8" max="9" width="7.54296875" style="108" bestFit="1" customWidth="1"/>
    <col min="10" max="16384" width="10.81640625" style="108"/>
  </cols>
  <sheetData>
    <row r="2" spans="2:9" ht="9.5" thickBot="1" x14ac:dyDescent="0.4">
      <c r="B2" s="841" t="s">
        <v>598</v>
      </c>
      <c r="C2" s="99"/>
      <c r="D2" s="99"/>
      <c r="E2" s="99"/>
      <c r="F2" s="99"/>
      <c r="G2" s="19"/>
      <c r="H2" s="843" t="s">
        <v>18</v>
      </c>
      <c r="I2" s="843"/>
    </row>
    <row r="3" spans="2:9" ht="10" thickTop="1" thickBot="1" x14ac:dyDescent="0.4">
      <c r="B3" s="842"/>
      <c r="C3" s="274" t="s">
        <v>730</v>
      </c>
      <c r="D3" s="636" t="s">
        <v>717</v>
      </c>
      <c r="E3" s="636" t="s">
        <v>700</v>
      </c>
      <c r="F3" s="636" t="s">
        <v>683</v>
      </c>
      <c r="G3" s="636" t="s">
        <v>666</v>
      </c>
      <c r="H3" s="102" t="s">
        <v>19</v>
      </c>
      <c r="I3" s="103" t="s">
        <v>20</v>
      </c>
    </row>
    <row r="4" spans="2:9" ht="9.5" thickTop="1" x14ac:dyDescent="0.35">
      <c r="B4" s="4" t="s">
        <v>249</v>
      </c>
      <c r="C4" s="166">
        <v>6075.1469999999999</v>
      </c>
      <c r="D4" s="166">
        <v>9560.2678104319766</v>
      </c>
      <c r="E4" s="166">
        <v>5475.2792808759496</v>
      </c>
      <c r="F4" s="166">
        <v>8610.3943884990495</v>
      </c>
      <c r="G4" s="166">
        <v>6419.7554449980689</v>
      </c>
      <c r="H4" s="104">
        <v>-0.36454217387394539</v>
      </c>
      <c r="I4" s="105">
        <v>-5.3679372672454262E-2</v>
      </c>
    </row>
    <row r="5" spans="2:9" x14ac:dyDescent="0.35">
      <c r="B5" s="4" t="s">
        <v>250</v>
      </c>
      <c r="C5" s="166">
        <v>503958.56699999998</v>
      </c>
      <c r="D5" s="166">
        <v>363880.00726570212</v>
      </c>
      <c r="E5" s="166">
        <v>102553.23185675248</v>
      </c>
      <c r="F5" s="166">
        <v>33243.661837935026</v>
      </c>
      <c r="G5" s="166">
        <v>11991.279863669179</v>
      </c>
      <c r="H5" s="104">
        <v>0.38495810964413235</v>
      </c>
      <c r="I5" s="105">
        <v>41.027087410984258</v>
      </c>
    </row>
    <row r="6" spans="2:9" ht="18" x14ac:dyDescent="0.35">
      <c r="B6" s="4" t="s">
        <v>251</v>
      </c>
      <c r="C6" s="166">
        <v>3484977.3429999999</v>
      </c>
      <c r="D6" s="166">
        <v>3867238.3790149507</v>
      </c>
      <c r="E6" s="166">
        <v>3792876.3650226989</v>
      </c>
      <c r="F6" s="166">
        <v>3579013.3396316255</v>
      </c>
      <c r="G6" s="166">
        <v>3154532.1594166607</v>
      </c>
      <c r="H6" s="104">
        <v>-9.8845997725208523E-2</v>
      </c>
      <c r="I6" s="105">
        <v>0.10475251697685839</v>
      </c>
    </row>
    <row r="7" spans="2:9" x14ac:dyDescent="0.35">
      <c r="B7" s="72" t="s">
        <v>156</v>
      </c>
      <c r="C7" s="155">
        <v>225713.74299999999</v>
      </c>
      <c r="D7" s="155">
        <v>407413.76458618545</v>
      </c>
      <c r="E7" s="155">
        <v>232440.31584009578</v>
      </c>
      <c r="F7" s="155">
        <v>252869.78752282844</v>
      </c>
      <c r="G7" s="155">
        <v>158222.61888694461</v>
      </c>
      <c r="H7" s="92">
        <v>-0.44598400294781437</v>
      </c>
      <c r="I7" s="93">
        <v>0.4265580015540007</v>
      </c>
    </row>
    <row r="8" spans="2:9" x14ac:dyDescent="0.35">
      <c r="B8" s="72" t="s">
        <v>252</v>
      </c>
      <c r="C8" s="155">
        <v>818920.32299999997</v>
      </c>
      <c r="D8" s="155">
        <v>884459.86802835576</v>
      </c>
      <c r="E8" s="155">
        <v>824712.44758006942</v>
      </c>
      <c r="F8" s="155">
        <v>959069.46847983799</v>
      </c>
      <c r="G8" s="155">
        <v>841557.03589019389</v>
      </c>
      <c r="H8" s="92">
        <v>-7.4101208429566134E-2</v>
      </c>
      <c r="I8" s="93">
        <v>-2.6898608085723974E-2</v>
      </c>
    </row>
    <row r="9" spans="2:9" x14ac:dyDescent="0.35">
      <c r="B9" s="72" t="s">
        <v>158</v>
      </c>
      <c r="C9" s="155">
        <v>399482.37400000001</v>
      </c>
      <c r="D9" s="155">
        <v>405551.8896576413</v>
      </c>
      <c r="E9" s="155">
        <v>406069.84756787383</v>
      </c>
      <c r="F9" s="155">
        <v>402211.30272217822</v>
      </c>
      <c r="G9" s="155">
        <v>388633.04789348575</v>
      </c>
      <c r="H9" s="92">
        <v>-1.496606430009495E-2</v>
      </c>
      <c r="I9" s="93">
        <v>2.7916632837379662E-2</v>
      </c>
    </row>
    <row r="10" spans="2:9" x14ac:dyDescent="0.35">
      <c r="B10" s="72" t="s">
        <v>253</v>
      </c>
      <c r="C10" s="155">
        <v>265348.18800000002</v>
      </c>
      <c r="D10" s="155">
        <v>293213.672970958</v>
      </c>
      <c r="E10" s="155">
        <v>308114.34637238528</v>
      </c>
      <c r="F10" s="155">
        <v>320469.67960254772</v>
      </c>
      <c r="G10" s="155">
        <v>308779.0677028661</v>
      </c>
      <c r="H10" s="92">
        <v>-9.5034739303299753E-2</v>
      </c>
      <c r="I10" s="93">
        <v>-0.14065357482282126</v>
      </c>
    </row>
    <row r="11" spans="2:9" x14ac:dyDescent="0.35">
      <c r="B11" s="72" t="s">
        <v>254</v>
      </c>
      <c r="C11" s="155">
        <v>469791.37099999998</v>
      </c>
      <c r="D11" s="155">
        <v>510854.53208968369</v>
      </c>
      <c r="E11" s="155">
        <v>537823.37434938014</v>
      </c>
      <c r="F11" s="155">
        <v>541442.91337386379</v>
      </c>
      <c r="G11" s="155">
        <v>525462.35732694634</v>
      </c>
      <c r="H11" s="92">
        <v>-8.0381318967088666E-2</v>
      </c>
      <c r="I11" s="93">
        <v>-0.10594666877785019</v>
      </c>
    </row>
    <row r="12" spans="2:9" x14ac:dyDescent="0.35">
      <c r="B12" s="72" t="s">
        <v>255</v>
      </c>
      <c r="C12" s="155">
        <v>356174.63</v>
      </c>
      <c r="D12" s="155">
        <v>408621.95384662517</v>
      </c>
      <c r="E12" s="155">
        <v>429093.93083085032</v>
      </c>
      <c r="F12" s="155">
        <v>436470.34377628763</v>
      </c>
      <c r="G12" s="155">
        <v>419200.73827280628</v>
      </c>
      <c r="H12" s="92">
        <v>-0.12835170345818248</v>
      </c>
      <c r="I12" s="93">
        <v>-0.15034827594170486</v>
      </c>
    </row>
    <row r="13" spans="2:9" x14ac:dyDescent="0.35">
      <c r="B13" s="72" t="s">
        <v>484</v>
      </c>
      <c r="C13" s="155">
        <v>821258.55200000003</v>
      </c>
      <c r="D13" s="155">
        <v>831091.07051636407</v>
      </c>
      <c r="E13" s="155">
        <v>879049.15942957206</v>
      </c>
      <c r="F13" s="155">
        <v>578593.53977834783</v>
      </c>
      <c r="G13" s="155">
        <v>433467.60968067829</v>
      </c>
      <c r="H13" s="92">
        <v>-1.1830855684991315E-2</v>
      </c>
      <c r="I13" s="93">
        <v>0.89462495849458024</v>
      </c>
    </row>
    <row r="14" spans="2:9" x14ac:dyDescent="0.35">
      <c r="B14" s="72" t="s">
        <v>256</v>
      </c>
      <c r="C14" s="155">
        <v>128288.162</v>
      </c>
      <c r="D14" s="155">
        <v>126031.62731913698</v>
      </c>
      <c r="E14" s="155">
        <v>175572.94305247191</v>
      </c>
      <c r="F14" s="155">
        <v>87886.304375733947</v>
      </c>
      <c r="G14" s="155">
        <v>79209.683762739383</v>
      </c>
      <c r="H14" s="92">
        <v>1.7904511183919114E-2</v>
      </c>
      <c r="I14" s="93">
        <v>0.6196019969511275</v>
      </c>
    </row>
    <row r="15" spans="2:9" x14ac:dyDescent="0.35">
      <c r="B15" s="72" t="s">
        <v>257</v>
      </c>
      <c r="C15" s="155">
        <v>-240091.236</v>
      </c>
      <c r="D15" s="155">
        <v>-249018.04917115511</v>
      </c>
      <c r="E15" s="155">
        <v>-181104.35901329922</v>
      </c>
      <c r="F15" s="155">
        <v>-134423.00741357447</v>
      </c>
      <c r="G15" s="155">
        <v>-98382.275672230666</v>
      </c>
      <c r="H15" s="92">
        <v>-3.5848056800973249E-2</v>
      </c>
      <c r="I15" s="93">
        <v>1.4403911615125207</v>
      </c>
    </row>
    <row r="16" spans="2:9" x14ac:dyDescent="0.35">
      <c r="B16" s="27" t="s">
        <v>258</v>
      </c>
      <c r="C16" s="156">
        <v>3754919.8209999995</v>
      </c>
      <c r="D16" s="156">
        <v>3991660.6049199291</v>
      </c>
      <c r="E16" s="156">
        <v>3719800.5171470284</v>
      </c>
      <c r="F16" s="156">
        <v>3486444.3884444851</v>
      </c>
      <c r="G16" s="156">
        <v>3074560.9190530968</v>
      </c>
      <c r="H16" s="106">
        <v>-5.9308845954521794E-2</v>
      </c>
      <c r="I16" s="107">
        <v>0.22128652508743896</v>
      </c>
    </row>
    <row r="17" spans="2:9" x14ac:dyDescent="0.35">
      <c r="B17" s="72" t="s">
        <v>259</v>
      </c>
      <c r="C17" s="155">
        <v>115539.25</v>
      </c>
      <c r="D17" s="155">
        <v>113967.09992297388</v>
      </c>
      <c r="E17" s="155">
        <v>115791.3344526413</v>
      </c>
      <c r="F17" s="155">
        <v>103460.25190034584</v>
      </c>
      <c r="G17" s="155">
        <v>95118.700171415243</v>
      </c>
      <c r="H17" s="92">
        <v>1.3794771281261609E-2</v>
      </c>
      <c r="I17" s="93">
        <v>0.21468491255436084</v>
      </c>
    </row>
    <row r="18" spans="2:9" x14ac:dyDescent="0.35">
      <c r="B18" s="72" t="s">
        <v>260</v>
      </c>
      <c r="C18" s="155">
        <v>3765.3939999999998</v>
      </c>
      <c r="D18" s="155">
        <v>3807.4633595175519</v>
      </c>
      <c r="E18" s="155">
        <v>3808.3396589423965</v>
      </c>
      <c r="F18" s="155">
        <v>3097.4891340390459</v>
      </c>
      <c r="G18" s="155">
        <v>2766.4845027055721</v>
      </c>
      <c r="H18" s="92">
        <v>-1.1049183024280707E-2</v>
      </c>
      <c r="I18" s="93">
        <v>0.36107539959739965</v>
      </c>
    </row>
    <row r="19" spans="2:9" x14ac:dyDescent="0.35">
      <c r="B19" s="72" t="s">
        <v>483</v>
      </c>
      <c r="C19" s="155">
        <v>-5214.8850000000002</v>
      </c>
      <c r="D19" s="155">
        <v>-4430.3585336116157</v>
      </c>
      <c r="E19" s="155">
        <v>-2287.5263280116537</v>
      </c>
      <c r="F19" s="155">
        <v>-1159.4218029423544</v>
      </c>
      <c r="G19" s="155">
        <v>-901.16896795210357</v>
      </c>
      <c r="H19" s="92">
        <v>0.17707967886491582</v>
      </c>
      <c r="I19" s="93">
        <v>4.7868004619053499</v>
      </c>
    </row>
    <row r="20" spans="2:9" x14ac:dyDescent="0.35">
      <c r="B20" s="27" t="s">
        <v>261</v>
      </c>
      <c r="C20" s="156">
        <v>3869792.4419999998</v>
      </c>
      <c r="D20" s="156">
        <v>4105476.0287724934</v>
      </c>
      <c r="E20" s="156">
        <v>3837591.3016304215</v>
      </c>
      <c r="F20" s="156">
        <v>3591897.8142380407</v>
      </c>
      <c r="G20" s="156">
        <v>3171555.1534356056</v>
      </c>
      <c r="H20" s="106">
        <v>-5.7407127729098284E-2</v>
      </c>
      <c r="I20" s="107">
        <v>0.22015612366318926</v>
      </c>
    </row>
    <row r="21" spans="2:9" ht="15.65" customHeight="1" thickBot="1" x14ac:dyDescent="0.4">
      <c r="B21" s="27" t="s">
        <v>262</v>
      </c>
      <c r="C21" s="156">
        <v>4115098.5629999996</v>
      </c>
      <c r="D21" s="156">
        <v>4358924.4364772597</v>
      </c>
      <c r="E21" s="156">
        <v>4020983.1869717329</v>
      </c>
      <c r="F21" s="156">
        <v>3727480.2434545574</v>
      </c>
      <c r="G21" s="156">
        <v>3270838.5980757885</v>
      </c>
      <c r="H21" s="94">
        <v>-5.5937164552985918E-2</v>
      </c>
      <c r="I21" s="95">
        <v>0.25811728081626639</v>
      </c>
    </row>
    <row r="22" spans="2:9" ht="10" thickTop="1" thickBot="1" x14ac:dyDescent="0.4">
      <c r="C22" s="40"/>
      <c r="D22" s="40"/>
      <c r="E22" s="40"/>
      <c r="F22" s="40"/>
      <c r="G22" s="40"/>
      <c r="H22" s="538"/>
      <c r="I22" s="538"/>
    </row>
    <row r="23" spans="2:9" ht="18.5" thickBot="1" x14ac:dyDescent="0.4">
      <c r="B23" s="27" t="s">
        <v>596</v>
      </c>
      <c r="C23" s="156">
        <v>128887.071</v>
      </c>
      <c r="D23" s="156">
        <v>133757.14328388037</v>
      </c>
      <c r="E23" s="156">
        <v>151076.62498384423</v>
      </c>
      <c r="F23" s="156">
        <v>168627.90006302405</v>
      </c>
      <c r="G23" s="156">
        <v>180160.33873206441</v>
      </c>
      <c r="H23" s="539">
        <v>-3.6409810828153977E-2</v>
      </c>
      <c r="I23" s="540">
        <v>-0.2845979758526006</v>
      </c>
    </row>
    <row r="24" spans="2:9" ht="9.5" thickBot="1" x14ac:dyDescent="0.4">
      <c r="C24" s="40"/>
      <c r="D24" s="40"/>
      <c r="E24" s="40"/>
      <c r="F24" s="40"/>
      <c r="G24" s="40"/>
    </row>
    <row r="25" spans="2:9" ht="16" customHeight="1" thickBot="1" x14ac:dyDescent="0.4">
      <c r="B25" s="27" t="s">
        <v>597</v>
      </c>
      <c r="C25" s="156">
        <v>4243985.6339999996</v>
      </c>
      <c r="D25" s="156">
        <v>4492681.57976114</v>
      </c>
      <c r="E25" s="156">
        <v>4172059.8119555772</v>
      </c>
      <c r="F25" s="156">
        <v>3896108.1435175813</v>
      </c>
      <c r="G25" s="156">
        <v>3450998.9368078527</v>
      </c>
      <c r="H25" s="539">
        <v>-5.5355791712788815E-2</v>
      </c>
      <c r="I25" s="540">
        <v>0.2297846831345749</v>
      </c>
    </row>
    <row r="26" spans="2:9" x14ac:dyDescent="0.35">
      <c r="C26" s="40"/>
      <c r="D26" s="40"/>
      <c r="E26" s="40"/>
      <c r="F26" s="40"/>
      <c r="G26" s="40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B2" sqref="B2:B3"/>
    </sheetView>
  </sheetViews>
  <sheetFormatPr baseColWidth="10" defaultColWidth="10.81640625" defaultRowHeight="9" x14ac:dyDescent="0.2"/>
  <cols>
    <col min="1" max="1" width="3.54296875" style="143" customWidth="1"/>
    <col min="2" max="2" width="19.54296875" style="143" bestFit="1" customWidth="1"/>
    <col min="3" max="16384" width="10.81640625" style="143"/>
  </cols>
  <sheetData>
    <row r="2" spans="2:8" x14ac:dyDescent="0.2">
      <c r="B2" s="844" t="s">
        <v>391</v>
      </c>
      <c r="C2" s="99"/>
      <c r="D2" s="99"/>
      <c r="E2" s="99"/>
      <c r="F2" s="99"/>
      <c r="G2" s="99"/>
    </row>
    <row r="3" spans="2:8" ht="9.5" thickBot="1" x14ac:dyDescent="0.25">
      <c r="B3" s="845"/>
      <c r="C3" s="304" t="s">
        <v>729</v>
      </c>
      <c r="D3" s="146" t="s">
        <v>716</v>
      </c>
      <c r="E3" s="100" t="s">
        <v>699</v>
      </c>
      <c r="F3" s="100" t="s">
        <v>681</v>
      </c>
      <c r="G3" s="101" t="s">
        <v>665</v>
      </c>
    </row>
    <row r="4" spans="2:8" ht="9.5" thickTop="1" x14ac:dyDescent="0.2">
      <c r="B4" s="14" t="s">
        <v>392</v>
      </c>
      <c r="C4" s="135">
        <v>0.131206531374361</v>
      </c>
      <c r="D4" s="135">
        <v>0.10402637077972451</v>
      </c>
      <c r="E4" s="135">
        <v>0.10100000000000001</v>
      </c>
      <c r="F4" s="135">
        <v>8.3252603362927266E-2</v>
      </c>
      <c r="G4" s="135">
        <v>8.4000000000000005E-2</v>
      </c>
      <c r="H4" s="459"/>
    </row>
    <row r="5" spans="2:8" x14ac:dyDescent="0.2">
      <c r="B5" s="14" t="s">
        <v>448</v>
      </c>
      <c r="C5" s="135">
        <v>0.29242312487053795</v>
      </c>
      <c r="D5" s="135">
        <v>0.25869549535529945</v>
      </c>
      <c r="E5" s="135">
        <v>0.22700000000000001</v>
      </c>
      <c r="F5" s="135">
        <v>0.19077027513370254</v>
      </c>
      <c r="G5" s="135">
        <v>0.182</v>
      </c>
    </row>
    <row r="6" spans="2:8" x14ac:dyDescent="0.2">
      <c r="B6" s="14" t="s">
        <v>393</v>
      </c>
      <c r="C6" s="135">
        <v>0.36239723411143981</v>
      </c>
      <c r="D6" s="135">
        <v>0.33077684554975006</v>
      </c>
      <c r="E6" s="135">
        <v>0.29699999999999999</v>
      </c>
      <c r="F6" s="135">
        <v>0.25581578140103572</v>
      </c>
      <c r="G6" s="135">
        <v>0.245</v>
      </c>
    </row>
    <row r="11" spans="2:8" ht="9" customHeight="1" x14ac:dyDescent="0.2">
      <c r="B11" s="846" t="s">
        <v>394</v>
      </c>
      <c r="C11" s="650"/>
      <c r="D11" s="650"/>
      <c r="E11" s="650"/>
      <c r="F11" s="144"/>
    </row>
    <row r="12" spans="2:8" ht="18.5" thickBot="1" x14ac:dyDescent="0.25">
      <c r="B12" s="847"/>
      <c r="C12" s="651" t="s">
        <v>677</v>
      </c>
      <c r="D12" s="651" t="s">
        <v>612</v>
      </c>
      <c r="E12" s="651" t="s">
        <v>395</v>
      </c>
      <c r="F12" s="652" t="s">
        <v>94</v>
      </c>
    </row>
    <row r="13" spans="2:8" ht="9.5" thickTop="1" x14ac:dyDescent="0.2">
      <c r="B13" s="14" t="s">
        <v>510</v>
      </c>
      <c r="C13" s="724">
        <v>0.36054363034875891</v>
      </c>
      <c r="D13" s="724">
        <v>0.34499527044117656</v>
      </c>
      <c r="E13" s="724">
        <v>0.18899585174037101</v>
      </c>
      <c r="F13" s="724">
        <v>0.23079380594798449</v>
      </c>
    </row>
    <row r="14" spans="2:8" x14ac:dyDescent="0.2">
      <c r="B14" s="14" t="s">
        <v>396</v>
      </c>
      <c r="C14" s="724">
        <v>0.6394563696512412</v>
      </c>
      <c r="D14" s="724">
        <v>0.65500472955882327</v>
      </c>
      <c r="E14" s="724">
        <v>0.81100414825962941</v>
      </c>
      <c r="F14" s="724">
        <v>0.76920619405201551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N43"/>
  <sheetViews>
    <sheetView showGridLines="0" zoomScale="112" zoomScaleNormal="112" zoomScalePageLayoutView="133" workbookViewId="0"/>
  </sheetViews>
  <sheetFormatPr baseColWidth="10" defaultColWidth="10.81640625" defaultRowHeight="9" x14ac:dyDescent="0.35"/>
  <cols>
    <col min="1" max="1" width="4" style="108" customWidth="1"/>
    <col min="2" max="2" width="49.453125" style="108" customWidth="1"/>
    <col min="3" max="3" width="12.6328125" style="108" customWidth="1"/>
    <col min="4" max="4" width="11.26953125" style="108" bestFit="1" customWidth="1"/>
    <col min="5" max="5" width="9.81640625" style="108" bestFit="1" customWidth="1"/>
    <col min="6" max="6" width="10.1796875" style="108" customWidth="1"/>
    <col min="7" max="7" width="9.81640625" style="108" bestFit="1" customWidth="1"/>
    <col min="8" max="8" width="8.26953125" style="108" bestFit="1" customWidth="1"/>
    <col min="9" max="9" width="7.54296875" style="108" bestFit="1" customWidth="1"/>
    <col min="10" max="16384" width="10.81640625" style="108"/>
  </cols>
  <sheetData>
    <row r="1" spans="2:14" x14ac:dyDescent="0.35">
      <c r="B1" s="44"/>
      <c r="C1" s="44"/>
      <c r="D1" s="44"/>
      <c r="E1" s="44"/>
      <c r="F1" s="44"/>
      <c r="G1" s="44"/>
      <c r="H1" s="44"/>
      <c r="I1" s="44"/>
    </row>
    <row r="2" spans="2:14" ht="9.5" thickBot="1" x14ac:dyDescent="0.4">
      <c r="B2" s="32" t="s">
        <v>327</v>
      </c>
      <c r="C2" s="18"/>
      <c r="D2" s="18"/>
      <c r="E2" s="18"/>
      <c r="F2" s="18"/>
      <c r="G2" s="18"/>
      <c r="H2" s="836" t="s">
        <v>18</v>
      </c>
      <c r="I2" s="836"/>
    </row>
    <row r="3" spans="2:14" ht="10" thickTop="1" thickBot="1" x14ac:dyDescent="0.4">
      <c r="B3" s="38" t="s">
        <v>22</v>
      </c>
      <c r="C3" s="637" t="s">
        <v>730</v>
      </c>
      <c r="D3" s="638" t="s">
        <v>717</v>
      </c>
      <c r="E3" s="639" t="s">
        <v>700</v>
      </c>
      <c r="F3" s="640" t="s">
        <v>683</v>
      </c>
      <c r="G3" s="640" t="s">
        <v>666</v>
      </c>
      <c r="H3" s="90" t="s">
        <v>19</v>
      </c>
      <c r="I3" s="91" t="s">
        <v>20</v>
      </c>
    </row>
    <row r="4" spans="2:14" ht="9.5" thickTop="1" x14ac:dyDescent="0.35">
      <c r="B4" s="14" t="s">
        <v>328</v>
      </c>
      <c r="C4" s="575">
        <v>2076716.105</v>
      </c>
      <c r="D4" s="575">
        <v>2154432.375</v>
      </c>
      <c r="E4" s="575">
        <v>1831153.6810000001</v>
      </c>
      <c r="F4" s="575">
        <v>1570830.9080000001</v>
      </c>
      <c r="G4" s="575">
        <v>1288940.023</v>
      </c>
      <c r="H4" s="267">
        <v>-3.6072735863895478E-2</v>
      </c>
      <c r="I4" s="268">
        <v>0.61118133345448911</v>
      </c>
      <c r="L4" s="169"/>
    </row>
    <row r="5" spans="2:14" x14ac:dyDescent="0.35">
      <c r="B5" s="14" t="s">
        <v>329</v>
      </c>
      <c r="C5" s="575">
        <v>29145.203000000001</v>
      </c>
      <c r="D5" s="575">
        <v>29529.331999999999</v>
      </c>
      <c r="E5" s="575">
        <v>18794.11</v>
      </c>
      <c r="F5" s="575">
        <v>17320.077000000001</v>
      </c>
      <c r="G5" s="575">
        <v>14814.373</v>
      </c>
      <c r="H5" s="267">
        <v>-1.3008387727836079E-2</v>
      </c>
      <c r="I5" s="268" t="s">
        <v>438</v>
      </c>
    </row>
    <row r="6" spans="2:14" x14ac:dyDescent="0.35">
      <c r="B6" s="14" t="s">
        <v>555</v>
      </c>
      <c r="C6" s="575">
        <v>1011479.492</v>
      </c>
      <c r="D6" s="575">
        <v>1110504.0314866838</v>
      </c>
      <c r="E6" s="575">
        <v>1204922.7091618089</v>
      </c>
      <c r="F6" s="575">
        <v>1267513.9083108355</v>
      </c>
      <c r="G6" s="575">
        <v>1259409.385249</v>
      </c>
      <c r="H6" s="267">
        <v>-8.9170805939457032E-2</v>
      </c>
      <c r="I6" s="268">
        <v>-0.1968620340239734</v>
      </c>
    </row>
    <row r="7" spans="2:14" x14ac:dyDescent="0.35">
      <c r="B7" s="14" t="s">
        <v>330</v>
      </c>
      <c r="C7" s="575">
        <v>102159.83899999999</v>
      </c>
      <c r="D7" s="575">
        <v>110448.592</v>
      </c>
      <c r="E7" s="575">
        <v>87848.650000000023</v>
      </c>
      <c r="F7" s="575">
        <v>44120.134977910231</v>
      </c>
      <c r="G7" s="575">
        <v>26790.32084200544</v>
      </c>
      <c r="H7" s="267">
        <v>-7.5046253192616597E-2</v>
      </c>
      <c r="I7" s="268">
        <v>2.8133115165914759</v>
      </c>
    </row>
    <row r="8" spans="2:14" ht="10.5" x14ac:dyDescent="0.35">
      <c r="B8" s="14" t="s">
        <v>715</v>
      </c>
      <c r="C8" s="575">
        <v>1020433.259</v>
      </c>
      <c r="D8" s="575">
        <v>1116028.6295133161</v>
      </c>
      <c r="E8" s="575">
        <v>1070065.500838191</v>
      </c>
      <c r="F8" s="575">
        <v>1045835.9416891646</v>
      </c>
      <c r="G8" s="575">
        <v>946443.39675100008</v>
      </c>
      <c r="H8" s="267">
        <v>-8.5656736740708728E-2</v>
      </c>
      <c r="I8" s="268">
        <v>7.8176743060383913E-2</v>
      </c>
    </row>
    <row r="9" spans="2:14" x14ac:dyDescent="0.35">
      <c r="B9" s="14" t="s">
        <v>330</v>
      </c>
      <c r="C9" s="575">
        <v>110150.327</v>
      </c>
      <c r="D9" s="575">
        <v>92414.032000000007</v>
      </c>
      <c r="E9" s="575">
        <v>61936.095999999998</v>
      </c>
      <c r="F9" s="575">
        <v>48371.707022089773</v>
      </c>
      <c r="G9" s="575">
        <v>28007.67715799456</v>
      </c>
      <c r="H9" s="267">
        <v>0.1919220990163053</v>
      </c>
      <c r="I9" s="268">
        <v>2.932861921344966</v>
      </c>
    </row>
    <row r="10" spans="2:14" x14ac:dyDescent="0.35">
      <c r="B10" s="14" t="s">
        <v>554</v>
      </c>
      <c r="C10" s="575">
        <v>4108628.8560000001</v>
      </c>
      <c r="D10" s="575">
        <v>4380965.0360000003</v>
      </c>
      <c r="E10" s="575">
        <v>4106141.8909999998</v>
      </c>
      <c r="F10" s="575">
        <v>3884180.7579999999</v>
      </c>
      <c r="G10" s="575">
        <v>3494792.8050000002</v>
      </c>
      <c r="H10" s="267">
        <v>-6.2163513692100603E-2</v>
      </c>
      <c r="I10" s="268">
        <v>0.17564304531066477</v>
      </c>
    </row>
    <row r="11" spans="2:14" x14ac:dyDescent="0.35">
      <c r="B11" s="14" t="s">
        <v>462</v>
      </c>
      <c r="C11" s="575">
        <v>241455.36900000001</v>
      </c>
      <c r="D11" s="575">
        <v>232391.95600000001</v>
      </c>
      <c r="E11" s="575">
        <v>168578.856</v>
      </c>
      <c r="F11" s="575">
        <v>109811.91899999999</v>
      </c>
      <c r="G11" s="575">
        <v>69612.370999999999</v>
      </c>
      <c r="H11" s="267">
        <v>3.9000545268442988E-2</v>
      </c>
      <c r="I11" s="268">
        <v>2.468569817856082</v>
      </c>
    </row>
    <row r="12" spans="2:14" x14ac:dyDescent="0.35">
      <c r="B12" s="506" t="s">
        <v>331</v>
      </c>
      <c r="C12" s="576">
        <v>5.5505906670117407E-2</v>
      </c>
      <c r="D12" s="576">
        <v>5.0373720568989082E-2</v>
      </c>
      <c r="E12" s="576">
        <v>3.9436226592885322E-2</v>
      </c>
      <c r="F12" s="576">
        <v>2.7494271492376099E-2</v>
      </c>
      <c r="G12" s="576">
        <v>1.9529870360619182E-2</v>
      </c>
      <c r="H12" s="269"/>
      <c r="I12" s="270"/>
    </row>
    <row r="13" spans="2:14" ht="10.5" x14ac:dyDescent="0.35">
      <c r="B13" s="14" t="s">
        <v>556</v>
      </c>
      <c r="C13" s="575">
        <v>250803.28700000001</v>
      </c>
      <c r="D13" s="575">
        <v>259435.04655357162</v>
      </c>
      <c r="E13" s="575">
        <v>189208.8125720509</v>
      </c>
      <c r="F13" s="575">
        <v>142476.32330513262</v>
      </c>
      <c r="G13" s="575">
        <v>106306.91884682707</v>
      </c>
      <c r="H13" s="267">
        <v>-3.3271370496156916E-2</v>
      </c>
      <c r="I13" s="268">
        <v>1.3592376650608351</v>
      </c>
    </row>
    <row r="14" spans="2:14" x14ac:dyDescent="0.35">
      <c r="B14" s="506" t="s">
        <v>333</v>
      </c>
      <c r="C14" s="576">
        <v>1.0387148897898393</v>
      </c>
      <c r="D14" s="576">
        <v>1.116368445014386</v>
      </c>
      <c r="E14" s="576">
        <v>1.1223757063107067</v>
      </c>
      <c r="F14" s="576">
        <v>1.2974577313882716</v>
      </c>
      <c r="G14" s="576">
        <v>1.5271268212776012</v>
      </c>
      <c r="H14" s="269"/>
      <c r="I14" s="270"/>
    </row>
    <row r="15" spans="2:14" ht="3.5" customHeight="1" x14ac:dyDescent="0.35">
      <c r="B15" s="14"/>
      <c r="C15" s="575"/>
      <c r="D15" s="575"/>
      <c r="E15" s="575"/>
      <c r="F15" s="575"/>
      <c r="G15" s="575"/>
      <c r="H15" s="267"/>
      <c r="I15" s="268"/>
    </row>
    <row r="16" spans="2:14" ht="11" thickBot="1" x14ac:dyDescent="0.4">
      <c r="B16" s="7" t="s">
        <v>557</v>
      </c>
      <c r="C16" s="787">
        <v>53114.203136473916</v>
      </c>
      <c r="D16" s="155">
        <v>33565.551526889845</v>
      </c>
      <c r="E16" s="155">
        <v>12770.109610506361</v>
      </c>
      <c r="F16" s="155">
        <v>8539.0526940101536</v>
      </c>
      <c r="G16" s="155">
        <v>5711.4841578944097</v>
      </c>
      <c r="H16" s="566">
        <v>0.58240221656788105</v>
      </c>
      <c r="I16" s="567">
        <v>4.8768527757352809</v>
      </c>
      <c r="K16" s="423"/>
      <c r="L16" s="423"/>
      <c r="M16" s="423"/>
      <c r="N16" s="423"/>
    </row>
    <row r="17" spans="2:10" ht="9.5" thickTop="1" x14ac:dyDescent="0.35">
      <c r="B17" s="14"/>
      <c r="C17" s="9"/>
      <c r="D17" s="9"/>
      <c r="E17" s="9"/>
      <c r="F17" s="9"/>
      <c r="G17" s="9"/>
      <c r="H17" s="284"/>
      <c r="I17" s="205"/>
    </row>
    <row r="18" spans="2:10" x14ac:dyDescent="0.35">
      <c r="B18" s="14"/>
      <c r="C18" s="9"/>
      <c r="D18" s="9"/>
      <c r="E18" s="9"/>
      <c r="F18" s="9"/>
      <c r="G18" s="9"/>
      <c r="H18" s="164"/>
      <c r="I18" s="164"/>
      <c r="J18" s="164"/>
    </row>
    <row r="19" spans="2:10" ht="11" thickBot="1" x14ac:dyDescent="0.4">
      <c r="B19" s="32" t="s">
        <v>602</v>
      </c>
      <c r="C19" s="18"/>
      <c r="D19" s="18"/>
      <c r="E19" s="18"/>
      <c r="F19" s="18"/>
      <c r="G19" s="18"/>
      <c r="H19" s="836" t="s">
        <v>18</v>
      </c>
      <c r="I19" s="836"/>
      <c r="J19" s="164"/>
    </row>
    <row r="20" spans="2:10" ht="10" thickTop="1" thickBot="1" x14ac:dyDescent="0.4">
      <c r="B20" s="38" t="s">
        <v>22</v>
      </c>
      <c r="C20" s="637" t="s">
        <v>730</v>
      </c>
      <c r="D20" s="638" t="s">
        <v>717</v>
      </c>
      <c r="E20" s="638" t="s">
        <v>700</v>
      </c>
      <c r="F20" s="638" t="s">
        <v>683</v>
      </c>
      <c r="G20" s="638" t="s">
        <v>666</v>
      </c>
      <c r="H20" s="90" t="s">
        <v>19</v>
      </c>
      <c r="I20" s="91" t="s">
        <v>20</v>
      </c>
      <c r="J20" s="164"/>
    </row>
    <row r="21" spans="2:10" ht="10" thickTop="1" thickBot="1" x14ac:dyDescent="0.4">
      <c r="B21" s="14" t="s">
        <v>589</v>
      </c>
      <c r="C21" s="786">
        <v>51440.743999999999</v>
      </c>
      <c r="D21" s="786">
        <v>29850.36</v>
      </c>
      <c r="E21" s="786">
        <v>10603.948</v>
      </c>
      <c r="F21" s="786">
        <v>6719.86</v>
      </c>
      <c r="G21" s="786">
        <v>4168.82</v>
      </c>
      <c r="H21" s="658">
        <v>0.72328722333666984</v>
      </c>
      <c r="I21" s="659" t="s">
        <v>438</v>
      </c>
      <c r="J21" s="44"/>
    </row>
    <row r="22" spans="2:10" ht="9.5" thickTop="1" x14ac:dyDescent="0.35">
      <c r="B22" s="14"/>
      <c r="C22" s="32"/>
      <c r="D22" s="18"/>
      <c r="E22" s="18"/>
      <c r="F22" s="18"/>
      <c r="G22" s="18"/>
      <c r="H22" s="18"/>
      <c r="I22" s="836"/>
      <c r="J22" s="836"/>
    </row>
    <row r="23" spans="2:10" ht="9.5" thickBot="1" x14ac:dyDescent="0.4">
      <c r="B23" s="455" t="s">
        <v>706</v>
      </c>
      <c r="C23" s="655" t="s">
        <v>730</v>
      </c>
      <c r="D23" s="656" t="s">
        <v>717</v>
      </c>
      <c r="E23" s="656" t="s">
        <v>700</v>
      </c>
      <c r="F23" s="656" t="s">
        <v>683</v>
      </c>
      <c r="G23" s="656" t="s">
        <v>666</v>
      </c>
    </row>
    <row r="24" spans="2:10" ht="9.5" thickTop="1" x14ac:dyDescent="0.35">
      <c r="B24" s="14" t="s">
        <v>704</v>
      </c>
      <c r="C24" s="9">
        <v>4.0354706833047281E-2</v>
      </c>
      <c r="D24" s="9">
        <v>3.2000000000000001E-2</v>
      </c>
      <c r="E24" s="9">
        <v>1.9622305449372105E-2</v>
      </c>
      <c r="F24" s="9">
        <v>1.44E-2</v>
      </c>
      <c r="G24" s="9">
        <v>1.2878947964736083E-2</v>
      </c>
    </row>
    <row r="25" spans="2:10" x14ac:dyDescent="0.35">
      <c r="B25" s="14" t="s">
        <v>705</v>
      </c>
      <c r="C25" s="9">
        <v>9.9231831490273939E-2</v>
      </c>
      <c r="D25" s="9">
        <v>9.1999999999999998E-2</v>
      </c>
      <c r="E25" s="9">
        <v>7.0872542275849076E-2</v>
      </c>
      <c r="F25" s="9">
        <v>4.4999999999999998E-2</v>
      </c>
      <c r="G25" s="9">
        <v>2.7665613668376329E-2</v>
      </c>
    </row>
    <row r="26" spans="2:10" ht="9" hidden="1" customHeight="1" x14ac:dyDescent="0.35">
      <c r="B26" s="506" t="s">
        <v>594</v>
      </c>
      <c r="C26" s="381"/>
      <c r="D26" s="381"/>
      <c r="E26" s="381"/>
      <c r="F26" s="381"/>
      <c r="G26" s="381"/>
    </row>
    <row r="27" spans="2:10" x14ac:dyDescent="0.35">
      <c r="B27" s="507" t="s">
        <v>537</v>
      </c>
      <c r="C27" s="554">
        <v>5.5505906670307137E-2</v>
      </c>
      <c r="D27" s="554">
        <v>5.0373720600198103E-2</v>
      </c>
      <c r="E27" s="554">
        <v>3.943622658178688E-2</v>
      </c>
      <c r="F27" s="554">
        <v>2.7494271472653497E-2</v>
      </c>
      <c r="G27" s="554">
        <v>1.9529870314242255E-2</v>
      </c>
      <c r="I27" s="262"/>
    </row>
    <row r="28" spans="2:10" x14ac:dyDescent="0.35">
      <c r="C28" s="7"/>
      <c r="D28" s="7"/>
      <c r="E28" s="7"/>
      <c r="F28" s="7"/>
      <c r="G28" s="7"/>
    </row>
    <row r="29" spans="2:10" x14ac:dyDescent="0.35">
      <c r="C29" s="7"/>
      <c r="D29" s="7"/>
      <c r="E29" s="7"/>
      <c r="F29" s="7"/>
      <c r="G29" s="7"/>
    </row>
    <row r="30" spans="2:10" ht="9.5" thickBot="1" x14ac:dyDescent="0.25">
      <c r="B30" s="44"/>
      <c r="C30" s="44"/>
      <c r="D30" s="44"/>
      <c r="E30" s="44"/>
      <c r="F30" s="44"/>
      <c r="G30" s="44"/>
      <c r="H30" s="440" t="s">
        <v>18</v>
      </c>
    </row>
    <row r="31" spans="2:10" ht="10" thickTop="1" thickBot="1" x14ac:dyDescent="0.4">
      <c r="B31" s="455" t="s">
        <v>459</v>
      </c>
      <c r="C31" s="502" t="s">
        <v>729</v>
      </c>
      <c r="D31" s="502" t="s">
        <v>716</v>
      </c>
      <c r="E31" s="502" t="s">
        <v>699</v>
      </c>
      <c r="F31" s="502" t="s">
        <v>681</v>
      </c>
      <c r="G31" s="502" t="s">
        <v>665</v>
      </c>
      <c r="H31" s="456" t="s">
        <v>19</v>
      </c>
    </row>
    <row r="32" spans="2:10" ht="9.5" thickTop="1" x14ac:dyDescent="0.35">
      <c r="B32" s="320" t="s">
        <v>409</v>
      </c>
      <c r="C32" s="528">
        <v>4235.0730000000003</v>
      </c>
      <c r="D32" s="528">
        <v>10740.155294547423</v>
      </c>
      <c r="E32" s="528">
        <v>-573.46952633717729</v>
      </c>
      <c r="F32" s="528">
        <v>1126.1552266313436</v>
      </c>
      <c r="G32" s="528">
        <v>-1718.1339741984609</v>
      </c>
      <c r="H32" s="306">
        <v>-0.60567860670040141</v>
      </c>
    </row>
    <row r="33" spans="2:9" x14ac:dyDescent="0.35">
      <c r="B33" s="36" t="s">
        <v>457</v>
      </c>
      <c r="C33" s="529">
        <v>4180.5510000000004</v>
      </c>
      <c r="D33" s="529">
        <v>12611.189448383828</v>
      </c>
      <c r="E33" s="529">
        <v>-371.56657993006507</v>
      </c>
      <c r="F33" s="529">
        <v>1233.7002701166509</v>
      </c>
      <c r="G33" s="529">
        <v>-1072.3032861929148</v>
      </c>
      <c r="H33" s="307">
        <v>-0.66850462304840286</v>
      </c>
    </row>
    <row r="34" spans="2:9" x14ac:dyDescent="0.35">
      <c r="B34" s="36" t="s">
        <v>458</v>
      </c>
      <c r="C34" s="529">
        <v>54.521999999999998</v>
      </c>
      <c r="D34" s="529">
        <v>-1871.0341538364046</v>
      </c>
      <c r="E34" s="529">
        <v>-201.90294640711221</v>
      </c>
      <c r="F34" s="529">
        <v>-107.54504348530727</v>
      </c>
      <c r="G34" s="529">
        <v>-645.83068800554611</v>
      </c>
      <c r="H34" s="307" t="s">
        <v>438</v>
      </c>
    </row>
    <row r="35" spans="2:9" x14ac:dyDescent="0.35">
      <c r="B35" s="4" t="s">
        <v>667</v>
      </c>
      <c r="C35" s="528">
        <v>58954.618999999999</v>
      </c>
      <c r="D35" s="528">
        <v>105344.98127654672</v>
      </c>
      <c r="E35" s="528">
        <v>66071.285833945236</v>
      </c>
      <c r="F35" s="528">
        <v>53274.134767693919</v>
      </c>
      <c r="G35" s="528">
        <v>43139.493431506366</v>
      </c>
      <c r="H35" s="306">
        <v>-0.44036613528616908</v>
      </c>
    </row>
    <row r="36" spans="2:9" x14ac:dyDescent="0.35">
      <c r="B36" s="36" t="s">
        <v>457</v>
      </c>
      <c r="C36" s="529">
        <v>62632.65</v>
      </c>
      <c r="D36" s="529">
        <v>106772.34076237229</v>
      </c>
      <c r="E36" s="529">
        <v>68646.874294316251</v>
      </c>
      <c r="F36" s="529">
        <v>54100.735701097794</v>
      </c>
      <c r="G36" s="529">
        <v>43050.335281530999</v>
      </c>
      <c r="H36" s="307">
        <v>-0.41340004768283201</v>
      </c>
    </row>
    <row r="37" spans="2:9" x14ac:dyDescent="0.35">
      <c r="B37" s="36" t="s">
        <v>458</v>
      </c>
      <c r="C37" s="529">
        <v>-3678.0309999999999</v>
      </c>
      <c r="D37" s="529">
        <v>-1427.3594858255722</v>
      </c>
      <c r="E37" s="529">
        <v>-2575.5884603710097</v>
      </c>
      <c r="F37" s="529">
        <v>-826.60093340387721</v>
      </c>
      <c r="G37" s="529">
        <v>89.158149975366655</v>
      </c>
      <c r="H37" s="307" t="s">
        <v>438</v>
      </c>
    </row>
    <row r="38" spans="2:9" ht="14.5" hidden="1" customHeight="1" x14ac:dyDescent="0.35">
      <c r="B38" s="36" t="s">
        <v>458</v>
      </c>
      <c r="H38" s="307" t="s">
        <v>438</v>
      </c>
    </row>
    <row r="39" spans="2:9" ht="11.25" customHeight="1" x14ac:dyDescent="0.35">
      <c r="B39" s="7" t="s">
        <v>467</v>
      </c>
      <c r="C39" s="528">
        <v>720.649</v>
      </c>
      <c r="D39" s="528">
        <v>529.93708138593672</v>
      </c>
      <c r="E39" s="528">
        <v>970.66532651211583</v>
      </c>
      <c r="F39" s="528">
        <v>-428.71291716315739</v>
      </c>
      <c r="G39" s="528">
        <v>-392.05849380481925</v>
      </c>
      <c r="H39" s="306">
        <v>0.35987653122007845</v>
      </c>
    </row>
    <row r="40" spans="2:9" ht="11.25" customHeight="1" x14ac:dyDescent="0.35">
      <c r="B40" s="36" t="s">
        <v>457</v>
      </c>
      <c r="C40" s="529">
        <v>799.96100000000001</v>
      </c>
      <c r="D40" s="529">
        <v>-816.72184826793489</v>
      </c>
      <c r="E40" s="529">
        <v>561.77522080322262</v>
      </c>
      <c r="F40" s="529">
        <v>289.4573650837375</v>
      </c>
      <c r="G40" s="529">
        <v>217.95643644532149</v>
      </c>
      <c r="H40" s="307" t="s">
        <v>438</v>
      </c>
    </row>
    <row r="41" spans="2:9" ht="12.75" customHeight="1" x14ac:dyDescent="0.35">
      <c r="B41" s="36" t="s">
        <v>458</v>
      </c>
      <c r="C41" s="529">
        <v>-79.312000000000012</v>
      </c>
      <c r="D41" s="529">
        <v>1346.6589296538716</v>
      </c>
      <c r="E41" s="529">
        <v>408.8901057088932</v>
      </c>
      <c r="F41" s="529">
        <v>-718.17028224689489</v>
      </c>
      <c r="G41" s="529">
        <v>-610.01493025014076</v>
      </c>
      <c r="H41" s="307" t="s">
        <v>438</v>
      </c>
    </row>
    <row r="42" spans="2:9" ht="9.5" thickBot="1" x14ac:dyDescent="0.4">
      <c r="B42" s="7" t="s">
        <v>94</v>
      </c>
      <c r="C42" s="528">
        <v>63910.340999999993</v>
      </c>
      <c r="D42" s="528">
        <v>116615.07365248009</v>
      </c>
      <c r="E42" s="528">
        <v>66468.48163412018</v>
      </c>
      <c r="F42" s="528">
        <v>53971.577077162103</v>
      </c>
      <c r="G42" s="528">
        <v>41029.300963503083</v>
      </c>
      <c r="H42" s="527">
        <v>-0.45195471735963877</v>
      </c>
      <c r="I42" s="318"/>
    </row>
    <row r="43" spans="2:9" ht="9.5" thickTop="1" x14ac:dyDescent="0.35">
      <c r="C43" s="280"/>
      <c r="D43" s="280"/>
      <c r="F43" s="280"/>
    </row>
  </sheetData>
  <mergeCells count="3">
    <mergeCell ref="H2:I2"/>
    <mergeCell ref="H19:I19"/>
    <mergeCell ref="I22:J2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2"/>
  <sheetViews>
    <sheetView showGridLines="0" topLeftCell="A19" zoomScale="115" zoomScaleNormal="115" zoomScalePageLayoutView="140" workbookViewId="0"/>
  </sheetViews>
  <sheetFormatPr baseColWidth="10" defaultColWidth="10.81640625" defaultRowHeight="15.65" customHeight="1" x14ac:dyDescent="0.35"/>
  <cols>
    <col min="1" max="1" width="3.08984375" style="108" customWidth="1"/>
    <col min="2" max="2" width="15.453125" style="108" customWidth="1"/>
    <col min="3" max="3" width="9.26953125" style="108" customWidth="1"/>
    <col min="4" max="4" width="9.1796875" style="108" customWidth="1"/>
    <col min="5" max="5" width="10.81640625" style="108"/>
    <col min="6" max="6" width="9.453125" style="108" customWidth="1"/>
    <col min="7" max="7" width="7.1796875" style="108" hidden="1" customWidth="1"/>
    <col min="8" max="8" width="12.7265625" style="108" customWidth="1"/>
    <col min="9" max="9" width="9.36328125" style="108" bestFit="1" customWidth="1"/>
    <col min="10" max="16384" width="10.81640625" style="108"/>
  </cols>
  <sheetData>
    <row r="1" spans="2:9" ht="10" customHeight="1" x14ac:dyDescent="0.35"/>
    <row r="2" spans="2:9" ht="15.65" customHeight="1" x14ac:dyDescent="0.35">
      <c r="B2" s="849" t="s">
        <v>280</v>
      </c>
      <c r="C2" s="848" t="s">
        <v>414</v>
      </c>
      <c r="D2" s="848"/>
      <c r="E2" s="848"/>
      <c r="F2" s="848"/>
      <c r="G2" s="848"/>
      <c r="H2" s="555"/>
      <c r="I2" s="555"/>
    </row>
    <row r="3" spans="2:9" ht="45.65" customHeight="1" thickBot="1" x14ac:dyDescent="0.4">
      <c r="B3" s="850"/>
      <c r="C3" s="556" t="s">
        <v>463</v>
      </c>
      <c r="D3" s="556" t="s">
        <v>413</v>
      </c>
      <c r="E3" s="556" t="s">
        <v>415</v>
      </c>
      <c r="F3" s="556" t="s">
        <v>416</v>
      </c>
      <c r="G3" s="556" t="s">
        <v>417</v>
      </c>
      <c r="H3" s="556" t="s">
        <v>456</v>
      </c>
      <c r="I3" s="457" t="s">
        <v>464</v>
      </c>
    </row>
    <row r="4" spans="2:9" ht="15.65" customHeight="1" thickTop="1" x14ac:dyDescent="0.35">
      <c r="B4" s="186"/>
      <c r="C4" s="186"/>
      <c r="D4" s="186"/>
      <c r="E4" s="44"/>
      <c r="F4" s="44"/>
      <c r="G4" s="44"/>
      <c r="H4" s="186"/>
      <c r="I4" s="44"/>
    </row>
    <row r="5" spans="2:9" ht="15.65" hidden="1" customHeight="1" x14ac:dyDescent="0.35">
      <c r="B5" s="333" t="s">
        <v>36</v>
      </c>
      <c r="C5" s="557">
        <v>0</v>
      </c>
      <c r="D5" s="557">
        <v>0</v>
      </c>
      <c r="E5" s="557">
        <v>0</v>
      </c>
      <c r="F5" s="557">
        <v>0</v>
      </c>
      <c r="G5" s="557">
        <v>0</v>
      </c>
      <c r="H5" s="557">
        <v>0</v>
      </c>
      <c r="I5" s="557">
        <v>0</v>
      </c>
    </row>
    <row r="6" spans="2:9" ht="15.65" hidden="1" customHeight="1" x14ac:dyDescent="0.35">
      <c r="B6" s="333" t="s">
        <v>418</v>
      </c>
      <c r="C6" s="557">
        <v>0</v>
      </c>
      <c r="D6" s="557">
        <v>0</v>
      </c>
      <c r="E6" s="557">
        <v>0</v>
      </c>
      <c r="F6" s="557">
        <v>0</v>
      </c>
      <c r="G6" s="557">
        <v>0</v>
      </c>
      <c r="H6" s="557">
        <v>0</v>
      </c>
      <c r="I6" s="557">
        <v>0</v>
      </c>
    </row>
    <row r="7" spans="2:9" ht="15.65" customHeight="1" x14ac:dyDescent="0.35">
      <c r="B7" s="333" t="s">
        <v>419</v>
      </c>
      <c r="C7" s="557">
        <v>253305.86799999999</v>
      </c>
      <c r="D7" s="557">
        <v>-6114.4690000000001</v>
      </c>
      <c r="E7" s="557">
        <v>-1541.634</v>
      </c>
      <c r="F7" s="557">
        <v>21112.256000000001</v>
      </c>
      <c r="G7" s="557">
        <v>0</v>
      </c>
      <c r="H7" s="557">
        <v>-21854.328000000001</v>
      </c>
      <c r="I7" s="557">
        <v>244907.693</v>
      </c>
    </row>
    <row r="8" spans="2:9" ht="15.65" customHeight="1" x14ac:dyDescent="0.35">
      <c r="B8" s="333" t="s">
        <v>420</v>
      </c>
      <c r="C8" s="557">
        <v>471.21899999999999</v>
      </c>
      <c r="D8" s="557">
        <v>352.298</v>
      </c>
      <c r="E8" s="557">
        <v>0</v>
      </c>
      <c r="F8" s="557">
        <v>0</v>
      </c>
      <c r="G8" s="557">
        <v>0</v>
      </c>
      <c r="H8" s="557">
        <v>-40.655000000000001</v>
      </c>
      <c r="I8" s="557">
        <v>782.86200000000008</v>
      </c>
    </row>
    <row r="9" spans="2:9" ht="15.65" customHeight="1" x14ac:dyDescent="0.35">
      <c r="B9" s="333" t="s">
        <v>421</v>
      </c>
      <c r="C9" s="557">
        <v>252834.649</v>
      </c>
      <c r="D9" s="557">
        <v>-6466.7669999999998</v>
      </c>
      <c r="E9" s="557">
        <v>-1541.634</v>
      </c>
      <c r="F9" s="557">
        <v>21112.256000000001</v>
      </c>
      <c r="G9" s="557">
        <v>0</v>
      </c>
      <c r="H9" s="557">
        <v>-21813.672999999999</v>
      </c>
      <c r="I9" s="557">
        <v>244124.83100000001</v>
      </c>
    </row>
    <row r="10" spans="2:9" ht="15.65" customHeight="1" x14ac:dyDescent="0.35">
      <c r="B10" s="333" t="s">
        <v>196</v>
      </c>
      <c r="C10" s="557">
        <v>10580.307000000001</v>
      </c>
      <c r="D10" s="557">
        <v>-346.58499999999998</v>
      </c>
      <c r="E10" s="557">
        <v>1777.499</v>
      </c>
      <c r="F10" s="557">
        <v>6563.82</v>
      </c>
      <c r="G10" s="557">
        <v>0</v>
      </c>
      <c r="H10" s="557">
        <v>-912.83100000000002</v>
      </c>
      <c r="I10" s="557">
        <v>17662.210000000003</v>
      </c>
    </row>
    <row r="11" spans="2:9" ht="15.65" customHeight="1" x14ac:dyDescent="0.35">
      <c r="B11" s="333" t="s">
        <v>422</v>
      </c>
      <c r="C11" s="557">
        <v>15272.962</v>
      </c>
      <c r="D11" s="557">
        <v>-388.47300000000001</v>
      </c>
      <c r="E11" s="557">
        <v>5.4710000000000001</v>
      </c>
      <c r="F11" s="557">
        <v>2183.7629999999999</v>
      </c>
      <c r="G11" s="557">
        <v>0</v>
      </c>
      <c r="H11" s="557">
        <v>-1317.6969999999999</v>
      </c>
      <c r="I11" s="557">
        <v>15756.025999999998</v>
      </c>
    </row>
    <row r="12" spans="2:9" ht="15.65" customHeight="1" x14ac:dyDescent="0.35">
      <c r="B12" s="333" t="s">
        <v>423</v>
      </c>
      <c r="C12" s="557">
        <v>1124.2929999999999</v>
      </c>
      <c r="D12" s="557">
        <v>572.64400000000001</v>
      </c>
      <c r="E12" s="557">
        <v>884.76400000000001</v>
      </c>
      <c r="F12" s="557">
        <v>1916.172</v>
      </c>
      <c r="G12" s="557">
        <v>0</v>
      </c>
      <c r="H12" s="557">
        <v>-97</v>
      </c>
      <c r="I12" s="557">
        <v>4400.8729999999996</v>
      </c>
    </row>
    <row r="13" spans="2:9" ht="15.65" customHeight="1" x14ac:dyDescent="0.35">
      <c r="B13" s="333" t="s">
        <v>253</v>
      </c>
      <c r="C13" s="557">
        <v>44432.595000000001</v>
      </c>
      <c r="D13" s="557">
        <v>202.797</v>
      </c>
      <c r="E13" s="557">
        <v>-3371.8090000000002</v>
      </c>
      <c r="F13" s="557">
        <v>-2951.4360000000001</v>
      </c>
      <c r="G13" s="557">
        <v>0</v>
      </c>
      <c r="H13" s="557">
        <v>-3833.4859999999999</v>
      </c>
      <c r="I13" s="557">
        <v>34478.661</v>
      </c>
    </row>
    <row r="14" spans="2:9" ht="15.65" customHeight="1" x14ac:dyDescent="0.35">
      <c r="B14" s="333" t="s">
        <v>193</v>
      </c>
      <c r="C14" s="557">
        <v>122295.715</v>
      </c>
      <c r="D14" s="557">
        <v>-2120.6889999999999</v>
      </c>
      <c r="E14" s="557">
        <v>1524.039</v>
      </c>
      <c r="F14" s="557">
        <v>6308.1350000000002</v>
      </c>
      <c r="G14" s="557">
        <v>0</v>
      </c>
      <c r="H14" s="557">
        <v>-10551.239</v>
      </c>
      <c r="I14" s="557">
        <v>117455.961</v>
      </c>
    </row>
    <row r="15" spans="2:9" ht="15.65" customHeight="1" x14ac:dyDescent="0.35">
      <c r="B15" s="333" t="s">
        <v>195</v>
      </c>
      <c r="C15" s="557">
        <v>48606.557999999997</v>
      </c>
      <c r="D15" s="557">
        <v>-4169.3500000000004</v>
      </c>
      <c r="E15" s="557">
        <v>-2514.6770000000001</v>
      </c>
      <c r="F15" s="557">
        <v>5860.8040000000001</v>
      </c>
      <c r="G15" s="557">
        <v>0</v>
      </c>
      <c r="H15" s="557">
        <v>-4193.6009999999997</v>
      </c>
      <c r="I15" s="557">
        <v>43589.733999999989</v>
      </c>
    </row>
    <row r="16" spans="2:9" ht="15.65" customHeight="1" x14ac:dyDescent="0.35">
      <c r="B16" s="333" t="s">
        <v>281</v>
      </c>
      <c r="C16" s="557">
        <v>3959.1390000000001</v>
      </c>
      <c r="D16" s="557">
        <v>-5.7539999999999996</v>
      </c>
      <c r="E16" s="557">
        <v>-393.322</v>
      </c>
      <c r="F16" s="557">
        <v>1213.54</v>
      </c>
      <c r="G16" s="557">
        <v>0</v>
      </c>
      <c r="H16" s="557">
        <v>-341.58</v>
      </c>
      <c r="I16" s="557">
        <v>4432.0230000000001</v>
      </c>
    </row>
    <row r="17" spans="2:9" ht="15.65" customHeight="1" x14ac:dyDescent="0.35">
      <c r="B17" s="333" t="s">
        <v>214</v>
      </c>
      <c r="C17" s="557">
        <v>6563.08</v>
      </c>
      <c r="D17" s="557">
        <v>-211.357</v>
      </c>
      <c r="E17" s="557">
        <v>546.40099999999995</v>
      </c>
      <c r="F17" s="557">
        <v>17.457999999999998</v>
      </c>
      <c r="G17" s="557">
        <v>0</v>
      </c>
      <c r="H17" s="557">
        <v>-566.23900000000003</v>
      </c>
      <c r="I17" s="557">
        <v>6349.3429999999989</v>
      </c>
    </row>
    <row r="18" spans="2:9" ht="15.65" customHeight="1" x14ac:dyDescent="0.35">
      <c r="B18" s="333" t="s">
        <v>424</v>
      </c>
      <c r="C18" s="557">
        <v>351.46699999999998</v>
      </c>
      <c r="D18" s="557">
        <v>-2E-3</v>
      </c>
      <c r="E18" s="557">
        <v>0</v>
      </c>
      <c r="F18" s="557">
        <v>-1.4</v>
      </c>
      <c r="G18" s="557">
        <v>0</v>
      </c>
      <c r="H18" s="557">
        <v>-30.323</v>
      </c>
      <c r="I18" s="557">
        <v>319.74200000000002</v>
      </c>
    </row>
    <row r="19" spans="2:9" ht="15.65" customHeight="1" x14ac:dyDescent="0.35">
      <c r="B19" s="333" t="s">
        <v>530</v>
      </c>
      <c r="C19" s="557">
        <v>386.411</v>
      </c>
      <c r="D19" s="557">
        <v>-83.95</v>
      </c>
      <c r="E19" s="557">
        <v>79.983999999999995</v>
      </c>
      <c r="F19" s="557">
        <v>51.463000000000001</v>
      </c>
      <c r="G19" s="557">
        <v>0</v>
      </c>
      <c r="H19" s="557">
        <v>-33.338000000000001</v>
      </c>
      <c r="I19" s="557">
        <v>400.57</v>
      </c>
    </row>
    <row r="20" spans="2:9" ht="15.65" customHeight="1" x14ac:dyDescent="0.35">
      <c r="B20" s="333" t="s">
        <v>599</v>
      </c>
      <c r="C20" s="557">
        <v>4272.2830000000004</v>
      </c>
      <c r="D20" s="557">
        <v>43.814999999999998</v>
      </c>
      <c r="E20" s="557">
        <v>470.67</v>
      </c>
      <c r="F20" s="557">
        <v>0</v>
      </c>
      <c r="G20" s="557">
        <v>0</v>
      </c>
      <c r="H20" s="557">
        <v>-368.59699999999998</v>
      </c>
      <c r="I20" s="557">
        <v>4418.1710000000003</v>
      </c>
    </row>
    <row r="21" spans="2:9" ht="15.65" customHeight="1" x14ac:dyDescent="0.35">
      <c r="B21" s="333" t="s">
        <v>600</v>
      </c>
      <c r="C21" s="557">
        <v>1119.018</v>
      </c>
      <c r="D21" s="557">
        <v>-248.80199999999999</v>
      </c>
      <c r="E21" s="557">
        <v>-16.561</v>
      </c>
      <c r="F21" s="557">
        <v>0</v>
      </c>
      <c r="G21" s="557">
        <v>0</v>
      </c>
      <c r="H21" s="557">
        <v>-96.543999999999997</v>
      </c>
      <c r="I21" s="557">
        <v>757.11099999999999</v>
      </c>
    </row>
    <row r="22" spans="2:9" ht="15.65" customHeight="1" x14ac:dyDescent="0.35">
      <c r="B22" s="383" t="s">
        <v>332</v>
      </c>
      <c r="C22" s="558">
        <v>259435.04699999999</v>
      </c>
      <c r="D22" s="558">
        <v>-6403.4080000000004</v>
      </c>
      <c r="E22" s="558">
        <v>-1007.5410000000001</v>
      </c>
      <c r="F22" s="558">
        <v>21162.319</v>
      </c>
      <c r="G22" s="558">
        <v>0</v>
      </c>
      <c r="H22" s="558">
        <v>-22383.130000000005</v>
      </c>
      <c r="I22" s="558">
        <v>250803.28700000001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9"/>
  <sheetViews>
    <sheetView showGridLines="0" zoomScale="124" zoomScaleNormal="124" zoomScalePageLayoutView="125" workbookViewId="0"/>
  </sheetViews>
  <sheetFormatPr baseColWidth="10" defaultColWidth="10.81640625" defaultRowHeight="7.5" x14ac:dyDescent="0.35"/>
  <cols>
    <col min="1" max="1" width="1.81640625" style="249" customWidth="1"/>
    <col min="2" max="2" width="16.26953125" style="249" customWidth="1"/>
    <col min="3" max="3" width="11" style="249" bestFit="1" customWidth="1"/>
    <col min="4" max="7" width="9.7265625" style="249" bestFit="1" customWidth="1"/>
    <col min="8" max="8" width="7.81640625" style="249" customWidth="1"/>
    <col min="9" max="9" width="7.26953125" style="249" customWidth="1"/>
    <col min="10" max="16384" width="10.81640625" style="249"/>
  </cols>
  <sheetData>
    <row r="2" spans="2:9" ht="8" thickBot="1" x14ac:dyDescent="0.4">
      <c r="B2" s="227" t="s">
        <v>263</v>
      </c>
      <c r="C2" s="228"/>
      <c r="D2" s="228"/>
      <c r="E2" s="228"/>
      <c r="F2" s="228"/>
      <c r="G2" s="228"/>
      <c r="H2" s="827" t="s">
        <v>18</v>
      </c>
      <c r="I2" s="827"/>
    </row>
    <row r="3" spans="2:9" ht="31" thickTop="1" thickBot="1" x14ac:dyDescent="0.4">
      <c r="B3" s="229" t="s">
        <v>381</v>
      </c>
      <c r="C3" s="420" t="s">
        <v>730</v>
      </c>
      <c r="D3" s="421" t="s">
        <v>717</v>
      </c>
      <c r="E3" s="422" t="s">
        <v>700</v>
      </c>
      <c r="F3" s="422" t="s">
        <v>683</v>
      </c>
      <c r="G3" s="422" t="s">
        <v>666</v>
      </c>
      <c r="H3" s="230" t="s">
        <v>19</v>
      </c>
      <c r="I3" s="231" t="s">
        <v>20</v>
      </c>
    </row>
    <row r="4" spans="2:9" ht="8" thickTop="1" x14ac:dyDescent="0.35">
      <c r="B4" s="232" t="s">
        <v>76</v>
      </c>
      <c r="C4" s="233"/>
      <c r="D4" s="233"/>
      <c r="E4" s="233"/>
      <c r="F4" s="233"/>
      <c r="G4" s="233"/>
      <c r="H4" s="234"/>
      <c r="I4" s="235"/>
    </row>
    <row r="5" spans="2:9" ht="15" x14ac:dyDescent="0.35">
      <c r="B5" s="223" t="s">
        <v>264</v>
      </c>
      <c r="C5" s="303">
        <v>345031.39199999999</v>
      </c>
      <c r="D5" s="303">
        <v>143676.81848190396</v>
      </c>
      <c r="E5" s="303">
        <v>190421.2961592346</v>
      </c>
      <c r="F5" s="303">
        <v>200196.89030240467</v>
      </c>
      <c r="G5" s="303">
        <v>176204.69787295203</v>
      </c>
      <c r="H5" s="291">
        <v>1.4014409258613738</v>
      </c>
      <c r="I5" s="292">
        <v>0.95812822339604242</v>
      </c>
    </row>
    <row r="6" spans="2:9" x14ac:dyDescent="0.35">
      <c r="B6" s="223" t="s">
        <v>265</v>
      </c>
      <c r="C6" s="303">
        <v>1524.6659999999999</v>
      </c>
      <c r="D6" s="303">
        <v>814.26596326902938</v>
      </c>
      <c r="E6" s="303">
        <v>775.88358956029867</v>
      </c>
      <c r="F6" s="303">
        <v>354.30436072635473</v>
      </c>
      <c r="G6" s="303">
        <v>308.4777838353483</v>
      </c>
      <c r="H6" s="291"/>
      <c r="I6" s="292"/>
    </row>
    <row r="7" spans="2:9" ht="22.5" x14ac:dyDescent="0.35">
      <c r="B7" s="223" t="s">
        <v>266</v>
      </c>
      <c r="C7" s="236"/>
      <c r="D7" s="236"/>
      <c r="E7" s="236"/>
      <c r="F7" s="236"/>
      <c r="G7" s="236"/>
      <c r="H7" s="291"/>
      <c r="I7" s="292"/>
    </row>
    <row r="8" spans="2:9" x14ac:dyDescent="0.35">
      <c r="B8" s="237" t="s">
        <v>267</v>
      </c>
      <c r="C8" s="238">
        <v>470023.95199999999</v>
      </c>
      <c r="D8" s="238">
        <v>659321.71514212003</v>
      </c>
      <c r="E8" s="238">
        <v>473072.9312284292</v>
      </c>
      <c r="F8" s="238">
        <v>453919.81946990476</v>
      </c>
      <c r="G8" s="238">
        <v>485287.01865360892</v>
      </c>
      <c r="H8" s="293">
        <v>-0.28710985668250888</v>
      </c>
      <c r="I8" s="294">
        <v>-3.1451627731471365E-2</v>
      </c>
    </row>
    <row r="9" spans="2:9" x14ac:dyDescent="0.35">
      <c r="B9" s="237" t="s">
        <v>268</v>
      </c>
      <c r="C9" s="238">
        <v>1098777.9709999999</v>
      </c>
      <c r="D9" s="238">
        <v>1106550.8761300847</v>
      </c>
      <c r="E9" s="238">
        <v>943178.06797653902</v>
      </c>
      <c r="F9" s="238">
        <v>1024905.2325792973</v>
      </c>
      <c r="G9" s="238">
        <v>876568.14780665084</v>
      </c>
      <c r="H9" s="293">
        <v>-7.0244444225364688E-3</v>
      </c>
      <c r="I9" s="294">
        <v>0.25349976924140183</v>
      </c>
    </row>
    <row r="10" spans="2:9" ht="15" x14ac:dyDescent="0.35">
      <c r="B10" s="550" t="s">
        <v>590</v>
      </c>
      <c r="C10" s="719">
        <v>1025483.3697235418</v>
      </c>
      <c r="D10" s="719">
        <v>945562.0838743815</v>
      </c>
      <c r="E10" s="719">
        <v>927604.40508421394</v>
      </c>
      <c r="F10" s="719">
        <v>695497.78212105425</v>
      </c>
      <c r="G10" s="719">
        <v>689480.24607072619</v>
      </c>
      <c r="H10" s="293">
        <v>8.4522515456296521E-2</v>
      </c>
      <c r="I10" s="294">
        <v>0.48732813676339726</v>
      </c>
    </row>
    <row r="11" spans="2:9" x14ac:dyDescent="0.35">
      <c r="B11" s="212" t="s">
        <v>506</v>
      </c>
      <c r="C11" s="719">
        <v>2399576.7822764581</v>
      </c>
      <c r="D11" s="719">
        <v>2746300.8513157573</v>
      </c>
      <c r="E11" s="719">
        <v>3437587.7905655866</v>
      </c>
      <c r="F11" s="719">
        <v>2825397.2626069197</v>
      </c>
      <c r="G11" s="719">
        <v>2691415.8154774043</v>
      </c>
      <c r="H11" s="293">
        <v>-0.12625130596059175</v>
      </c>
      <c r="I11" s="294">
        <v>-0.10843327572152939</v>
      </c>
    </row>
    <row r="12" spans="2:9" x14ac:dyDescent="0.35">
      <c r="B12" s="325" t="s">
        <v>269</v>
      </c>
      <c r="C12" s="720">
        <v>1858709.933</v>
      </c>
      <c r="D12" s="720">
        <v>1922129.3052739461</v>
      </c>
      <c r="E12" s="720">
        <v>2220557.3947451031</v>
      </c>
      <c r="F12" s="720">
        <v>2294002.2644124692</v>
      </c>
      <c r="G12" s="720">
        <v>1916681.2085059863</v>
      </c>
      <c r="H12" s="327">
        <v>-3.299433191093637E-2</v>
      </c>
      <c r="I12" s="328">
        <v>-3.0245653397506733E-2</v>
      </c>
    </row>
    <row r="13" spans="2:9" x14ac:dyDescent="0.35">
      <c r="B13" s="325" t="s">
        <v>591</v>
      </c>
      <c r="C13" s="720">
        <v>430388.06627645821</v>
      </c>
      <c r="D13" s="720">
        <v>594701.54909976071</v>
      </c>
      <c r="E13" s="720">
        <v>1019911.4154609987</v>
      </c>
      <c r="F13" s="720">
        <v>350769.84730560216</v>
      </c>
      <c r="G13" s="720">
        <v>507334.68999657116</v>
      </c>
      <c r="H13" s="327">
        <v>-0.2762957034028829</v>
      </c>
      <c r="I13" s="328">
        <v>-0.15166836653853299</v>
      </c>
    </row>
    <row r="14" spans="2:9" x14ac:dyDescent="0.35">
      <c r="B14" s="325" t="s">
        <v>624</v>
      </c>
      <c r="C14" s="326">
        <v>110478.783</v>
      </c>
      <c r="D14" s="326">
        <v>229469.99694205035</v>
      </c>
      <c r="E14" s="326">
        <v>197118.98035948488</v>
      </c>
      <c r="F14" s="326">
        <v>180625.15088884879</v>
      </c>
      <c r="G14" s="326">
        <v>267399.91697484668</v>
      </c>
      <c r="H14" s="327">
        <v>-0.51854802600664185</v>
      </c>
      <c r="I14" s="328">
        <v>-0.58684062340082055</v>
      </c>
    </row>
    <row r="15" spans="2:9" x14ac:dyDescent="0.35">
      <c r="B15" s="241" t="s">
        <v>270</v>
      </c>
      <c r="C15" s="242">
        <v>5340418.1329999994</v>
      </c>
      <c r="D15" s="242">
        <v>5602226.6109075164</v>
      </c>
      <c r="E15" s="242">
        <v>5972640.3746035639</v>
      </c>
      <c r="F15" s="242">
        <v>5200271.2914403072</v>
      </c>
      <c r="G15" s="242">
        <v>4919264.4036651775</v>
      </c>
      <c r="H15" s="295">
        <v>-4.6732932473273481E-2</v>
      </c>
      <c r="I15" s="296">
        <v>8.5613151637272233E-2</v>
      </c>
    </row>
    <row r="16" spans="2:9" s="250" customFormat="1" x14ac:dyDescent="0.35">
      <c r="B16" s="243" t="s">
        <v>272</v>
      </c>
      <c r="C16" s="244"/>
      <c r="D16" s="244"/>
      <c r="E16" s="244"/>
      <c r="F16" s="244"/>
      <c r="G16" s="244"/>
      <c r="H16" s="297"/>
      <c r="I16" s="298"/>
    </row>
    <row r="17" spans="2:9" ht="15" x14ac:dyDescent="0.35">
      <c r="B17" s="212" t="s">
        <v>53</v>
      </c>
      <c r="C17" s="245">
        <v>10207.088</v>
      </c>
      <c r="D17" s="245">
        <v>759.42990361209445</v>
      </c>
      <c r="E17" s="245">
        <v>15689.514458544985</v>
      </c>
      <c r="F17" s="245">
        <v>0</v>
      </c>
      <c r="G17" s="245">
        <v>3629.5833981114902</v>
      </c>
      <c r="H17" s="293" t="s">
        <v>438</v>
      </c>
      <c r="I17" s="294" t="s">
        <v>438</v>
      </c>
    </row>
    <row r="18" spans="2:9" x14ac:dyDescent="0.35">
      <c r="B18" s="212" t="s">
        <v>36</v>
      </c>
      <c r="C18" s="245">
        <v>547174.68200000003</v>
      </c>
      <c r="D18" s="245">
        <v>430558.46039618744</v>
      </c>
      <c r="E18" s="245">
        <v>456038.02864563791</v>
      </c>
      <c r="F18" s="245">
        <v>69496.877471888263</v>
      </c>
      <c r="G18" s="245">
        <v>41543.630839424797</v>
      </c>
      <c r="H18" s="293">
        <v>0.27084875186636848</v>
      </c>
      <c r="I18" s="294" t="s">
        <v>438</v>
      </c>
    </row>
    <row r="19" spans="2:9" ht="10.5" customHeight="1" x14ac:dyDescent="0.35">
      <c r="B19" s="212" t="s">
        <v>54</v>
      </c>
      <c r="C19" s="245">
        <v>284295.69400000002</v>
      </c>
      <c r="D19" s="245">
        <v>306736.40835137101</v>
      </c>
      <c r="E19" s="245">
        <v>241882.37036920182</v>
      </c>
      <c r="F19" s="245">
        <v>223037.63028488905</v>
      </c>
      <c r="G19" s="245">
        <v>235407.36969313555</v>
      </c>
      <c r="H19" s="293">
        <v>-7.3159604599871364E-2</v>
      </c>
      <c r="I19" s="294">
        <v>0.20767541972280923</v>
      </c>
    </row>
    <row r="20" spans="2:9" ht="15" x14ac:dyDescent="0.35">
      <c r="B20" s="212" t="s">
        <v>55</v>
      </c>
      <c r="C20" s="245">
        <v>603947.1</v>
      </c>
      <c r="D20" s="245">
        <v>526191.68384378683</v>
      </c>
      <c r="E20" s="245">
        <v>425192.43452525057</v>
      </c>
      <c r="F20" s="245">
        <v>107242.1706650276</v>
      </c>
      <c r="G20" s="245">
        <v>95104.696898361915</v>
      </c>
      <c r="H20" s="293">
        <v>0.14777013499760439</v>
      </c>
      <c r="I20" s="294">
        <v>5.3503393596368465</v>
      </c>
    </row>
    <row r="21" spans="2:9" x14ac:dyDescent="0.35">
      <c r="B21" s="212" t="s">
        <v>56</v>
      </c>
      <c r="C21" s="245">
        <v>106094.60400000001</v>
      </c>
      <c r="D21" s="245">
        <v>191377.79129271154</v>
      </c>
      <c r="E21" s="245">
        <v>308973.58449765563</v>
      </c>
      <c r="F21" s="245">
        <v>450045.97137667163</v>
      </c>
      <c r="G21" s="245">
        <v>295229.95288550074</v>
      </c>
      <c r="H21" s="293">
        <v>-0.44562739864768974</v>
      </c>
      <c r="I21" s="294">
        <v>-0.64063739819398757</v>
      </c>
    </row>
    <row r="22" spans="2:9" ht="15" x14ac:dyDescent="0.35">
      <c r="B22" s="212" t="s">
        <v>57</v>
      </c>
      <c r="C22" s="245">
        <v>3060.6410000000001</v>
      </c>
      <c r="D22" s="245">
        <v>484.56449658886646</v>
      </c>
      <c r="E22" s="245">
        <v>3079.1034465992993</v>
      </c>
      <c r="F22" s="245">
        <v>6272.0086234977061</v>
      </c>
      <c r="G22" s="245">
        <v>11333.478764124589</v>
      </c>
      <c r="H22" s="293" t="s">
        <v>438</v>
      </c>
      <c r="I22" s="294" t="s">
        <v>438</v>
      </c>
    </row>
    <row r="23" spans="2:9" ht="15" hidden="1" x14ac:dyDescent="0.35">
      <c r="B23" s="212" t="s">
        <v>58</v>
      </c>
      <c r="C23" s="245">
        <v>0</v>
      </c>
      <c r="D23" s="245">
        <v>0</v>
      </c>
      <c r="E23" s="245">
        <v>0</v>
      </c>
      <c r="F23" s="245">
        <v>0</v>
      </c>
      <c r="G23" s="245">
        <v>0</v>
      </c>
      <c r="H23" s="293" t="s">
        <v>426</v>
      </c>
      <c r="I23" s="294" t="s">
        <v>426</v>
      </c>
    </row>
    <row r="24" spans="2:9" x14ac:dyDescent="0.35">
      <c r="B24" s="212" t="s">
        <v>59</v>
      </c>
      <c r="C24" s="245">
        <v>14348.15</v>
      </c>
      <c r="D24" s="245">
        <v>15202.440333144812</v>
      </c>
      <c r="E24" s="245">
        <v>50498.520843770231</v>
      </c>
      <c r="F24" s="245">
        <v>54863.989417952755</v>
      </c>
      <c r="G24" s="245">
        <v>55330.916666571131</v>
      </c>
      <c r="H24" s="293">
        <v>-5.6194289497210725E-2</v>
      </c>
      <c r="I24" s="294">
        <v>-0.74068475882185025</v>
      </c>
    </row>
    <row r="25" spans="2:9" x14ac:dyDescent="0.35">
      <c r="B25" s="212" t="s">
        <v>60</v>
      </c>
      <c r="C25" s="245">
        <v>2232.308</v>
      </c>
      <c r="D25" s="245">
        <v>0</v>
      </c>
      <c r="E25" s="245">
        <v>3306.2116525266024</v>
      </c>
      <c r="F25" s="245">
        <v>2355.7101523639117</v>
      </c>
      <c r="G25" s="245">
        <v>2583.1278200961583</v>
      </c>
      <c r="H25" s="293" t="s">
        <v>438</v>
      </c>
      <c r="I25" s="294">
        <v>-0.13581202500583145</v>
      </c>
    </row>
    <row r="26" spans="2:9" ht="15" x14ac:dyDescent="0.35">
      <c r="B26" s="212" t="s">
        <v>61</v>
      </c>
      <c r="C26" s="245">
        <v>154513.81599999999</v>
      </c>
      <c r="D26" s="245">
        <v>350472.90094847517</v>
      </c>
      <c r="E26" s="245">
        <v>213081.6802639408</v>
      </c>
      <c r="F26" s="245">
        <v>264764.56178297242</v>
      </c>
      <c r="G26" s="245">
        <v>260489.71015183139</v>
      </c>
      <c r="H26" s="293">
        <v>-0.559127637024593</v>
      </c>
      <c r="I26" s="294">
        <v>-0.40683332209192191</v>
      </c>
    </row>
    <row r="27" spans="2:9" ht="15" x14ac:dyDescent="0.35">
      <c r="B27" s="223" t="s">
        <v>274</v>
      </c>
      <c r="C27" s="246">
        <v>1725874.0830000001</v>
      </c>
      <c r="D27" s="246">
        <v>1821783.6795658777</v>
      </c>
      <c r="E27" s="246">
        <v>1717741.4487031279</v>
      </c>
      <c r="F27" s="246">
        <v>1178078.9197752634</v>
      </c>
      <c r="G27" s="246">
        <v>1000652.4671171578</v>
      </c>
      <c r="H27" s="291">
        <v>-5.2645985163689901E-2</v>
      </c>
      <c r="I27" s="292">
        <v>0.72474874116103338</v>
      </c>
    </row>
    <row r="28" spans="2:9" ht="15" x14ac:dyDescent="0.35">
      <c r="B28" s="223" t="s">
        <v>275</v>
      </c>
      <c r="C28" s="246">
        <v>1087674.236</v>
      </c>
      <c r="D28" s="246">
        <v>1102371.3834036121</v>
      </c>
      <c r="E28" s="246">
        <v>1112332.0377661625</v>
      </c>
      <c r="F28" s="246">
        <v>1166941.8354142858</v>
      </c>
      <c r="G28" s="246">
        <v>1192505.1861147815</v>
      </c>
      <c r="H28" s="291">
        <v>-1.3332301277845238E-2</v>
      </c>
      <c r="I28" s="292">
        <v>-8.7908171247727651E-2</v>
      </c>
    </row>
    <row r="29" spans="2:9" ht="8" thickBot="1" x14ac:dyDescent="0.4">
      <c r="B29" s="241" t="s">
        <v>276</v>
      </c>
      <c r="C29" s="263">
        <v>8153966.4519999996</v>
      </c>
      <c r="D29" s="263">
        <v>8526381.6738770064</v>
      </c>
      <c r="E29" s="263">
        <v>8802713.8610728551</v>
      </c>
      <c r="F29" s="263">
        <v>7545292.0466298563</v>
      </c>
      <c r="G29" s="263">
        <v>7112422.0568971168</v>
      </c>
      <c r="H29" s="299">
        <v>-4.3677990983913673E-2</v>
      </c>
      <c r="I29" s="300">
        <v>0.14644018405697223</v>
      </c>
    </row>
    <row r="30" spans="2:9" ht="8" thickTop="1" x14ac:dyDescent="0.35">
      <c r="B30" s="232"/>
      <c r="C30" s="807"/>
      <c r="D30" s="253"/>
      <c r="E30" s="253"/>
      <c r="F30" s="253"/>
      <c r="G30" s="253"/>
      <c r="H30" s="301"/>
      <c r="I30" s="302"/>
    </row>
    <row r="31" spans="2:9" x14ac:dyDescent="0.35">
      <c r="B31" s="232"/>
      <c r="C31" s="265"/>
      <c r="D31" s="265"/>
      <c r="E31" s="265"/>
      <c r="F31" s="265"/>
      <c r="G31" s="265"/>
      <c r="H31" s="251"/>
      <c r="I31" s="252"/>
    </row>
    <row r="32" spans="2:9" ht="8" thickBot="1" x14ac:dyDescent="0.4">
      <c r="B32" s="852" t="s">
        <v>381</v>
      </c>
      <c r="C32" s="852"/>
      <c r="D32" s="852"/>
      <c r="E32" s="852"/>
      <c r="F32" s="852"/>
      <c r="H32" s="827" t="s">
        <v>18</v>
      </c>
      <c r="I32" s="827"/>
    </row>
    <row r="33" spans="2:9" ht="8.5" thickTop="1" thickBot="1" x14ac:dyDescent="0.4">
      <c r="B33" s="311" t="s">
        <v>496</v>
      </c>
      <c r="C33" s="420" t="s">
        <v>730</v>
      </c>
      <c r="D33" s="421" t="s">
        <v>717</v>
      </c>
      <c r="E33" s="422" t="s">
        <v>700</v>
      </c>
      <c r="F33" s="422" t="s">
        <v>683</v>
      </c>
      <c r="G33" s="422" t="s">
        <v>666</v>
      </c>
      <c r="H33" s="230" t="s">
        <v>19</v>
      </c>
      <c r="I33" s="231" t="s">
        <v>20</v>
      </c>
    </row>
    <row r="34" spans="2:9" ht="15.5" thickTop="1" x14ac:dyDescent="0.35">
      <c r="B34" s="223" t="s">
        <v>264</v>
      </c>
      <c r="C34" s="495">
        <v>332550.38400000002</v>
      </c>
      <c r="D34" s="495">
        <v>129260.31497513127</v>
      </c>
      <c r="E34" s="495">
        <v>175861.26133344343</v>
      </c>
      <c r="F34" s="495">
        <v>199670.96443125908</v>
      </c>
      <c r="G34" s="495">
        <v>175703.56634709658</v>
      </c>
      <c r="H34" s="234">
        <v>1.5727183479630251</v>
      </c>
      <c r="I34" s="235">
        <v>0.89267862294301836</v>
      </c>
    </row>
    <row r="35" spans="2:9" x14ac:dyDescent="0.35">
      <c r="B35" s="223" t="s">
        <v>265</v>
      </c>
      <c r="C35" s="496">
        <v>1524.5340000000001</v>
      </c>
      <c r="D35" s="496">
        <v>809.00726121032119</v>
      </c>
      <c r="E35" s="496">
        <v>775.71243034939494</v>
      </c>
      <c r="F35" s="496">
        <v>354.30436072635473</v>
      </c>
      <c r="G35" s="496">
        <v>308.36639416333327</v>
      </c>
      <c r="H35" s="234">
        <v>0.88445032955478053</v>
      </c>
      <c r="I35" s="235">
        <v>3.943904487829812</v>
      </c>
    </row>
    <row r="36" spans="2:9" ht="22.5" x14ac:dyDescent="0.35">
      <c r="B36" s="223" t="s">
        <v>266</v>
      </c>
      <c r="C36" s="495">
        <v>3282922.9212437603</v>
      </c>
      <c r="D36" s="495">
        <v>3596065.2944188807</v>
      </c>
      <c r="E36" s="495">
        <v>3783070.8955829884</v>
      </c>
      <c r="F36" s="495">
        <v>3576555.2142056376</v>
      </c>
      <c r="G36" s="495">
        <v>3567854.665787105</v>
      </c>
      <c r="H36" s="234">
        <v>-8.7079167795178658E-2</v>
      </c>
      <c r="I36" s="235">
        <v>-7.9860804666628926E-2</v>
      </c>
    </row>
    <row r="37" spans="2:9" x14ac:dyDescent="0.35">
      <c r="B37" s="237" t="s">
        <v>267</v>
      </c>
      <c r="C37" s="497">
        <v>469970.95899999997</v>
      </c>
      <c r="D37" s="497">
        <v>659321.70967000548</v>
      </c>
      <c r="E37" s="497">
        <v>473072.9312284292</v>
      </c>
      <c r="F37" s="497">
        <v>453919.81946990476</v>
      </c>
      <c r="G37" s="497">
        <v>485287.01865360892</v>
      </c>
      <c r="H37" s="239">
        <v>-0.28719022579246889</v>
      </c>
      <c r="I37" s="240">
        <v>-3.1560827025833404E-2</v>
      </c>
    </row>
    <row r="38" spans="2:9" x14ac:dyDescent="0.35">
      <c r="B38" s="237" t="s">
        <v>268</v>
      </c>
      <c r="C38" s="497">
        <v>576637.66599999997</v>
      </c>
      <c r="D38" s="497">
        <v>486103.1074462579</v>
      </c>
      <c r="E38" s="497">
        <v>378067.48651696852</v>
      </c>
      <c r="F38" s="497">
        <v>505712.40390180924</v>
      </c>
      <c r="G38" s="497">
        <v>391437.73507548985</v>
      </c>
      <c r="H38" s="239">
        <v>0.18624558692777193</v>
      </c>
      <c r="I38" s="240">
        <v>0.47312743338041696</v>
      </c>
    </row>
    <row r="39" spans="2:9" ht="15" x14ac:dyDescent="0.35">
      <c r="B39" s="212" t="s">
        <v>590</v>
      </c>
      <c r="C39" s="497">
        <v>712322.54920449981</v>
      </c>
      <c r="D39" s="497">
        <v>697349.63533835614</v>
      </c>
      <c r="E39" s="497">
        <v>691420.41810233542</v>
      </c>
      <c r="F39" s="497">
        <v>564991.27107681218</v>
      </c>
      <c r="G39" s="497">
        <v>567324.26670603605</v>
      </c>
      <c r="H39" s="239">
        <v>2.1471171858975513E-2</v>
      </c>
      <c r="I39" s="240">
        <v>0.25558272580220143</v>
      </c>
    </row>
    <row r="40" spans="2:9" x14ac:dyDescent="0.35">
      <c r="B40" s="212" t="s">
        <v>509</v>
      </c>
      <c r="C40" s="497">
        <v>1523991.7470392603</v>
      </c>
      <c r="D40" s="497">
        <v>1753290.8419642611</v>
      </c>
      <c r="E40" s="497">
        <v>2240510.0597352553</v>
      </c>
      <c r="F40" s="497">
        <v>2051931.719757111</v>
      </c>
      <c r="G40" s="497">
        <v>2123805.6453519701</v>
      </c>
      <c r="H40" s="239">
        <v>-0.13078212093329056</v>
      </c>
      <c r="I40" s="240">
        <v>-0.2824241001644503</v>
      </c>
    </row>
    <row r="41" spans="2:9" x14ac:dyDescent="0.35">
      <c r="B41" s="325" t="s">
        <v>507</v>
      </c>
      <c r="C41" s="537">
        <v>1280795.2102437601</v>
      </c>
      <c r="D41" s="537">
        <v>1301781.1575476842</v>
      </c>
      <c r="E41" s="537">
        <v>1473630.5898988463</v>
      </c>
      <c r="F41" s="537">
        <v>1739508.7336810962</v>
      </c>
      <c r="G41" s="537">
        <v>1433801.4479671046</v>
      </c>
      <c r="H41" s="530">
        <v>-1.6120948734161811E-2</v>
      </c>
      <c r="I41" s="531">
        <v>-0.106713686152488</v>
      </c>
    </row>
    <row r="42" spans="2:9" x14ac:dyDescent="0.35">
      <c r="B42" s="325" t="s">
        <v>591</v>
      </c>
      <c r="C42" s="720">
        <v>150093.10279550019</v>
      </c>
      <c r="D42" s="720">
        <v>238245.30539184797</v>
      </c>
      <c r="E42" s="720">
        <v>584852.53788776323</v>
      </c>
      <c r="F42" s="720">
        <v>142633.22378551809</v>
      </c>
      <c r="G42" s="720">
        <v>431362.49095626199</v>
      </c>
      <c r="H42" s="530">
        <v>-0.37000604251723512</v>
      </c>
      <c r="I42" s="531">
        <v>-0.65204878508845843</v>
      </c>
    </row>
    <row r="43" spans="2:9" x14ac:dyDescent="0.35">
      <c r="B43" s="325" t="s">
        <v>508</v>
      </c>
      <c r="C43" s="537">
        <v>93103.433999999994</v>
      </c>
      <c r="D43" s="537">
        <v>213264.37902472913</v>
      </c>
      <c r="E43" s="537">
        <v>182026.93194864577</v>
      </c>
      <c r="F43" s="537">
        <v>169789.76229049667</v>
      </c>
      <c r="G43" s="537">
        <v>258641.70642860359</v>
      </c>
      <c r="H43" s="530">
        <v>-0.56343654563519885</v>
      </c>
      <c r="I43" s="531">
        <v>-0.64002930816689219</v>
      </c>
    </row>
    <row r="44" spans="2:9" ht="8" thickBot="1" x14ac:dyDescent="0.4">
      <c r="B44" s="241" t="s">
        <v>277</v>
      </c>
      <c r="C44" s="369">
        <v>3616997.8392437603</v>
      </c>
      <c r="D44" s="369">
        <v>3726134.6166552221</v>
      </c>
      <c r="E44" s="369">
        <v>3959707.8693467812</v>
      </c>
      <c r="F44" s="369">
        <v>3776580.4829976228</v>
      </c>
      <c r="G44" s="369">
        <v>3743866.5985283647</v>
      </c>
      <c r="H44" s="247">
        <v>-2.9289542284285153E-2</v>
      </c>
      <c r="I44" s="248">
        <v>-3.3887093983122618E-2</v>
      </c>
    </row>
    <row r="45" spans="2:9" ht="8" thickTop="1" x14ac:dyDescent="0.35">
      <c r="C45" s="264"/>
      <c r="D45" s="264"/>
      <c r="E45" s="264"/>
      <c r="F45" s="264"/>
      <c r="G45" s="264"/>
    </row>
    <row r="46" spans="2:9" ht="8" thickBot="1" x14ac:dyDescent="0.4">
      <c r="B46" s="227" t="s">
        <v>271</v>
      </c>
      <c r="C46" s="513"/>
      <c r="D46" s="513"/>
      <c r="E46" s="513"/>
      <c r="F46" s="513"/>
      <c r="G46" s="513"/>
      <c r="H46" s="851" t="s">
        <v>18</v>
      </c>
      <c r="I46" s="851"/>
    </row>
    <row r="47" spans="2:9" ht="8.5" thickTop="1" thickBot="1" x14ac:dyDescent="0.4">
      <c r="B47" s="254" t="s">
        <v>278</v>
      </c>
      <c r="C47" s="420" t="s">
        <v>730</v>
      </c>
      <c r="D47" s="421" t="s">
        <v>717</v>
      </c>
      <c r="E47" s="422" t="s">
        <v>700</v>
      </c>
      <c r="F47" s="422" t="s">
        <v>683</v>
      </c>
      <c r="G47" s="422" t="s">
        <v>666</v>
      </c>
      <c r="H47" s="230" t="s">
        <v>19</v>
      </c>
      <c r="I47" s="231" t="s">
        <v>20</v>
      </c>
    </row>
    <row r="48" spans="2:9" ht="8.5" thickTop="1" thickBot="1" x14ac:dyDescent="0.4">
      <c r="B48" s="223" t="s">
        <v>279</v>
      </c>
      <c r="C48" s="498">
        <v>1246.3645435501719</v>
      </c>
      <c r="D48" s="498">
        <v>1174.5990493028071</v>
      </c>
      <c r="E48" s="498">
        <v>1247.8455379178718</v>
      </c>
      <c r="F48" s="498">
        <v>953.1756611954961</v>
      </c>
      <c r="G48" s="498">
        <v>825.40197602141779</v>
      </c>
      <c r="H48" s="255">
        <v>6.109786508848436E-2</v>
      </c>
      <c r="I48" s="256">
        <v>0.51000915888021914</v>
      </c>
    </row>
    <row r="49" spans="3:6" ht="8" thickTop="1" x14ac:dyDescent="0.35">
      <c r="C49" s="265"/>
      <c r="D49" s="265"/>
      <c r="E49" s="265"/>
      <c r="F49" s="265"/>
    </row>
  </sheetData>
  <mergeCells count="4">
    <mergeCell ref="H2:I2"/>
    <mergeCell ref="H32:I32"/>
    <mergeCell ref="H46:I46"/>
    <mergeCell ref="B32:F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0"/>
  <sheetViews>
    <sheetView showGridLines="0" zoomScale="130" zoomScaleNormal="130" zoomScalePageLayoutView="87" workbookViewId="0">
      <selection activeCell="D8" sqref="D8"/>
    </sheetView>
  </sheetViews>
  <sheetFormatPr baseColWidth="10" defaultColWidth="10.81640625" defaultRowHeight="9" x14ac:dyDescent="0.35"/>
  <cols>
    <col min="1" max="1" width="1.81640625" style="108" customWidth="1"/>
    <col min="2" max="2" width="29.7265625" style="108" bestFit="1" customWidth="1"/>
    <col min="3" max="3" width="9.26953125" style="108" bestFit="1" customWidth="1"/>
    <col min="4" max="5" width="8.81640625" style="108" bestFit="1" customWidth="1"/>
    <col min="6" max="7" width="9.7265625" style="108" bestFit="1" customWidth="1"/>
    <col min="8" max="8" width="9.81640625" style="108" bestFit="1" customWidth="1"/>
    <col min="9" max="9" width="10" style="108" bestFit="1" customWidth="1"/>
    <col min="10" max="10" width="11.26953125" style="108" customWidth="1"/>
    <col min="11" max="16384" width="10.81640625" style="108"/>
  </cols>
  <sheetData>
    <row r="1" spans="2:18" x14ac:dyDescent="0.35">
      <c r="B1" s="44"/>
      <c r="C1" s="44"/>
      <c r="D1" s="44"/>
      <c r="E1" s="44"/>
      <c r="F1" s="44"/>
      <c r="G1" s="44"/>
    </row>
    <row r="2" spans="2:18" s="128" customFormat="1" x14ac:dyDescent="0.35">
      <c r="B2" s="186" t="s">
        <v>31</v>
      </c>
      <c r="C2" s="499" t="s">
        <v>730</v>
      </c>
      <c r="D2" s="500" t="s">
        <v>717</v>
      </c>
      <c r="E2" s="500" t="s">
        <v>700</v>
      </c>
      <c r="F2" s="500" t="s">
        <v>683</v>
      </c>
      <c r="G2" s="500" t="s">
        <v>666</v>
      </c>
      <c r="J2" s="138"/>
    </row>
    <row r="3" spans="2:18" s="128" customFormat="1" ht="9.5" thickBot="1" x14ac:dyDescent="0.4">
      <c r="B3" s="426" t="s">
        <v>239</v>
      </c>
      <c r="C3" s="427"/>
      <c r="D3" s="427"/>
      <c r="E3" s="427"/>
      <c r="F3" s="427"/>
      <c r="G3" s="426"/>
      <c r="J3" s="111"/>
    </row>
    <row r="4" spans="2:18" ht="9.5" thickTop="1" x14ac:dyDescent="0.35">
      <c r="B4" s="4" t="s">
        <v>32</v>
      </c>
      <c r="C4" s="87"/>
      <c r="D4" s="87"/>
      <c r="E4" s="87"/>
      <c r="F4" s="87"/>
      <c r="G4" s="87"/>
      <c r="J4" s="4"/>
    </row>
    <row r="5" spans="2:18" x14ac:dyDescent="0.35">
      <c r="B5" s="72" t="s">
        <v>33</v>
      </c>
      <c r="C5" s="87">
        <v>609032.29507629969</v>
      </c>
      <c r="D5" s="87">
        <v>596554.60350868013</v>
      </c>
      <c r="E5" s="87">
        <v>765885.90359873034</v>
      </c>
      <c r="F5" s="87">
        <v>549588.53904223815</v>
      </c>
      <c r="G5" s="87">
        <v>662870.45745526883</v>
      </c>
      <c r="N5" s="308"/>
      <c r="O5" s="308"/>
      <c r="P5" s="308"/>
      <c r="Q5" s="308"/>
      <c r="R5" s="308"/>
    </row>
    <row r="6" spans="2:18" x14ac:dyDescent="0.35">
      <c r="B6" s="72" t="s">
        <v>34</v>
      </c>
      <c r="C6" s="87">
        <v>72473.610511834311</v>
      </c>
      <c r="D6" s="87">
        <v>88776.894346019515</v>
      </c>
      <c r="E6" s="87">
        <v>89933.015848524723</v>
      </c>
      <c r="F6" s="87">
        <v>71932.473075705886</v>
      </c>
      <c r="G6" s="87">
        <v>165721.60251582306</v>
      </c>
      <c r="N6" s="308"/>
      <c r="O6" s="308"/>
      <c r="P6" s="308"/>
      <c r="Q6" s="308"/>
      <c r="R6" s="308"/>
    </row>
    <row r="7" spans="2:18" x14ac:dyDescent="0.35">
      <c r="B7" s="72" t="s">
        <v>79</v>
      </c>
      <c r="C7" s="87">
        <v>614164.25846997229</v>
      </c>
      <c r="D7" s="87">
        <v>544053.29417056846</v>
      </c>
      <c r="E7" s="87">
        <v>569492.6725935624</v>
      </c>
      <c r="F7" s="87">
        <v>400484.13201216352</v>
      </c>
      <c r="G7" s="87">
        <v>400865.04262598336</v>
      </c>
      <c r="N7" s="308"/>
      <c r="O7" s="308"/>
      <c r="P7" s="308"/>
      <c r="Q7" s="308"/>
      <c r="R7" s="308"/>
    </row>
    <row r="8" spans="2:18" ht="18" x14ac:dyDescent="0.35">
      <c r="B8" s="72" t="s">
        <v>240</v>
      </c>
      <c r="C8" s="87">
        <v>20008.294205144484</v>
      </c>
      <c r="D8" s="87">
        <v>20412.240647746457</v>
      </c>
      <c r="E8" s="87">
        <v>11777.885281841216</v>
      </c>
      <c r="F8" s="87">
        <v>22368.01590021544</v>
      </c>
      <c r="G8" s="87">
        <v>7995.3106117506559</v>
      </c>
      <c r="N8" s="308"/>
      <c r="O8" s="308"/>
      <c r="P8" s="308"/>
      <c r="Q8" s="308"/>
      <c r="R8" s="308"/>
    </row>
    <row r="9" spans="2:18" x14ac:dyDescent="0.35">
      <c r="B9" s="72" t="s">
        <v>241</v>
      </c>
      <c r="C9" s="87">
        <v>3297.4459887046019</v>
      </c>
      <c r="D9" s="87">
        <v>3213.9715103164167</v>
      </c>
      <c r="E9" s="87">
        <v>-844.51649850396973</v>
      </c>
      <c r="F9" s="87">
        <v>395.10053439320359</v>
      </c>
      <c r="G9" s="87">
        <v>489.37158833038825</v>
      </c>
      <c r="N9" s="308"/>
      <c r="O9" s="308"/>
      <c r="P9" s="308"/>
      <c r="Q9" s="308"/>
      <c r="R9" s="308"/>
    </row>
    <row r="10" spans="2:18" x14ac:dyDescent="0.35">
      <c r="B10" s="72" t="s">
        <v>242</v>
      </c>
      <c r="C10" s="87">
        <v>102165.68995601461</v>
      </c>
      <c r="D10" s="87">
        <v>102165.68995601461</v>
      </c>
      <c r="E10" s="87">
        <v>155126.72969927263</v>
      </c>
      <c r="F10" s="87">
        <v>80679.110576598774</v>
      </c>
      <c r="G10" s="87">
        <v>22383.57794169183</v>
      </c>
      <c r="N10" s="308"/>
      <c r="O10" s="308"/>
      <c r="P10" s="308"/>
      <c r="Q10" s="308"/>
      <c r="R10" s="308"/>
    </row>
    <row r="11" spans="2:18" x14ac:dyDescent="0.35">
      <c r="B11" s="72" t="s">
        <v>46</v>
      </c>
      <c r="C11" s="87">
        <v>4.581252841194666</v>
      </c>
      <c r="D11" s="87">
        <v>155.01643685465277</v>
      </c>
      <c r="E11" s="87">
        <v>8.6896824292380312</v>
      </c>
      <c r="F11" s="87">
        <v>130.76596941785462</v>
      </c>
      <c r="G11" s="87">
        <v>16.481230153289854</v>
      </c>
      <c r="N11" s="308"/>
      <c r="O11" s="308"/>
      <c r="P11" s="308"/>
      <c r="Q11" s="308"/>
      <c r="R11" s="308"/>
    </row>
    <row r="12" spans="2:18" x14ac:dyDescent="0.35">
      <c r="B12" s="27" t="s">
        <v>47</v>
      </c>
      <c r="C12" s="139">
        <v>1421146.1754608112</v>
      </c>
      <c r="D12" s="139">
        <v>1355331.7105762002</v>
      </c>
      <c r="E12" s="139">
        <v>1591380.3802058566</v>
      </c>
      <c r="F12" s="139">
        <v>1125578.1371107327</v>
      </c>
      <c r="G12" s="139">
        <v>1260341.8439690014</v>
      </c>
      <c r="N12" s="308"/>
      <c r="O12" s="308"/>
      <c r="P12" s="308"/>
      <c r="Q12" s="308"/>
      <c r="R12" s="308"/>
    </row>
    <row r="13" spans="2:18" x14ac:dyDescent="0.35">
      <c r="B13" s="4" t="s">
        <v>48</v>
      </c>
      <c r="C13" s="4"/>
      <c r="D13" s="4"/>
      <c r="E13" s="4"/>
      <c r="F13" s="4"/>
      <c r="G13" s="4"/>
      <c r="N13" s="308"/>
      <c r="O13" s="308"/>
      <c r="P13" s="308"/>
      <c r="Q13" s="308"/>
      <c r="R13" s="308"/>
    </row>
    <row r="14" spans="2:18" x14ac:dyDescent="0.35">
      <c r="B14" s="72" t="s">
        <v>76</v>
      </c>
      <c r="C14" s="87">
        <v>1246401.692919743</v>
      </c>
      <c r="D14" s="87">
        <v>1174571.7795534134</v>
      </c>
      <c r="E14" s="87">
        <v>1247819.631262756</v>
      </c>
      <c r="F14" s="87">
        <v>953175.10275010124</v>
      </c>
      <c r="G14" s="87">
        <v>1033904.6289020885</v>
      </c>
      <c r="N14" s="308"/>
      <c r="O14" s="308"/>
      <c r="P14" s="308"/>
      <c r="Q14" s="308"/>
      <c r="R14" s="308"/>
    </row>
    <row r="15" spans="2:18" x14ac:dyDescent="0.35">
      <c r="B15" s="84" t="s">
        <v>54</v>
      </c>
      <c r="C15" s="87">
        <v>345843.47972740303</v>
      </c>
      <c r="D15" s="87">
        <v>347784.99909894826</v>
      </c>
      <c r="E15" s="87">
        <v>319139.53936832101</v>
      </c>
      <c r="F15" s="87">
        <v>195190.06385481037</v>
      </c>
      <c r="G15" s="87">
        <v>205998.19308674263</v>
      </c>
      <c r="N15" s="308"/>
      <c r="O15" s="308"/>
      <c r="P15" s="308"/>
      <c r="Q15" s="308"/>
      <c r="R15" s="308"/>
    </row>
    <row r="16" spans="2:18" x14ac:dyDescent="0.35">
      <c r="B16" s="84" t="s">
        <v>243</v>
      </c>
      <c r="C16" s="87">
        <v>2826.2821030433179</v>
      </c>
      <c r="D16" s="87">
        <v>2382.7767597355846</v>
      </c>
      <c r="E16" s="87">
        <v>2186.2551215136318</v>
      </c>
      <c r="F16" s="87">
        <v>2553.0647397045077</v>
      </c>
      <c r="G16" s="87">
        <v>3070.074880405386</v>
      </c>
      <c r="N16" s="308"/>
      <c r="O16" s="308"/>
      <c r="P16" s="308"/>
      <c r="Q16" s="308"/>
      <c r="R16" s="308"/>
    </row>
    <row r="17" spans="2:18" x14ac:dyDescent="0.35">
      <c r="B17" s="4" t="s">
        <v>62</v>
      </c>
      <c r="C17" s="140">
        <v>1595071.4547501893</v>
      </c>
      <c r="D17" s="140">
        <v>1524739.5554120971</v>
      </c>
      <c r="E17" s="140">
        <v>1569145.4257525906</v>
      </c>
      <c r="F17" s="140">
        <v>1150918.2313446163</v>
      </c>
      <c r="G17" s="140">
        <v>1242972.8968692364</v>
      </c>
      <c r="N17" s="308"/>
      <c r="O17" s="308"/>
      <c r="P17" s="308"/>
      <c r="Q17" s="308"/>
      <c r="R17" s="308"/>
    </row>
    <row r="18" spans="2:18" x14ac:dyDescent="0.35">
      <c r="B18" s="4" t="s">
        <v>244</v>
      </c>
      <c r="C18" s="140">
        <v>-181994.98363329982</v>
      </c>
      <c r="D18" s="140">
        <v>-169407.84483589698</v>
      </c>
      <c r="E18" s="140">
        <v>22234.954453266226</v>
      </c>
      <c r="F18" s="140">
        <v>-25340.094233883312</v>
      </c>
      <c r="G18" s="140">
        <v>17368.947099764831</v>
      </c>
      <c r="N18" s="308"/>
      <c r="O18" s="308"/>
      <c r="P18" s="308"/>
      <c r="Q18" s="308"/>
      <c r="R18" s="308"/>
    </row>
    <row r="19" spans="2:18" x14ac:dyDescent="0.35">
      <c r="B19" s="4" t="s">
        <v>245</v>
      </c>
      <c r="C19" s="140">
        <v>185167.63537520001</v>
      </c>
      <c r="D19" s="140">
        <v>166967.73000319998</v>
      </c>
      <c r="E19" s="140">
        <v>12251.773043399968</v>
      </c>
      <c r="F19" s="140">
        <v>24585.253979999994</v>
      </c>
      <c r="G19" s="140">
        <v>-31096.385999999999</v>
      </c>
      <c r="N19" s="308"/>
      <c r="O19" s="308"/>
      <c r="P19" s="308"/>
      <c r="Q19" s="308"/>
      <c r="R19" s="308"/>
    </row>
    <row r="20" spans="2:18" x14ac:dyDescent="0.35">
      <c r="B20" s="27" t="s">
        <v>246</v>
      </c>
      <c r="C20" s="139">
        <v>3172.6517419001902</v>
      </c>
      <c r="D20" s="139">
        <v>-2440.1148326969997</v>
      </c>
      <c r="E20" s="139">
        <v>34486.727496666193</v>
      </c>
      <c r="F20" s="139">
        <v>-754.84025388331793</v>
      </c>
      <c r="G20" s="139">
        <v>-13727.438900235167</v>
      </c>
      <c r="N20" s="308"/>
      <c r="O20" s="308"/>
      <c r="P20" s="308"/>
      <c r="Q20" s="308"/>
      <c r="R20" s="308"/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5"/>
  <sheetViews>
    <sheetView showGridLines="0" topLeftCell="A51" zoomScaleNormal="100" zoomScalePageLayoutView="150" workbookViewId="0"/>
  </sheetViews>
  <sheetFormatPr baseColWidth="10" defaultColWidth="10.81640625" defaultRowHeight="9" x14ac:dyDescent="0.35"/>
  <cols>
    <col min="1" max="1" width="10.36328125" style="108" customWidth="1"/>
    <col min="2" max="2" width="40.36328125" style="108" customWidth="1"/>
    <col min="3" max="5" width="9.453125" style="108" bestFit="1" customWidth="1"/>
    <col min="6" max="6" width="8.7265625" style="108" bestFit="1" customWidth="1"/>
    <col min="7" max="7" width="9.453125" style="108" bestFit="1" customWidth="1"/>
    <col min="8" max="9" width="6.54296875" style="108" bestFit="1" customWidth="1"/>
    <col min="10" max="16384" width="10.81640625" style="108"/>
  </cols>
  <sheetData>
    <row r="1" spans="2:12" ht="18.649999999999999" customHeight="1" x14ac:dyDescent="0.35">
      <c r="B1" s="853"/>
      <c r="C1" s="853"/>
      <c r="D1" s="853"/>
      <c r="E1" s="853"/>
      <c r="F1" s="853"/>
      <c r="G1" s="853"/>
    </row>
    <row r="2" spans="2:12" ht="18.5" thickBot="1" x14ac:dyDescent="0.4">
      <c r="B2" s="315" t="s">
        <v>592</v>
      </c>
      <c r="C2" s="187"/>
      <c r="D2" s="187"/>
      <c r="E2" s="187"/>
      <c r="F2" s="187"/>
      <c r="G2" s="187"/>
      <c r="H2" s="726" t="s">
        <v>18</v>
      </c>
      <c r="I2" s="726"/>
    </row>
    <row r="3" spans="2:12" ht="10" thickTop="1" thickBot="1" x14ac:dyDescent="0.4">
      <c r="B3" s="188"/>
      <c r="C3" s="441" t="s">
        <v>730</v>
      </c>
      <c r="D3" s="329" t="s">
        <v>717</v>
      </c>
      <c r="E3" s="329" t="s">
        <v>700</v>
      </c>
      <c r="F3" s="424" t="s">
        <v>683</v>
      </c>
      <c r="G3" s="424" t="s">
        <v>666</v>
      </c>
      <c r="H3" s="428" t="s">
        <v>19</v>
      </c>
      <c r="I3" s="429" t="s">
        <v>20</v>
      </c>
    </row>
    <row r="4" spans="2:12" ht="9.5" thickTop="1" x14ac:dyDescent="0.35">
      <c r="B4" s="108" t="s">
        <v>275</v>
      </c>
      <c r="C4" s="155">
        <v>1087674.236</v>
      </c>
      <c r="D4" s="155">
        <v>1102371.3834036121</v>
      </c>
      <c r="E4" s="155">
        <v>1112332.0377661625</v>
      </c>
      <c r="F4" s="155">
        <v>1166941.8354142858</v>
      </c>
      <c r="G4" s="155">
        <v>1192505.1861147815</v>
      </c>
      <c r="H4" s="92">
        <v>-1.3332301277845238E-2</v>
      </c>
      <c r="I4" s="93">
        <v>-8.7908171247727651E-2</v>
      </c>
    </row>
    <row r="5" spans="2:12" x14ac:dyDescent="0.35">
      <c r="B5" s="108" t="s">
        <v>282</v>
      </c>
      <c r="C5" s="155">
        <v>1093141.8706861036</v>
      </c>
      <c r="D5" s="155">
        <v>1109764.990960412</v>
      </c>
      <c r="E5" s="155">
        <v>1144634.7902177728</v>
      </c>
      <c r="F5" s="155">
        <v>1166098.4214228895</v>
      </c>
      <c r="G5" s="155">
        <v>1194315.8527094612</v>
      </c>
      <c r="H5" s="92">
        <v>-1.4978955373175395E-2</v>
      </c>
      <c r="I5" s="93">
        <v>-8.4712918943369409E-2</v>
      </c>
    </row>
    <row r="6" spans="2:12" x14ac:dyDescent="0.35">
      <c r="B6" s="110" t="s">
        <v>283</v>
      </c>
      <c r="C6" s="65">
        <v>0.13337855090625134</v>
      </c>
      <c r="D6" s="65">
        <v>0.12927653604169154</v>
      </c>
      <c r="E6" s="65">
        <v>0.12634962415022652</v>
      </c>
      <c r="F6" s="65">
        <v>0.15460218523931038</v>
      </c>
      <c r="G6" s="65">
        <v>0.16760903898229054</v>
      </c>
      <c r="H6" s="104"/>
      <c r="I6" s="93"/>
    </row>
    <row r="7" spans="2:12" x14ac:dyDescent="0.35">
      <c r="B7" s="110" t="s">
        <v>284</v>
      </c>
      <c r="C7" s="65">
        <v>0.13285857257293684</v>
      </c>
      <c r="D7" s="65">
        <v>0.12839768515196098</v>
      </c>
      <c r="E7" s="65">
        <v>0.1440828910741522</v>
      </c>
      <c r="F7" s="65">
        <v>0.16660113832516893</v>
      </c>
      <c r="G7" s="65">
        <v>0.18017895302114281</v>
      </c>
      <c r="H7" s="92"/>
      <c r="I7" s="93"/>
    </row>
    <row r="8" spans="2:12" ht="9.5" thickBot="1" x14ac:dyDescent="0.4">
      <c r="B8" s="320" t="s">
        <v>285</v>
      </c>
      <c r="C8" s="382">
        <v>0.10633157513015302</v>
      </c>
      <c r="D8" s="382">
        <v>0.10257369464661581</v>
      </c>
      <c r="E8" s="382">
        <v>0.10135725073179487</v>
      </c>
      <c r="F8" s="382">
        <v>0.12704710673325184</v>
      </c>
      <c r="G8" s="382">
        <v>0.13918298788411756</v>
      </c>
      <c r="H8" s="519"/>
      <c r="I8" s="520"/>
    </row>
    <row r="9" spans="2:12" ht="9.5" thickTop="1" x14ac:dyDescent="0.35">
      <c r="B9" s="84"/>
      <c r="C9" s="19"/>
      <c r="D9" s="19"/>
      <c r="E9" s="19"/>
      <c r="F9" s="19"/>
      <c r="G9" s="19"/>
      <c r="H9" s="19"/>
      <c r="I9" s="19"/>
    </row>
    <row r="10" spans="2:12" x14ac:dyDescent="0.35">
      <c r="B10" s="88" t="s">
        <v>286</v>
      </c>
    </row>
    <row r="11" spans="2:12" ht="9.5" thickBot="1" x14ac:dyDescent="0.4">
      <c r="B11" s="34"/>
      <c r="C11" s="441" t="s">
        <v>730</v>
      </c>
      <c r="D11" s="329" t="s">
        <v>717</v>
      </c>
      <c r="E11" s="329" t="s">
        <v>700</v>
      </c>
      <c r="F11" s="424" t="s">
        <v>683</v>
      </c>
      <c r="G11" s="424" t="s">
        <v>666</v>
      </c>
    </row>
    <row r="12" spans="2:12" ht="9.5" thickTop="1" x14ac:dyDescent="0.35">
      <c r="B12" s="84" t="s">
        <v>287</v>
      </c>
      <c r="C12" s="371">
        <v>311028.26</v>
      </c>
      <c r="D12" s="371">
        <v>304501.17499999999</v>
      </c>
      <c r="E12" s="371">
        <v>303224.23800000001</v>
      </c>
      <c r="F12" s="371">
        <v>244579.59</v>
      </c>
      <c r="G12" s="371">
        <v>202486.01500000001</v>
      </c>
      <c r="I12" s="259"/>
      <c r="J12" s="316"/>
      <c r="K12" s="40"/>
      <c r="L12" s="40"/>
    </row>
    <row r="13" spans="2:12" ht="18" x14ac:dyDescent="0.35">
      <c r="B13" s="84" t="s">
        <v>288</v>
      </c>
      <c r="C13" s="371">
        <v>30811.297999999999</v>
      </c>
      <c r="D13" s="371">
        <v>27913.213</v>
      </c>
      <c r="E13" s="371">
        <v>24866.501</v>
      </c>
      <c r="F13" s="371">
        <v>23420.749</v>
      </c>
      <c r="G13" s="371">
        <v>23168.53</v>
      </c>
      <c r="I13" s="259"/>
      <c r="J13" s="316"/>
      <c r="K13" s="40"/>
      <c r="L13" s="40"/>
    </row>
    <row r="14" spans="2:12" x14ac:dyDescent="0.35">
      <c r="B14" s="84" t="s">
        <v>289</v>
      </c>
      <c r="C14" s="371">
        <v>17824.63</v>
      </c>
      <c r="D14" s="371">
        <v>16852.851999999999</v>
      </c>
      <c r="E14" s="371">
        <v>17211.352999999999</v>
      </c>
      <c r="F14" s="371">
        <v>15846.705</v>
      </c>
      <c r="G14" s="371">
        <v>15608.044</v>
      </c>
      <c r="I14" s="259"/>
      <c r="J14" s="316"/>
      <c r="K14" s="40"/>
      <c r="L14" s="40"/>
    </row>
    <row r="15" spans="2:12" x14ac:dyDescent="0.35">
      <c r="B15" s="84" t="s">
        <v>290</v>
      </c>
      <c r="C15" s="371">
        <v>2919.8359999999998</v>
      </c>
      <c r="D15" s="371">
        <v>928.90499999999997</v>
      </c>
      <c r="E15" s="371">
        <v>631.255</v>
      </c>
      <c r="F15" s="371">
        <v>2563.7449999999999</v>
      </c>
      <c r="G15" s="371">
        <v>415.339</v>
      </c>
      <c r="H15" s="74"/>
      <c r="I15" s="259"/>
      <c r="J15" s="316"/>
      <c r="K15" s="40"/>
      <c r="L15" s="40"/>
    </row>
    <row r="16" spans="2:12" x14ac:dyDescent="0.35">
      <c r="B16" s="84" t="s">
        <v>291</v>
      </c>
      <c r="C16" s="371">
        <v>51857.447999999997</v>
      </c>
      <c r="D16" s="371">
        <v>45771.894</v>
      </c>
      <c r="E16" s="371">
        <v>40991.627999999997</v>
      </c>
      <c r="F16" s="371">
        <v>123389.178</v>
      </c>
      <c r="G16" s="371">
        <v>113349.023</v>
      </c>
      <c r="H16" s="19"/>
      <c r="I16" s="259"/>
      <c r="J16" s="316"/>
      <c r="K16" s="40"/>
      <c r="L16" s="40"/>
    </row>
    <row r="17" spans="2:12" ht="18" x14ac:dyDescent="0.35">
      <c r="B17" s="114" t="s">
        <v>292</v>
      </c>
      <c r="C17" s="372">
        <v>414441.47200000001</v>
      </c>
      <c r="D17" s="372">
        <v>395968.03899999999</v>
      </c>
      <c r="E17" s="372">
        <v>386924.97499999998</v>
      </c>
      <c r="F17" s="372">
        <v>409799.967</v>
      </c>
      <c r="G17" s="372">
        <v>355026.951</v>
      </c>
      <c r="H17" s="19"/>
      <c r="I17" s="259"/>
      <c r="J17" s="316"/>
      <c r="K17" s="40"/>
      <c r="L17" s="40"/>
    </row>
    <row r="18" spans="2:12" x14ac:dyDescent="0.35">
      <c r="B18" s="84" t="s">
        <v>293</v>
      </c>
      <c r="C18" s="371">
        <v>1176889.78</v>
      </c>
      <c r="D18" s="371">
        <v>1103547.1229999999</v>
      </c>
      <c r="E18" s="371">
        <v>1003162.618</v>
      </c>
      <c r="F18" s="371">
        <v>973940.10100000002</v>
      </c>
      <c r="G18" s="371">
        <v>928339.82200000004</v>
      </c>
      <c r="H18" s="19"/>
      <c r="I18" s="259"/>
      <c r="J18" s="316"/>
      <c r="K18" s="40"/>
      <c r="L18" s="40"/>
    </row>
    <row r="19" spans="2:12" x14ac:dyDescent="0.35">
      <c r="B19" s="84" t="s">
        <v>294</v>
      </c>
      <c r="C19" s="371">
        <v>0</v>
      </c>
      <c r="D19" s="371">
        <v>0</v>
      </c>
      <c r="E19" s="371">
        <v>0</v>
      </c>
      <c r="F19" s="371">
        <v>0</v>
      </c>
      <c r="G19" s="371">
        <v>0</v>
      </c>
      <c r="H19" s="19"/>
      <c r="I19" s="259"/>
      <c r="J19" s="316"/>
      <c r="K19" s="40"/>
      <c r="L19" s="40"/>
    </row>
    <row r="20" spans="2:12" x14ac:dyDescent="0.35">
      <c r="B20" s="84" t="s">
        <v>295</v>
      </c>
      <c r="C20" s="371">
        <v>-397123.39</v>
      </c>
      <c r="D20" s="371">
        <v>-358337.14799999999</v>
      </c>
      <c r="E20" s="371">
        <v>-381297.86</v>
      </c>
      <c r="F20" s="371">
        <v>-274390.359</v>
      </c>
      <c r="G20" s="371">
        <v>-261147.46400000001</v>
      </c>
      <c r="H20" s="19"/>
      <c r="I20" s="259"/>
      <c r="J20" s="316"/>
      <c r="K20" s="40"/>
      <c r="L20" s="40"/>
    </row>
    <row r="21" spans="2:12" x14ac:dyDescent="0.35">
      <c r="B21" s="114" t="s">
        <v>296</v>
      </c>
      <c r="C21" s="372">
        <v>779766.39</v>
      </c>
      <c r="D21" s="372">
        <v>745209.97499999986</v>
      </c>
      <c r="E21" s="372">
        <v>621864.75800000003</v>
      </c>
      <c r="F21" s="372">
        <v>699549.74200000009</v>
      </c>
      <c r="G21" s="372">
        <v>667192.35800000001</v>
      </c>
      <c r="H21" s="115"/>
      <c r="I21" s="259"/>
      <c r="J21" s="316"/>
      <c r="K21" s="40"/>
      <c r="L21" s="40"/>
    </row>
    <row r="22" spans="2:12" x14ac:dyDescent="0.35">
      <c r="B22" s="114" t="s">
        <v>297</v>
      </c>
      <c r="C22" s="372">
        <v>365324.91800000001</v>
      </c>
      <c r="D22" s="372">
        <v>349241.93599999987</v>
      </c>
      <c r="E22" s="372">
        <v>234939.78300000005</v>
      </c>
      <c r="F22" s="372">
        <v>289749.77500000008</v>
      </c>
      <c r="G22" s="372">
        <v>312165.40700000001</v>
      </c>
      <c r="H22" s="19"/>
      <c r="I22" s="259"/>
      <c r="J22" s="316"/>
      <c r="K22" s="40"/>
      <c r="L22" s="40"/>
    </row>
    <row r="23" spans="2:12" x14ac:dyDescent="0.35">
      <c r="B23" s="84"/>
      <c r="C23" s="367"/>
      <c r="D23" s="367"/>
      <c r="E23" s="367"/>
      <c r="F23" s="367"/>
      <c r="G23" s="367"/>
      <c r="H23" s="19"/>
      <c r="I23" s="19"/>
      <c r="J23" s="316"/>
    </row>
    <row r="24" spans="2:12" x14ac:dyDescent="0.35">
      <c r="B24" s="88" t="s">
        <v>298</v>
      </c>
      <c r="H24" s="19"/>
      <c r="I24" s="19"/>
    </row>
    <row r="25" spans="2:12" ht="9.5" thickBot="1" x14ac:dyDescent="0.4">
      <c r="B25" s="34"/>
      <c r="C25" s="304" t="s">
        <v>730</v>
      </c>
      <c r="D25" s="639" t="s">
        <v>717</v>
      </c>
      <c r="E25" s="639" t="s">
        <v>700</v>
      </c>
      <c r="F25" s="640" t="s">
        <v>683</v>
      </c>
      <c r="G25" s="640" t="s">
        <v>666</v>
      </c>
    </row>
    <row r="26" spans="2:12" ht="9.5" thickTop="1" x14ac:dyDescent="0.35">
      <c r="B26" s="112" t="s">
        <v>299</v>
      </c>
      <c r="C26" s="87"/>
      <c r="D26" s="87"/>
      <c r="E26" s="87"/>
      <c r="F26" s="87"/>
      <c r="G26" s="87"/>
      <c r="H26" s="19"/>
      <c r="I26" s="19"/>
    </row>
    <row r="27" spans="2:12" x14ac:dyDescent="0.35">
      <c r="B27" s="84" t="s">
        <v>300</v>
      </c>
      <c r="C27" s="373">
        <v>437.73099999999999</v>
      </c>
      <c r="D27" s="373">
        <v>437.73099999999999</v>
      </c>
      <c r="E27" s="373">
        <v>441.98599999999999</v>
      </c>
      <c r="F27" s="373">
        <v>437.73099999999999</v>
      </c>
      <c r="G27" s="373">
        <v>437.73099999999999</v>
      </c>
      <c r="H27" s="19"/>
      <c r="I27" s="19"/>
    </row>
    <row r="28" spans="2:12" x14ac:dyDescent="0.35">
      <c r="B28" s="84" t="s">
        <v>301</v>
      </c>
      <c r="C28" s="373">
        <v>0</v>
      </c>
      <c r="D28" s="373">
        <v>0</v>
      </c>
      <c r="E28" s="373">
        <v>0</v>
      </c>
      <c r="F28" s="373">
        <v>0</v>
      </c>
      <c r="G28" s="373">
        <v>0</v>
      </c>
      <c r="H28" s="19"/>
      <c r="I28" s="19"/>
    </row>
    <row r="29" spans="2:12" x14ac:dyDescent="0.35">
      <c r="B29" s="84" t="s">
        <v>302</v>
      </c>
      <c r="C29" s="373">
        <v>798014.5</v>
      </c>
      <c r="D29" s="373">
        <v>729164.65500000003</v>
      </c>
      <c r="E29" s="373">
        <v>676049.52</v>
      </c>
      <c r="F29" s="373">
        <v>637973.54500000004</v>
      </c>
      <c r="G29" s="373">
        <v>601790.24399999995</v>
      </c>
      <c r="H29" s="19"/>
      <c r="I29" s="19"/>
    </row>
    <row r="30" spans="2:12" x14ac:dyDescent="0.35">
      <c r="B30" s="84" t="s">
        <v>628</v>
      </c>
      <c r="C30" s="373">
        <v>-10524.751</v>
      </c>
      <c r="D30" s="373">
        <v>-11936.477999999999</v>
      </c>
      <c r="E30" s="373">
        <v>-13502.075000000001</v>
      </c>
      <c r="F30" s="373">
        <v>-14338.782999999999</v>
      </c>
      <c r="G30" s="373">
        <v>-13525.544</v>
      </c>
      <c r="H30" s="19"/>
      <c r="I30" s="19"/>
    </row>
    <row r="31" spans="2:12" x14ac:dyDescent="0.35">
      <c r="B31" s="84" t="s">
        <v>303</v>
      </c>
      <c r="C31" s="373">
        <v>218171.69699999999</v>
      </c>
      <c r="D31" s="373">
        <v>249341.55100000001</v>
      </c>
      <c r="E31" s="373">
        <v>231661.04199999999</v>
      </c>
      <c r="F31" s="373">
        <v>222522.12700000001</v>
      </c>
      <c r="G31" s="373">
        <v>237039.003</v>
      </c>
      <c r="H31" s="19"/>
      <c r="I31" s="19"/>
    </row>
    <row r="32" spans="2:12" x14ac:dyDescent="0.35">
      <c r="B32" s="84" t="s">
        <v>304</v>
      </c>
      <c r="C32" s="373">
        <v>847.47</v>
      </c>
      <c r="D32" s="373">
        <v>895.40099999999995</v>
      </c>
      <c r="E32" s="373">
        <v>830.17700000000002</v>
      </c>
      <c r="F32" s="373">
        <v>783.42100000000005</v>
      </c>
      <c r="G32" s="373">
        <v>738.98800000000006</v>
      </c>
      <c r="H32" s="19"/>
      <c r="I32" s="19"/>
    </row>
    <row r="33" spans="2:9" x14ac:dyDescent="0.35">
      <c r="B33" s="147" t="s">
        <v>411</v>
      </c>
      <c r="C33" s="373">
        <v>85349.463000000003</v>
      </c>
      <c r="D33" s="373">
        <v>77948.05</v>
      </c>
      <c r="E33" s="373">
        <v>74613.990000000005</v>
      </c>
      <c r="F33" s="373">
        <v>68144.933000000005</v>
      </c>
      <c r="G33" s="373">
        <v>64255.199999999997</v>
      </c>
      <c r="H33" s="19"/>
      <c r="I33" s="19"/>
    </row>
    <row r="34" spans="2:9" x14ac:dyDescent="0.35">
      <c r="B34" s="84" t="s">
        <v>305</v>
      </c>
      <c r="C34" s="373">
        <v>4002.826</v>
      </c>
      <c r="D34" s="373">
        <v>2095.482</v>
      </c>
      <c r="E34" s="373">
        <v>-1985.4069999999999</v>
      </c>
      <c r="F34" s="373">
        <v>-4701.2529999999997</v>
      </c>
      <c r="G34" s="373">
        <v>1344.8910000000001</v>
      </c>
      <c r="H34" s="19"/>
      <c r="I34" s="19"/>
    </row>
    <row r="35" spans="2:9" x14ac:dyDescent="0.35">
      <c r="B35" s="147" t="s">
        <v>412</v>
      </c>
      <c r="C35" s="373">
        <v>98499.32</v>
      </c>
      <c r="D35" s="373">
        <v>103650.66899999999</v>
      </c>
      <c r="E35" s="373">
        <v>65586.645000000004</v>
      </c>
      <c r="F35" s="373">
        <v>47711.24</v>
      </c>
      <c r="G35" s="373">
        <v>32291.681</v>
      </c>
      <c r="H35" s="19"/>
      <c r="I35" s="19"/>
    </row>
    <row r="36" spans="2:9" x14ac:dyDescent="0.35">
      <c r="B36" s="84" t="s">
        <v>306</v>
      </c>
      <c r="C36" s="373">
        <v>-17908.475999999999</v>
      </c>
      <c r="D36" s="373">
        <v>-48049.938000000002</v>
      </c>
      <c r="E36" s="373">
        <v>-30533.26</v>
      </c>
      <c r="F36" s="373">
        <v>7937.7879999999996</v>
      </c>
      <c r="G36" s="373">
        <v>0</v>
      </c>
      <c r="H36" s="19"/>
      <c r="I36" s="19"/>
    </row>
    <row r="37" spans="2:9" x14ac:dyDescent="0.35">
      <c r="B37" s="84" t="s">
        <v>546</v>
      </c>
      <c r="C37" s="373">
        <v>0</v>
      </c>
      <c r="D37" s="373">
        <v>0</v>
      </c>
      <c r="E37" s="373">
        <v>0</v>
      </c>
      <c r="F37" s="373">
        <v>7469.3519999999999</v>
      </c>
      <c r="G37" s="373">
        <v>3967.6280000000002</v>
      </c>
      <c r="H37" s="19"/>
      <c r="I37" s="19"/>
    </row>
    <row r="38" spans="2:9" x14ac:dyDescent="0.35">
      <c r="B38" s="112" t="s">
        <v>307</v>
      </c>
      <c r="C38" s="374">
        <v>1176889.7799999998</v>
      </c>
      <c r="D38" s="374">
        <v>1103547.1229999999</v>
      </c>
      <c r="E38" s="374">
        <v>1003162.6180000001</v>
      </c>
      <c r="F38" s="374">
        <v>973940.10099999979</v>
      </c>
      <c r="G38" s="374">
        <v>928339.82199999993</v>
      </c>
      <c r="H38" s="19"/>
      <c r="I38" s="19"/>
    </row>
    <row r="39" spans="2:9" x14ac:dyDescent="0.35">
      <c r="B39" s="84" t="s">
        <v>308</v>
      </c>
      <c r="C39" s="373"/>
      <c r="D39" s="373"/>
      <c r="E39" s="373"/>
      <c r="F39" s="373"/>
      <c r="G39" s="373"/>
      <c r="H39" s="19"/>
      <c r="I39" s="19"/>
    </row>
    <row r="40" spans="2:9" x14ac:dyDescent="0.35">
      <c r="B40" s="84" t="s">
        <v>309</v>
      </c>
      <c r="C40" s="373">
        <v>245043.139</v>
      </c>
      <c r="D40" s="373">
        <v>230110.19</v>
      </c>
      <c r="E40" s="373">
        <v>205390.76</v>
      </c>
      <c r="F40" s="373">
        <v>188617.08</v>
      </c>
      <c r="G40" s="373">
        <v>175516.36900000001</v>
      </c>
      <c r="H40" s="19"/>
      <c r="I40" s="19"/>
    </row>
    <row r="41" spans="2:9" x14ac:dyDescent="0.35">
      <c r="B41" s="84" t="s">
        <v>310</v>
      </c>
      <c r="C41" s="373">
        <v>334.53199999999998</v>
      </c>
      <c r="D41" s="373">
        <v>501.72</v>
      </c>
      <c r="E41" s="373">
        <v>148.97499999999999</v>
      </c>
      <c r="F41" s="373">
        <v>219.364</v>
      </c>
      <c r="G41" s="373">
        <v>151.50399999999999</v>
      </c>
      <c r="H41" s="19"/>
      <c r="I41" s="19"/>
    </row>
    <row r="42" spans="2:9" x14ac:dyDescent="0.35">
      <c r="B42" s="84" t="s">
        <v>311</v>
      </c>
      <c r="C42" s="373">
        <v>151745.71900000001</v>
      </c>
      <c r="D42" s="373">
        <v>127725.238</v>
      </c>
      <c r="E42" s="373">
        <v>175758.125</v>
      </c>
      <c r="F42" s="373">
        <v>85553.914999999994</v>
      </c>
      <c r="G42" s="373">
        <v>85479.591</v>
      </c>
      <c r="H42" s="19"/>
      <c r="I42" s="19"/>
    </row>
    <row r="43" spans="2:9" x14ac:dyDescent="0.35">
      <c r="B43" s="112" t="s">
        <v>312</v>
      </c>
      <c r="C43" s="374">
        <v>397123.39</v>
      </c>
      <c r="D43" s="374">
        <v>358337.14799999999</v>
      </c>
      <c r="E43" s="374">
        <v>381297.86</v>
      </c>
      <c r="F43" s="374">
        <v>274390.359</v>
      </c>
      <c r="G43" s="374">
        <v>261147.46399999998</v>
      </c>
      <c r="H43" s="19"/>
      <c r="I43" s="19"/>
    </row>
    <row r="44" spans="2:9" x14ac:dyDescent="0.35">
      <c r="B44" s="112" t="s">
        <v>313</v>
      </c>
      <c r="C44" s="374">
        <v>779766.38999999978</v>
      </c>
      <c r="D44" s="374">
        <v>745209.97499999986</v>
      </c>
      <c r="E44" s="374">
        <v>621864.75800000015</v>
      </c>
      <c r="F44" s="374">
        <v>699549.74199999985</v>
      </c>
      <c r="G44" s="374">
        <v>667192.35800000001</v>
      </c>
      <c r="H44" s="19"/>
      <c r="I44" s="19"/>
    </row>
    <row r="45" spans="2:9" hidden="1" x14ac:dyDescent="0.35">
      <c r="B45" s="84" t="s">
        <v>314</v>
      </c>
      <c r="C45" s="373"/>
      <c r="D45" s="373"/>
      <c r="E45" s="373"/>
      <c r="F45" s="373"/>
      <c r="G45" s="373"/>
      <c r="H45" s="19"/>
      <c r="I45" s="19"/>
    </row>
    <row r="46" spans="2:9" hidden="1" x14ac:dyDescent="0.35">
      <c r="B46" s="84" t="s">
        <v>315</v>
      </c>
      <c r="C46" s="373" t="e">
        <v>#REF!</v>
      </c>
      <c r="D46" s="373">
        <v>0</v>
      </c>
      <c r="E46" s="373">
        <v>0</v>
      </c>
      <c r="F46" s="373">
        <v>0</v>
      </c>
      <c r="G46" s="373">
        <v>0</v>
      </c>
      <c r="H46" s="19"/>
      <c r="I46" s="19"/>
    </row>
    <row r="47" spans="2:9" hidden="1" x14ac:dyDescent="0.35">
      <c r="B47" s="84" t="s">
        <v>316</v>
      </c>
      <c r="C47" s="373" t="e">
        <v>#REF!</v>
      </c>
      <c r="D47" s="373">
        <v>0</v>
      </c>
      <c r="E47" s="373">
        <v>0</v>
      </c>
      <c r="F47" s="373">
        <v>0</v>
      </c>
      <c r="G47" s="373">
        <v>0</v>
      </c>
      <c r="H47" s="116"/>
      <c r="I47" s="19"/>
    </row>
    <row r="48" spans="2:9" hidden="1" x14ac:dyDescent="0.35">
      <c r="B48" s="84" t="s">
        <v>548</v>
      </c>
      <c r="C48" s="373" t="e">
        <v>#REF!</v>
      </c>
      <c r="D48" s="373">
        <v>0</v>
      </c>
      <c r="E48" s="373">
        <v>0</v>
      </c>
      <c r="F48" s="373">
        <v>0</v>
      </c>
      <c r="G48" s="373">
        <v>0</v>
      </c>
      <c r="H48" s="116"/>
      <c r="I48" s="19"/>
    </row>
    <row r="49" spans="2:11" x14ac:dyDescent="0.35">
      <c r="B49" s="112" t="s">
        <v>317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116"/>
      <c r="I49" s="19"/>
    </row>
    <row r="50" spans="2:11" x14ac:dyDescent="0.35">
      <c r="B50" s="84" t="s">
        <v>298</v>
      </c>
      <c r="C50" s="373">
        <v>779766.39</v>
      </c>
      <c r="D50" s="373">
        <v>745209.97499999998</v>
      </c>
      <c r="E50" s="373">
        <v>621864.75800000003</v>
      </c>
      <c r="F50" s="373">
        <v>699549.74199999997</v>
      </c>
      <c r="G50" s="373">
        <v>667192.35800000001</v>
      </c>
      <c r="H50" s="19"/>
      <c r="I50" s="19"/>
    </row>
    <row r="51" spans="2:11" x14ac:dyDescent="0.35">
      <c r="B51" s="84" t="s">
        <v>318</v>
      </c>
      <c r="C51" s="373">
        <v>4158627.7164440285</v>
      </c>
      <c r="D51" s="373">
        <v>4026186.8721058029</v>
      </c>
      <c r="E51" s="373">
        <v>3966861.7983362</v>
      </c>
      <c r="F51" s="373">
        <v>3273425.0702709756</v>
      </c>
      <c r="G51" s="373">
        <v>2736269.158333316</v>
      </c>
      <c r="H51" s="19"/>
      <c r="I51" s="19"/>
      <c r="J51" s="516"/>
      <c r="K51" s="516"/>
    </row>
    <row r="52" spans="2:11" x14ac:dyDescent="0.35">
      <c r="B52" s="84" t="s">
        <v>319</v>
      </c>
      <c r="C52" s="373">
        <v>5054999.1910194168</v>
      </c>
      <c r="D52" s="373">
        <v>4828237.638106796</v>
      </c>
      <c r="E52" s="373">
        <v>4716881.8377427179</v>
      </c>
      <c r="F52" s="373">
        <v>5023268.7316747569</v>
      </c>
      <c r="G52" s="373">
        <v>4355529.8787621362</v>
      </c>
      <c r="H52" s="19"/>
      <c r="I52" s="19"/>
      <c r="J52" s="516"/>
      <c r="K52" s="516"/>
    </row>
    <row r="53" spans="2:11" x14ac:dyDescent="0.35">
      <c r="B53" s="114" t="s">
        <v>436</v>
      </c>
      <c r="C53" s="375">
        <v>0.15425648165984143</v>
      </c>
      <c r="D53" s="375">
        <v>0.15434409630512819</v>
      </c>
      <c r="E53" s="375">
        <v>0.13183810394063122</v>
      </c>
      <c r="F53" s="375">
        <v>0.13926185903392235</v>
      </c>
      <c r="G53" s="375">
        <v>0.1531828219692111</v>
      </c>
      <c r="H53" s="19"/>
      <c r="I53" s="19"/>
    </row>
    <row r="54" spans="2:11" x14ac:dyDescent="0.35">
      <c r="B54" s="114" t="s">
        <v>435</v>
      </c>
      <c r="C54" s="375">
        <v>0.15425648165984143</v>
      </c>
      <c r="D54" s="375">
        <v>0.15434409630512819</v>
      </c>
      <c r="E54" s="375">
        <v>0.13183810394063122</v>
      </c>
      <c r="F54" s="375">
        <v>0.13926185903392235</v>
      </c>
      <c r="G54" s="375">
        <v>0.1531828219692111</v>
      </c>
      <c r="H54" s="700"/>
      <c r="I54" s="19"/>
    </row>
    <row r="55" spans="2:11" s="44" customFormat="1" x14ac:dyDescent="0.35">
      <c r="B55" s="383"/>
      <c r="C55" s="384"/>
      <c r="D55" s="384"/>
      <c r="E55" s="384"/>
      <c r="F55" s="384"/>
      <c r="G55" s="384"/>
      <c r="H55" s="385"/>
      <c r="I55" s="385"/>
    </row>
  </sheetData>
  <mergeCells count="1"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A2:G19"/>
  <sheetViews>
    <sheetView showGridLines="0" topLeftCell="A54" zoomScaleNormal="100" zoomScalePageLayoutView="197" workbookViewId="0"/>
  </sheetViews>
  <sheetFormatPr baseColWidth="10" defaultColWidth="10.81640625" defaultRowHeight="9" x14ac:dyDescent="0.35"/>
  <cols>
    <col min="1" max="1" width="10.81640625" style="44"/>
    <col min="2" max="2" width="30.1796875" style="108" customWidth="1"/>
    <col min="3" max="3" width="10.81640625" style="108" bestFit="1" customWidth="1"/>
    <col min="4" max="7" width="10.6328125" style="108" bestFit="1" customWidth="1"/>
    <col min="8" max="16384" width="10.81640625" style="108"/>
  </cols>
  <sheetData>
    <row r="2" spans="2:7" x14ac:dyDescent="0.35">
      <c r="B2" s="701" t="s">
        <v>320</v>
      </c>
      <c r="C2" s="856" t="s">
        <v>730</v>
      </c>
      <c r="D2" s="858" t="s">
        <v>717</v>
      </c>
      <c r="E2" s="854" t="s">
        <v>700</v>
      </c>
      <c r="F2" s="854" t="s">
        <v>683</v>
      </c>
      <c r="G2" s="854" t="s">
        <v>666</v>
      </c>
    </row>
    <row r="3" spans="2:7" ht="15" customHeight="1" thickBot="1" x14ac:dyDescent="0.4">
      <c r="B3" s="691" t="s">
        <v>427</v>
      </c>
      <c r="C3" s="857"/>
      <c r="D3" s="859"/>
      <c r="E3" s="855"/>
      <c r="F3" s="855"/>
      <c r="G3" s="855"/>
    </row>
    <row r="4" spans="2:7" ht="9.5" thickTop="1" x14ac:dyDescent="0.35">
      <c r="B4" s="84" t="s">
        <v>321</v>
      </c>
      <c r="C4" s="642">
        <v>610.16266741878565</v>
      </c>
      <c r="D4" s="642">
        <v>597.70000000000005</v>
      </c>
      <c r="E4" s="593">
        <v>766.10953829159189</v>
      </c>
      <c r="F4" s="593">
        <v>550.18369372236361</v>
      </c>
      <c r="G4" s="593">
        <v>529.55287160982425</v>
      </c>
    </row>
    <row r="5" spans="2:7" x14ac:dyDescent="0.35">
      <c r="B5" s="84" t="s">
        <v>638</v>
      </c>
      <c r="C5" s="25">
        <v>40.592444927022775</v>
      </c>
      <c r="D5" s="25">
        <v>16.7</v>
      </c>
      <c r="E5" s="25">
        <v>29.118239862317608</v>
      </c>
      <c r="F5" s="25">
        <v>41.333249499226163</v>
      </c>
      <c r="G5" s="25">
        <v>6.9829049004772434</v>
      </c>
    </row>
    <row r="6" spans="2:7" x14ac:dyDescent="0.35">
      <c r="B6" s="112" t="s">
        <v>322</v>
      </c>
      <c r="C6" s="23">
        <v>650.75511234580847</v>
      </c>
      <c r="D6" s="23">
        <v>614.40000000000009</v>
      </c>
      <c r="E6" s="23">
        <v>795.22777815390953</v>
      </c>
      <c r="F6" s="23">
        <v>591.51694322158983</v>
      </c>
      <c r="G6" s="23">
        <v>536.5357765103015</v>
      </c>
    </row>
    <row r="7" spans="2:7" x14ac:dyDescent="0.35">
      <c r="B7" s="112" t="s">
        <v>279</v>
      </c>
      <c r="C7" s="23">
        <v>1246.3645435501719</v>
      </c>
      <c r="D7" s="23">
        <v>1174.5990493028071</v>
      </c>
      <c r="E7" s="23">
        <v>1247.8455379178718</v>
      </c>
      <c r="F7" s="23">
        <v>953.1756611954961</v>
      </c>
      <c r="G7" s="23">
        <v>825.40197602141779</v>
      </c>
    </row>
    <row r="8" spans="2:7" x14ac:dyDescent="0.35">
      <c r="B8" s="109" t="s">
        <v>323</v>
      </c>
      <c r="C8" s="28">
        <v>0.52212261309374497</v>
      </c>
      <c r="D8" s="28">
        <v>0.52307210734137943</v>
      </c>
      <c r="E8" s="28">
        <v>0.63728062006841768</v>
      </c>
      <c r="F8" s="28">
        <v>0.62057495517635741</v>
      </c>
      <c r="G8" s="28">
        <v>0.65002967293160352</v>
      </c>
    </row>
    <row r="9" spans="2:7" x14ac:dyDescent="0.35">
      <c r="B9" s="84"/>
      <c r="C9" s="19"/>
      <c r="D9" s="19"/>
      <c r="E9" s="19"/>
      <c r="F9" s="19"/>
    </row>
    <row r="10" spans="2:7" x14ac:dyDescent="0.35">
      <c r="B10" s="701" t="s">
        <v>324</v>
      </c>
      <c r="C10" s="856" t="s">
        <v>730</v>
      </c>
      <c r="D10" s="854" t="s">
        <v>717</v>
      </c>
      <c r="E10" s="854" t="s">
        <v>700</v>
      </c>
      <c r="F10" s="854" t="s">
        <v>683</v>
      </c>
      <c r="G10" s="854" t="s">
        <v>666</v>
      </c>
    </row>
    <row r="11" spans="2:7" ht="31" customHeight="1" thickBot="1" x14ac:dyDescent="0.4">
      <c r="B11" s="188" t="s">
        <v>381</v>
      </c>
      <c r="C11" s="857"/>
      <c r="D11" s="855"/>
      <c r="E11" s="855"/>
      <c r="F11" s="855"/>
      <c r="G11" s="855"/>
    </row>
    <row r="12" spans="2:7" ht="9.5" thickTop="1" x14ac:dyDescent="0.35">
      <c r="B12" s="84" t="s">
        <v>321</v>
      </c>
      <c r="C12" s="600">
        <v>639605.18700000003</v>
      </c>
      <c r="D12" s="600">
        <v>795178.80221400014</v>
      </c>
      <c r="E12" s="600">
        <v>840141.64022731758</v>
      </c>
      <c r="F12" s="600">
        <v>546555.39668645151</v>
      </c>
      <c r="G12" s="600">
        <v>383103.59240692877</v>
      </c>
    </row>
    <row r="13" spans="2:7" x14ac:dyDescent="0.35">
      <c r="B13" s="84" t="s">
        <v>147</v>
      </c>
      <c r="C13" s="600">
        <v>1077027.6265921865</v>
      </c>
      <c r="D13" s="600">
        <v>1023293.3290183042</v>
      </c>
      <c r="E13" s="600">
        <v>1089683.7454314095</v>
      </c>
      <c r="F13" s="600">
        <v>1330748.1414642395</v>
      </c>
      <c r="G13" s="600">
        <v>1613136.9568349004</v>
      </c>
    </row>
    <row r="14" spans="2:7" x14ac:dyDescent="0.35">
      <c r="B14" s="84" t="s">
        <v>273</v>
      </c>
      <c r="C14" s="600">
        <v>9741.9934300000004</v>
      </c>
      <c r="D14" s="600">
        <v>0</v>
      </c>
      <c r="E14" s="600">
        <v>0</v>
      </c>
      <c r="F14" s="600">
        <v>95417.405887981615</v>
      </c>
      <c r="G14" s="600">
        <v>223358.68220405906</v>
      </c>
    </row>
    <row r="15" spans="2:7" x14ac:dyDescent="0.35">
      <c r="B15" s="84" t="s">
        <v>637</v>
      </c>
      <c r="C15" s="600">
        <v>-226324.43833662997</v>
      </c>
      <c r="D15" s="600">
        <v>-113515.77187645824</v>
      </c>
      <c r="E15" s="600">
        <v>-71848.002177329181</v>
      </c>
      <c r="F15" s="600">
        <v>-26987.518559084037</v>
      </c>
      <c r="G15" s="600">
        <v>0</v>
      </c>
    </row>
    <row r="16" spans="2:7" x14ac:dyDescent="0.35">
      <c r="B16" s="112" t="s">
        <v>325</v>
      </c>
      <c r="C16" s="601">
        <v>1500050.3686855568</v>
      </c>
      <c r="D16" s="601">
        <v>1704956.3593558462</v>
      </c>
      <c r="E16" s="601">
        <v>1857977.3834813978</v>
      </c>
      <c r="F16" s="601">
        <v>1945733.4254795886</v>
      </c>
      <c r="G16" s="601">
        <v>2219599.2314458881</v>
      </c>
    </row>
    <row r="17" spans="2:7" x14ac:dyDescent="0.35">
      <c r="B17" s="112" t="s">
        <v>277</v>
      </c>
      <c r="C17" s="601">
        <v>3616997.8392437603</v>
      </c>
      <c r="D17" s="601">
        <v>3726134.6166552221</v>
      </c>
      <c r="E17" s="601">
        <v>3959707.8693467812</v>
      </c>
      <c r="F17" s="601">
        <v>3776580.4829976228</v>
      </c>
      <c r="G17" s="601">
        <v>3743866.5985283647</v>
      </c>
    </row>
    <row r="18" spans="2:7" x14ac:dyDescent="0.35">
      <c r="B18" s="109" t="s">
        <v>326</v>
      </c>
      <c r="C18" s="28">
        <v>0.41472249510637982</v>
      </c>
      <c r="D18" s="28">
        <v>0.45756703253150482</v>
      </c>
      <c r="E18" s="28">
        <v>0.46922082254211889</v>
      </c>
      <c r="F18" s="28">
        <v>0.51521036933792075</v>
      </c>
      <c r="G18" s="28">
        <v>0.59286279920293261</v>
      </c>
    </row>
    <row r="19" spans="2:7" x14ac:dyDescent="0.35">
      <c r="C19" s="194"/>
      <c r="D19" s="318"/>
      <c r="E19" s="318"/>
      <c r="F19" s="318"/>
      <c r="G19" s="318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5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10.81640625" style="108"/>
    <col min="2" max="2" width="35.453125" style="108" bestFit="1" customWidth="1"/>
    <col min="3" max="3" width="9.453125" style="108" bestFit="1" customWidth="1"/>
    <col min="4" max="4" width="9.81640625" style="108" bestFit="1" customWidth="1"/>
    <col min="5" max="6" width="9.90625" style="108" bestFit="1" customWidth="1"/>
    <col min="7" max="7" width="9.81640625" style="108" bestFit="1" customWidth="1"/>
    <col min="8" max="16384" width="10.81640625" style="108"/>
  </cols>
  <sheetData>
    <row r="2" spans="2:7" ht="18.5" thickBot="1" x14ac:dyDescent="0.4">
      <c r="B2" s="693" t="s">
        <v>564</v>
      </c>
      <c r="C2" s="274" t="s">
        <v>730</v>
      </c>
      <c r="D2" s="636" t="s">
        <v>717</v>
      </c>
      <c r="E2" s="636" t="s">
        <v>700</v>
      </c>
      <c r="F2" s="694" t="s">
        <v>683</v>
      </c>
      <c r="G2" s="694" t="s">
        <v>666</v>
      </c>
    </row>
    <row r="3" spans="2:7" ht="9.5" thickTop="1" x14ac:dyDescent="0.35">
      <c r="B3" s="191" t="s">
        <v>187</v>
      </c>
      <c r="C3" s="575">
        <v>674794.80099999998</v>
      </c>
      <c r="D3" s="575">
        <v>760196.24399999995</v>
      </c>
      <c r="E3" s="575">
        <v>696156.679</v>
      </c>
      <c r="F3" s="575">
        <v>356839.38500000001</v>
      </c>
      <c r="G3" s="575">
        <v>272628.63199999998</v>
      </c>
    </row>
    <row r="4" spans="2:7" x14ac:dyDescent="0.35">
      <c r="B4" s="191" t="s">
        <v>147</v>
      </c>
      <c r="C4" s="575">
        <v>744122.72794032271</v>
      </c>
      <c r="D4" s="575">
        <v>610142.16399999999</v>
      </c>
      <c r="E4" s="575">
        <v>580732.08600000001</v>
      </c>
      <c r="F4" s="575">
        <v>281418.80299999996</v>
      </c>
      <c r="G4" s="575">
        <v>277455.185</v>
      </c>
    </row>
    <row r="5" spans="2:7" hidden="1" x14ac:dyDescent="0.35">
      <c r="B5" s="191" t="s">
        <v>247</v>
      </c>
      <c r="C5" s="575" t="e">
        <v>#REF!</v>
      </c>
      <c r="D5" s="575" t="e">
        <v>#REF!</v>
      </c>
      <c r="E5" s="575" t="e">
        <v>#REF!</v>
      </c>
      <c r="F5" s="575" t="e">
        <v>#REF!</v>
      </c>
      <c r="G5" s="575" t="e">
        <v>#REF!</v>
      </c>
    </row>
    <row r="6" spans="2:7" ht="10.5" x14ac:dyDescent="0.35">
      <c r="B6" s="191" t="s">
        <v>390</v>
      </c>
      <c r="C6" s="575">
        <v>107065.55100000001</v>
      </c>
      <c r="D6" s="575">
        <v>107023.56600000001</v>
      </c>
      <c r="E6" s="575">
        <v>106621.75900000001</v>
      </c>
      <c r="F6" s="575">
        <v>110494.15700000001</v>
      </c>
      <c r="G6" s="575">
        <v>160129.75</v>
      </c>
    </row>
    <row r="7" spans="2:7" x14ac:dyDescent="0.35">
      <c r="B7" s="48" t="s">
        <v>248</v>
      </c>
      <c r="C7" s="578">
        <v>1525983.0799403228</v>
      </c>
      <c r="D7" s="578">
        <v>1477361.9739999999</v>
      </c>
      <c r="E7" s="578">
        <v>1383510.5240000002</v>
      </c>
      <c r="F7" s="578">
        <v>748752.34499999997</v>
      </c>
      <c r="G7" s="578">
        <v>710213.56700000004</v>
      </c>
    </row>
    <row r="8" spans="2:7" x14ac:dyDescent="0.35">
      <c r="B8" s="44"/>
      <c r="C8" s="44"/>
      <c r="D8" s="44"/>
      <c r="E8" s="44"/>
      <c r="F8" s="44"/>
      <c r="G8" s="44"/>
    </row>
    <row r="9" spans="2:7" ht="18.5" thickBot="1" x14ac:dyDescent="0.4">
      <c r="B9" s="693" t="s">
        <v>549</v>
      </c>
      <c r="C9" s="274" t="s">
        <v>730</v>
      </c>
      <c r="D9" s="636" t="s">
        <v>717</v>
      </c>
      <c r="E9" s="636" t="s">
        <v>700</v>
      </c>
      <c r="F9" s="694" t="s">
        <v>683</v>
      </c>
      <c r="G9" s="694" t="s">
        <v>666</v>
      </c>
    </row>
    <row r="10" spans="2:7" ht="9.5" thickTop="1" x14ac:dyDescent="0.35">
      <c r="B10" s="191" t="s">
        <v>187</v>
      </c>
      <c r="C10" s="423">
        <v>457.40800000000002</v>
      </c>
      <c r="D10" s="423">
        <v>576.17600000000004</v>
      </c>
      <c r="E10" s="423">
        <v>529.98400000000004</v>
      </c>
      <c r="F10" s="423">
        <v>458.83699999999999</v>
      </c>
      <c r="G10" s="423">
        <v>441.197</v>
      </c>
    </row>
    <row r="11" spans="2:7" x14ac:dyDescent="0.35">
      <c r="B11" s="48" t="s">
        <v>248</v>
      </c>
      <c r="C11" s="579">
        <v>457.40800000000002</v>
      </c>
      <c r="D11" s="579">
        <v>576.17600000000004</v>
      </c>
      <c r="E11" s="579">
        <v>529.98400000000004</v>
      </c>
      <c r="F11" s="579">
        <v>458.83699999999999</v>
      </c>
      <c r="G11" s="579">
        <v>441.197</v>
      </c>
    </row>
    <row r="14" spans="2:7" x14ac:dyDescent="0.35">
      <c r="C14" s="169"/>
    </row>
    <row r="15" spans="2:7" x14ac:dyDescent="0.35">
      <c r="C15" s="518"/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M16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10.81640625" style="108"/>
    <col min="2" max="2" width="33.1796875" style="108" bestFit="1" customWidth="1"/>
    <col min="3" max="3" width="9.81640625" style="108" bestFit="1" customWidth="1"/>
    <col min="4" max="4" width="12.7265625" style="108" bestFit="1" customWidth="1"/>
    <col min="5" max="5" width="7.54296875" style="108" bestFit="1" customWidth="1"/>
    <col min="6" max="6" width="7.26953125" style="108" bestFit="1" customWidth="1"/>
    <col min="7" max="16384" width="10.81640625" style="108"/>
  </cols>
  <sheetData>
    <row r="2" spans="1:13" ht="18.5" thickBot="1" x14ac:dyDescent="0.4">
      <c r="B2" s="668" t="s">
        <v>559</v>
      </c>
      <c r="C2" s="304" t="s">
        <v>499</v>
      </c>
      <c r="D2" s="304" t="s">
        <v>498</v>
      </c>
      <c r="E2" s="304" t="s">
        <v>497</v>
      </c>
    </row>
    <row r="3" spans="1:13" ht="9.5" thickTop="1" x14ac:dyDescent="0.35">
      <c r="A3" s="313"/>
      <c r="B3" s="780" t="s">
        <v>501</v>
      </c>
      <c r="C3" s="781" t="s">
        <v>669</v>
      </c>
      <c r="D3" s="782"/>
      <c r="E3" s="782">
        <v>27137</v>
      </c>
    </row>
    <row r="4" spans="1:13" s="44" customFormat="1" x14ac:dyDescent="0.35">
      <c r="B4" s="108" t="s">
        <v>651</v>
      </c>
      <c r="C4" s="313" t="s">
        <v>670</v>
      </c>
      <c r="D4" s="319">
        <v>5700</v>
      </c>
      <c r="E4" s="319"/>
      <c r="H4" s="423"/>
      <c r="I4" s="423"/>
      <c r="J4" s="423"/>
      <c r="K4" s="423"/>
      <c r="L4" s="423"/>
    </row>
    <row r="5" spans="1:13" s="44" customFormat="1" x14ac:dyDescent="0.35">
      <c r="B5" s="14"/>
      <c r="C5" s="313" t="s">
        <v>669</v>
      </c>
      <c r="D5" s="319">
        <v>2850</v>
      </c>
      <c r="E5" s="319"/>
      <c r="H5" s="423"/>
      <c r="I5" s="423"/>
      <c r="J5" s="423"/>
      <c r="K5" s="423"/>
      <c r="L5" s="423"/>
    </row>
    <row r="6" spans="1:13" s="44" customFormat="1" x14ac:dyDescent="0.35">
      <c r="B6" s="14"/>
      <c r="C6" s="313" t="s">
        <v>712</v>
      </c>
      <c r="D6" s="663">
        <v>4750</v>
      </c>
      <c r="E6" s="319"/>
      <c r="H6" s="423"/>
      <c r="I6" s="423"/>
      <c r="J6" s="423"/>
      <c r="K6" s="423"/>
      <c r="L6" s="423"/>
    </row>
    <row r="7" spans="1:13" s="44" customFormat="1" x14ac:dyDescent="0.35">
      <c r="B7" s="522" t="s">
        <v>664</v>
      </c>
      <c r="C7" s="351" t="s">
        <v>718</v>
      </c>
      <c r="D7" s="532">
        <v>2000</v>
      </c>
      <c r="E7" s="532"/>
      <c r="H7" s="423"/>
      <c r="I7" s="423"/>
      <c r="J7" s="423"/>
      <c r="K7" s="423"/>
      <c r="L7" s="423"/>
    </row>
    <row r="8" spans="1:13" s="44" customFormat="1" x14ac:dyDescent="0.35">
      <c r="B8" s="84"/>
      <c r="C8" s="313" t="s">
        <v>734</v>
      </c>
      <c r="D8" s="319">
        <v>5600</v>
      </c>
      <c r="E8" s="319"/>
      <c r="H8" s="423"/>
      <c r="I8" s="423"/>
      <c r="J8" s="423"/>
      <c r="K8" s="423"/>
      <c r="L8" s="423"/>
    </row>
    <row r="9" spans="1:13" x14ac:dyDescent="0.35">
      <c r="B9" s="522" t="s">
        <v>500</v>
      </c>
      <c r="C9" s="351" t="s">
        <v>671</v>
      </c>
      <c r="D9" s="532">
        <v>14557</v>
      </c>
      <c r="E9" s="532"/>
      <c r="F9" s="44"/>
      <c r="G9" s="44"/>
      <c r="H9" s="164"/>
      <c r="I9" s="164"/>
      <c r="J9" s="164"/>
      <c r="K9" s="164"/>
      <c r="L9" s="164"/>
    </row>
    <row r="10" spans="1:13" x14ac:dyDescent="0.35">
      <c r="B10" s="84"/>
      <c r="C10" s="313" t="s">
        <v>735</v>
      </c>
      <c r="D10" s="319">
        <v>20564</v>
      </c>
      <c r="E10" s="319"/>
      <c r="F10" s="44"/>
      <c r="G10" s="44"/>
      <c r="H10" s="164"/>
      <c r="I10" s="164"/>
      <c r="J10" s="164"/>
      <c r="K10" s="164"/>
      <c r="L10" s="164"/>
    </row>
    <row r="11" spans="1:13" x14ac:dyDescent="0.35">
      <c r="B11" s="569" t="s">
        <v>512</v>
      </c>
      <c r="C11" s="351" t="s">
        <v>669</v>
      </c>
      <c r="D11" s="353">
        <v>1410</v>
      </c>
      <c r="E11" s="353"/>
      <c r="F11" s="44"/>
      <c r="G11" s="44"/>
      <c r="H11" s="164"/>
      <c r="J11" s="164"/>
      <c r="K11" s="164"/>
      <c r="L11" s="164"/>
    </row>
    <row r="12" spans="1:13" x14ac:dyDescent="0.35">
      <c r="B12" s="72"/>
      <c r="C12" s="313" t="s">
        <v>718</v>
      </c>
      <c r="D12" s="13">
        <v>50</v>
      </c>
      <c r="E12" s="13"/>
      <c r="F12" s="44"/>
      <c r="G12" s="44"/>
      <c r="H12" s="164"/>
      <c r="I12" s="164"/>
      <c r="J12" s="164"/>
      <c r="K12" s="164"/>
      <c r="L12" s="164"/>
    </row>
    <row r="13" spans="1:13" x14ac:dyDescent="0.35">
      <c r="B13" s="541"/>
      <c r="C13" s="314" t="s">
        <v>734</v>
      </c>
      <c r="D13" s="352">
        <v>1500</v>
      </c>
      <c r="E13" s="352"/>
      <c r="F13" s="44"/>
      <c r="G13" s="44"/>
      <c r="H13" s="164"/>
      <c r="I13" s="164"/>
      <c r="J13" s="164"/>
      <c r="K13" s="164"/>
      <c r="L13" s="164"/>
    </row>
    <row r="14" spans="1:13" x14ac:dyDescent="0.35">
      <c r="B14" s="72" t="s">
        <v>550</v>
      </c>
      <c r="C14" s="313" t="s">
        <v>669</v>
      </c>
      <c r="D14" s="568">
        <v>3279</v>
      </c>
      <c r="E14" s="13"/>
      <c r="H14" s="164"/>
      <c r="I14" s="164"/>
      <c r="J14" s="164"/>
      <c r="K14" s="164"/>
      <c r="L14" s="164"/>
    </row>
    <row r="15" spans="1:13" x14ac:dyDescent="0.35">
      <c r="B15" s="109"/>
      <c r="C15" s="312"/>
      <c r="D15" s="288"/>
      <c r="E15" s="288"/>
      <c r="G15" s="169"/>
      <c r="H15" s="169"/>
      <c r="I15" s="169"/>
      <c r="J15" s="169"/>
      <c r="K15" s="169"/>
      <c r="L15" s="169"/>
      <c r="M15" s="169"/>
    </row>
    <row r="16" spans="1:13" x14ac:dyDescent="0.35">
      <c r="B16" s="44"/>
      <c r="C16" s="44"/>
      <c r="D16" s="44"/>
      <c r="E16" s="44"/>
      <c r="F16" s="44"/>
      <c r="G16" s="169"/>
      <c r="H16" s="169"/>
      <c r="I16" s="169"/>
      <c r="J16" s="169"/>
      <c r="K16" s="169"/>
      <c r="L16" s="169"/>
      <c r="M16" s="169"/>
    </row>
  </sheetData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7"/>
  <sheetViews>
    <sheetView showGridLines="0" zoomScale="110" zoomScaleNormal="110" zoomScalePageLayoutView="125" workbookViewId="0">
      <selection activeCell="I89" sqref="I89"/>
    </sheetView>
  </sheetViews>
  <sheetFormatPr baseColWidth="10" defaultColWidth="10.81640625" defaultRowHeight="9" x14ac:dyDescent="0.35"/>
  <cols>
    <col min="1" max="1" width="10.81640625" style="108"/>
    <col min="2" max="2" width="35.26953125" style="108" bestFit="1" customWidth="1"/>
    <col min="3" max="4" width="11.453125" style="517" bestFit="1" customWidth="1"/>
    <col min="5" max="5" width="11.453125" style="533" bestFit="1" customWidth="1"/>
    <col min="6" max="6" width="9.36328125" style="108" bestFit="1" customWidth="1"/>
    <col min="7" max="7" width="8" style="108" customWidth="1"/>
    <col min="8" max="16384" width="10.81640625" style="108"/>
  </cols>
  <sheetData>
    <row r="2" spans="2:7" ht="15.75" customHeight="1" thickBot="1" x14ac:dyDescent="0.4">
      <c r="B2" s="32" t="s">
        <v>515</v>
      </c>
      <c r="C2" s="602"/>
      <c r="D2" s="602"/>
      <c r="E2" s="602"/>
      <c r="F2" s="836" t="s">
        <v>18</v>
      </c>
      <c r="G2" s="836"/>
    </row>
    <row r="3" spans="2:7" ht="24.75" customHeight="1" thickTop="1" thickBot="1" x14ac:dyDescent="0.4">
      <c r="B3" s="137" t="s">
        <v>381</v>
      </c>
      <c r="C3" s="603" t="s">
        <v>729</v>
      </c>
      <c r="D3" s="604" t="s">
        <v>716</v>
      </c>
      <c r="E3" s="604" t="s">
        <v>665</v>
      </c>
      <c r="F3" s="43" t="s">
        <v>19</v>
      </c>
      <c r="G3" s="43" t="s">
        <v>20</v>
      </c>
    </row>
    <row r="4" spans="2:7" ht="9.5" thickTop="1" x14ac:dyDescent="0.35">
      <c r="B4" s="4" t="s">
        <v>21</v>
      </c>
      <c r="C4" s="605"/>
      <c r="D4" s="606"/>
      <c r="E4" s="606"/>
      <c r="F4" s="19"/>
      <c r="G4" s="19"/>
    </row>
    <row r="5" spans="2:7" x14ac:dyDescent="0.35">
      <c r="B5" s="132" t="s">
        <v>80</v>
      </c>
      <c r="C5" s="607">
        <v>109320.189</v>
      </c>
      <c r="D5" s="482">
        <v>114273.227</v>
      </c>
      <c r="E5" s="608">
        <v>88923.313999999998</v>
      </c>
      <c r="F5" s="377">
        <v>-4.3343818408138612E-2</v>
      </c>
      <c r="G5" s="378">
        <v>0.2293760104352387</v>
      </c>
    </row>
    <row r="6" spans="2:7" x14ac:dyDescent="0.35">
      <c r="B6" s="72" t="s">
        <v>363</v>
      </c>
      <c r="C6" s="607">
        <v>1463.6149999999998</v>
      </c>
      <c r="D6" s="482">
        <v>3399.8470000000002</v>
      </c>
      <c r="E6" s="608">
        <v>348.94099999999997</v>
      </c>
      <c r="F6" s="377">
        <v>-0.56950562775324898</v>
      </c>
      <c r="G6" s="378">
        <v>3.1944483451357106</v>
      </c>
    </row>
    <row r="7" spans="2:7" x14ac:dyDescent="0.35">
      <c r="B7" s="132" t="s">
        <v>6</v>
      </c>
      <c r="C7" s="609">
        <v>110783.804</v>
      </c>
      <c r="D7" s="482">
        <v>117673.07399999999</v>
      </c>
      <c r="E7" s="610">
        <v>89272.255000000005</v>
      </c>
      <c r="F7" s="377">
        <v>-5.8545848814997248E-2</v>
      </c>
      <c r="G7" s="378">
        <v>0.24096567292940008</v>
      </c>
    </row>
    <row r="8" spans="2:7" x14ac:dyDescent="0.35">
      <c r="B8" s="132" t="s">
        <v>364</v>
      </c>
      <c r="C8" s="609">
        <v>27737.635999999999</v>
      </c>
      <c r="D8" s="482">
        <v>26076.853999999999</v>
      </c>
      <c r="E8" s="610">
        <v>31142.401999999998</v>
      </c>
      <c r="F8" s="377">
        <v>6.3687974017111015E-2</v>
      </c>
      <c r="G8" s="378">
        <v>-0.10932894643129965</v>
      </c>
    </row>
    <row r="9" spans="2:7" x14ac:dyDescent="0.35">
      <c r="B9" s="132" t="s">
        <v>601</v>
      </c>
      <c r="C9" s="609">
        <v>-14901.271000000001</v>
      </c>
      <c r="D9" s="482">
        <v>-26165.381000000001</v>
      </c>
      <c r="E9" s="610">
        <v>-22832.387999999999</v>
      </c>
      <c r="F9" s="377">
        <v>-0.43049669332160689</v>
      </c>
      <c r="G9" s="378">
        <v>-0.34736257109856394</v>
      </c>
    </row>
    <row r="10" spans="2:7" x14ac:dyDescent="0.35">
      <c r="B10" s="132" t="s">
        <v>365</v>
      </c>
      <c r="C10" s="609">
        <v>123620.16899999999</v>
      </c>
      <c r="D10" s="482">
        <v>117584.54699999999</v>
      </c>
      <c r="E10" s="610">
        <v>97582.269</v>
      </c>
      <c r="F10" s="377">
        <v>5.13300612537122E-2</v>
      </c>
      <c r="G10" s="378">
        <v>0.2668302373661755</v>
      </c>
    </row>
    <row r="11" spans="2:7" x14ac:dyDescent="0.35">
      <c r="B11" s="132" t="s">
        <v>698</v>
      </c>
      <c r="C11" s="609">
        <v>-142795.00700000001</v>
      </c>
      <c r="D11" s="482">
        <v>-131666.96599999999</v>
      </c>
      <c r="E11" s="610">
        <v>-124560.056</v>
      </c>
      <c r="F11" s="377">
        <v>8.4516574947128609E-2</v>
      </c>
      <c r="G11" s="378">
        <v>0.14639485229518545</v>
      </c>
    </row>
    <row r="12" spans="2:7" x14ac:dyDescent="0.35">
      <c r="B12" s="132" t="s">
        <v>379</v>
      </c>
      <c r="C12" s="609">
        <v>-49.29</v>
      </c>
      <c r="D12" s="482">
        <v>-22.661999999999999</v>
      </c>
      <c r="E12" s="610">
        <v>-405.61</v>
      </c>
      <c r="F12" s="377">
        <v>1.1750066190097961</v>
      </c>
      <c r="G12" s="378">
        <v>-0.87847932743275559</v>
      </c>
    </row>
    <row r="13" spans="2:7" x14ac:dyDescent="0.35">
      <c r="B13" s="132" t="s">
        <v>366</v>
      </c>
      <c r="C13" s="609">
        <v>-62632.65</v>
      </c>
      <c r="D13" s="482">
        <v>-106772.341</v>
      </c>
      <c r="E13" s="610">
        <v>-43050.334999999999</v>
      </c>
      <c r="F13" s="377">
        <v>-0.41340004898834237</v>
      </c>
      <c r="G13" s="378">
        <v>0.45487021181135989</v>
      </c>
    </row>
    <row r="14" spans="2:7" x14ac:dyDescent="0.35">
      <c r="B14" s="132" t="s">
        <v>524</v>
      </c>
      <c r="C14" s="609">
        <v>-81856.778000000006</v>
      </c>
      <c r="D14" s="482">
        <v>-120877.42200000001</v>
      </c>
      <c r="E14" s="610">
        <v>-70433.732000000004</v>
      </c>
      <c r="F14" s="377">
        <v>-0.32281168273095695</v>
      </c>
      <c r="G14" s="378">
        <v>0.16218146725492266</v>
      </c>
    </row>
    <row r="15" spans="2:7" x14ac:dyDescent="0.35">
      <c r="B15" s="132" t="s">
        <v>525</v>
      </c>
      <c r="C15" s="609">
        <v>-53682.14</v>
      </c>
      <c r="D15" s="482">
        <v>-78246.504000000001</v>
      </c>
      <c r="E15" s="610">
        <v>-45752.555999999997</v>
      </c>
      <c r="F15" s="377">
        <v>-0.31393561046510143</v>
      </c>
      <c r="G15" s="378">
        <v>0.17331455755171365</v>
      </c>
    </row>
    <row r="16" spans="2:7" x14ac:dyDescent="0.35">
      <c r="B16" s="132" t="s">
        <v>748</v>
      </c>
      <c r="C16" s="609">
        <v>-34869.19</v>
      </c>
      <c r="D16" s="482"/>
      <c r="E16" s="610"/>
      <c r="F16" s="377"/>
      <c r="G16" s="378"/>
    </row>
    <row r="17" spans="2:7" x14ac:dyDescent="0.35">
      <c r="B17" s="4" t="s">
        <v>369</v>
      </c>
      <c r="C17" s="611"/>
      <c r="D17" s="612"/>
      <c r="E17" s="610"/>
      <c r="F17" s="365"/>
      <c r="G17" s="378"/>
    </row>
    <row r="18" spans="2:7" x14ac:dyDescent="0.35">
      <c r="B18" s="132" t="s">
        <v>370</v>
      </c>
      <c r="C18" s="609">
        <v>1809158.618</v>
      </c>
      <c r="D18" s="482">
        <v>2014012.0949999997</v>
      </c>
      <c r="E18" s="482">
        <v>2005255.648</v>
      </c>
      <c r="F18" s="377">
        <v>-0.10171412451224615</v>
      </c>
      <c r="G18" s="378">
        <v>-9.7791536054558925E-2</v>
      </c>
    </row>
    <row r="19" spans="2:7" x14ac:dyDescent="0.35">
      <c r="B19" s="132" t="s">
        <v>371</v>
      </c>
      <c r="C19" s="609">
        <v>56014.771000000001</v>
      </c>
      <c r="D19" s="482">
        <v>56954.267999999996</v>
      </c>
      <c r="E19" s="482">
        <v>40584.587</v>
      </c>
      <c r="F19" s="377">
        <v>-1.6495638219773068E-2</v>
      </c>
      <c r="G19" s="378">
        <v>0.38019812792477103</v>
      </c>
    </row>
    <row r="20" spans="2:7" x14ac:dyDescent="0.35">
      <c r="B20" s="72" t="s">
        <v>372</v>
      </c>
      <c r="C20" s="609">
        <v>1865173.389</v>
      </c>
      <c r="D20" s="482">
        <v>2070966.3629999997</v>
      </c>
      <c r="E20" s="482">
        <v>2045840.2350000001</v>
      </c>
      <c r="F20" s="377">
        <v>-9.9370505323847058E-2</v>
      </c>
      <c r="G20" s="378">
        <v>-8.8309362045565609E-2</v>
      </c>
    </row>
    <row r="21" spans="2:7" ht="9.5" thickBot="1" x14ac:dyDescent="0.4">
      <c r="B21" s="14" t="s">
        <v>76</v>
      </c>
      <c r="C21" s="617">
        <v>2511719.7429999998</v>
      </c>
      <c r="D21" s="482">
        <v>2372973.0649999999</v>
      </c>
      <c r="E21" s="482">
        <v>1799217.9580000001</v>
      </c>
      <c r="F21" s="377">
        <v>5.8469554520628186E-2</v>
      </c>
      <c r="G21" s="378">
        <v>0.39600637701060548</v>
      </c>
    </row>
    <row r="22" spans="2:7" ht="9.5" thickTop="1" x14ac:dyDescent="0.35">
      <c r="D22" s="612"/>
      <c r="E22" s="610"/>
      <c r="F22" s="365"/>
      <c r="G22" s="516"/>
    </row>
    <row r="23" spans="2:7" ht="9.5" thickBot="1" x14ac:dyDescent="0.4">
      <c r="B23" s="133" t="s">
        <v>516</v>
      </c>
      <c r="C23" s="602"/>
      <c r="D23" s="602"/>
      <c r="E23" s="602"/>
      <c r="F23" s="836" t="s">
        <v>18</v>
      </c>
      <c r="G23" s="836"/>
    </row>
    <row r="24" spans="2:7" ht="25.5" customHeight="1" thickTop="1" thickBot="1" x14ac:dyDescent="0.4">
      <c r="B24" s="137" t="s">
        <v>381</v>
      </c>
      <c r="C24" s="603" t="s">
        <v>729</v>
      </c>
      <c r="D24" s="604" t="s">
        <v>716</v>
      </c>
      <c r="E24" s="604" t="s">
        <v>665</v>
      </c>
      <c r="F24" s="43" t="s">
        <v>19</v>
      </c>
      <c r="G24" s="43" t="s">
        <v>20</v>
      </c>
    </row>
    <row r="25" spans="2:7" ht="9.5" thickTop="1" x14ac:dyDescent="0.35">
      <c r="B25" s="134" t="s">
        <v>21</v>
      </c>
      <c r="C25" s="605"/>
      <c r="D25" s="602"/>
      <c r="E25" s="613"/>
      <c r="F25" s="19"/>
      <c r="G25" s="19"/>
    </row>
    <row r="26" spans="2:7" x14ac:dyDescent="0.35">
      <c r="B26" s="132" t="s">
        <v>80</v>
      </c>
      <c r="C26" s="607">
        <v>27703.99</v>
      </c>
      <c r="D26" s="482">
        <v>34234.764000000003</v>
      </c>
      <c r="E26" s="608">
        <v>19379.469000000001</v>
      </c>
      <c r="F26" s="377">
        <v>-0.19076439376068144</v>
      </c>
      <c r="G26" s="377">
        <v>0.4295536167683438</v>
      </c>
    </row>
    <row r="27" spans="2:7" x14ac:dyDescent="0.35">
      <c r="B27" s="72" t="s">
        <v>363</v>
      </c>
      <c r="C27" s="607">
        <v>-773.75500000000011</v>
      </c>
      <c r="D27" s="482">
        <v>-411.08100000000002</v>
      </c>
      <c r="E27" s="608">
        <v>1594.461</v>
      </c>
      <c r="F27" s="377" t="s">
        <v>438</v>
      </c>
      <c r="G27" s="377" t="s">
        <v>438</v>
      </c>
    </row>
    <row r="28" spans="2:7" x14ac:dyDescent="0.35">
      <c r="B28" s="132" t="s">
        <v>6</v>
      </c>
      <c r="C28" s="609">
        <v>26930.235000000001</v>
      </c>
      <c r="D28" s="482">
        <v>33823.683000000005</v>
      </c>
      <c r="E28" s="610">
        <v>20973.93</v>
      </c>
      <c r="F28" s="377">
        <v>-0.20380536324208109</v>
      </c>
      <c r="G28" s="377">
        <v>0.28398611991171907</v>
      </c>
    </row>
    <row r="29" spans="2:7" x14ac:dyDescent="0.35">
      <c r="B29" s="132" t="s">
        <v>364</v>
      </c>
      <c r="C29" s="609">
        <v>5392.8239999999996</v>
      </c>
      <c r="D29" s="482">
        <v>6245.29</v>
      </c>
      <c r="E29" s="610">
        <v>4264.2640000000001</v>
      </c>
      <c r="F29" s="377">
        <v>-0.13649742445907243</v>
      </c>
      <c r="G29" s="377">
        <v>0.26465528400680616</v>
      </c>
    </row>
    <row r="30" spans="2:7" x14ac:dyDescent="0.35">
      <c r="B30" s="132" t="s">
        <v>601</v>
      </c>
      <c r="C30" s="609">
        <v>-9662.7169999999987</v>
      </c>
      <c r="D30" s="482">
        <v>-9449.1850000000013</v>
      </c>
      <c r="E30" s="610">
        <v>-5044.3259999999991</v>
      </c>
      <c r="F30" s="377">
        <v>2.259792775779057E-2</v>
      </c>
      <c r="G30" s="377">
        <v>0.91556156362614161</v>
      </c>
    </row>
    <row r="31" spans="2:7" x14ac:dyDescent="0.35">
      <c r="B31" s="132" t="s">
        <v>365</v>
      </c>
      <c r="C31" s="609">
        <v>22660.342000000004</v>
      </c>
      <c r="D31" s="482">
        <v>30619.788000000004</v>
      </c>
      <c r="E31" s="610">
        <v>20193.868000000002</v>
      </c>
      <c r="F31" s="377">
        <v>-0.25994451692480691</v>
      </c>
      <c r="G31" s="377">
        <v>0.12213975054209536</v>
      </c>
    </row>
    <row r="32" spans="2:7" x14ac:dyDescent="0.35">
      <c r="B32" s="132" t="s">
        <v>698</v>
      </c>
      <c r="C32" s="609">
        <v>-22666.337</v>
      </c>
      <c r="D32" s="482">
        <v>-19875.116999999998</v>
      </c>
      <c r="E32" s="610">
        <v>-19432.48</v>
      </c>
      <c r="F32" s="377">
        <v>0.14043791540950434</v>
      </c>
      <c r="G32" s="377">
        <v>0.16641504326776624</v>
      </c>
    </row>
    <row r="33" spans="2:7" x14ac:dyDescent="0.35">
      <c r="B33" s="132" t="s">
        <v>379</v>
      </c>
      <c r="C33" s="611">
        <v>0</v>
      </c>
      <c r="D33" s="610">
        <v>0</v>
      </c>
      <c r="E33" s="610">
        <v>0</v>
      </c>
      <c r="F33" s="377"/>
      <c r="G33" s="377"/>
    </row>
    <row r="34" spans="2:7" x14ac:dyDescent="0.35">
      <c r="B34" s="132" t="s">
        <v>366</v>
      </c>
      <c r="C34" s="609">
        <v>-4180.5510000000004</v>
      </c>
      <c r="D34" s="482">
        <v>-12611.189</v>
      </c>
      <c r="E34" s="610">
        <v>1072.3030000000001</v>
      </c>
      <c r="F34" s="377" t="s">
        <v>438</v>
      </c>
      <c r="G34" s="377" t="s">
        <v>438</v>
      </c>
    </row>
    <row r="35" spans="2:7" x14ac:dyDescent="0.35">
      <c r="B35" s="132" t="s">
        <v>524</v>
      </c>
      <c r="C35" s="609">
        <v>-4186.5460000000003</v>
      </c>
      <c r="D35" s="482">
        <v>-1866.518</v>
      </c>
      <c r="E35" s="610">
        <v>1833.691</v>
      </c>
      <c r="F35" s="377">
        <v>1.2429711366298104</v>
      </c>
      <c r="G35" s="377" t="s">
        <v>438</v>
      </c>
    </row>
    <row r="36" spans="2:7" x14ac:dyDescent="0.35">
      <c r="B36" s="132" t="s">
        <v>525</v>
      </c>
      <c r="C36" s="609">
        <v>-2834.3989999999999</v>
      </c>
      <c r="D36" s="482">
        <v>-1134.1199999999999</v>
      </c>
      <c r="E36" s="610">
        <v>1191.9000000000001</v>
      </c>
      <c r="F36" s="377">
        <v>1.4992055514407649</v>
      </c>
      <c r="G36" s="377" t="s">
        <v>438</v>
      </c>
    </row>
    <row r="37" spans="2:7" x14ac:dyDescent="0.35">
      <c r="B37" s="132" t="s">
        <v>748</v>
      </c>
      <c r="C37" s="609">
        <v>-688.09900000000005</v>
      </c>
      <c r="D37" s="482"/>
      <c r="E37" s="610"/>
      <c r="F37" s="377"/>
      <c r="G37" s="377"/>
    </row>
    <row r="38" spans="2:7" x14ac:dyDescent="0.35">
      <c r="B38" s="134" t="s">
        <v>369</v>
      </c>
      <c r="C38" s="611"/>
      <c r="D38" s="614"/>
      <c r="E38" s="610"/>
      <c r="F38" s="377"/>
      <c r="G38" s="377"/>
    </row>
    <row r="39" spans="2:7" x14ac:dyDescent="0.35">
      <c r="B39" s="132" t="s">
        <v>370</v>
      </c>
      <c r="C39" s="609">
        <v>1924311.848</v>
      </c>
      <c r="D39" s="482">
        <v>1951115.9750000001</v>
      </c>
      <c r="E39" s="482">
        <v>956828.63799999992</v>
      </c>
      <c r="F39" s="725">
        <v>-1.3737844056143311E-2</v>
      </c>
      <c r="G39" s="725">
        <v>1.0111352979800761</v>
      </c>
    </row>
    <row r="40" spans="2:7" x14ac:dyDescent="0.35">
      <c r="B40" s="132" t="s">
        <v>371</v>
      </c>
      <c r="C40" s="609">
        <v>58857.85</v>
      </c>
      <c r="D40" s="482">
        <v>56861.155999999995</v>
      </c>
      <c r="E40" s="482">
        <v>55854.453000000001</v>
      </c>
      <c r="F40" s="725">
        <v>3.5115255131288547E-2</v>
      </c>
      <c r="G40" s="725">
        <v>5.3771845192002843E-2</v>
      </c>
    </row>
    <row r="41" spans="2:7" x14ac:dyDescent="0.35">
      <c r="B41" s="72" t="s">
        <v>372</v>
      </c>
      <c r="C41" s="609">
        <v>1983169.6980000001</v>
      </c>
      <c r="D41" s="482">
        <v>2007977.1310000001</v>
      </c>
      <c r="E41" s="482">
        <v>1012683.0909999999</v>
      </c>
      <c r="F41" s="725">
        <v>-1.2354440006816958E-2</v>
      </c>
      <c r="G41" s="725">
        <v>0.95833199509796119</v>
      </c>
    </row>
    <row r="42" spans="2:7" x14ac:dyDescent="0.35">
      <c r="B42" s="72" t="s">
        <v>619</v>
      </c>
      <c r="C42" s="609">
        <v>2112056.7690000003</v>
      </c>
      <c r="D42" s="482">
        <v>2141734.2742838804</v>
      </c>
      <c r="E42" s="482">
        <v>1192843.4297320643</v>
      </c>
      <c r="F42" s="725">
        <v>-1.3856763483790835E-2</v>
      </c>
      <c r="G42" s="725">
        <v>0.77060686788911537</v>
      </c>
    </row>
    <row r="43" spans="2:7" ht="9.5" thickBot="1" x14ac:dyDescent="0.4">
      <c r="B43" s="108" t="s">
        <v>76</v>
      </c>
      <c r="C43" s="617">
        <v>1134031.1200000001</v>
      </c>
      <c r="D43" s="482">
        <v>1308431.24</v>
      </c>
      <c r="E43" s="482">
        <v>1069700.2990000001</v>
      </c>
      <c r="F43" s="725">
        <v>-0.13328948030925947</v>
      </c>
      <c r="G43" s="725">
        <v>6.0139107243532663E-2</v>
      </c>
    </row>
    <row r="44" spans="2:7" ht="9.5" thickTop="1" x14ac:dyDescent="0.35">
      <c r="C44" s="612"/>
      <c r="D44" s="612"/>
      <c r="E44" s="482"/>
      <c r="F44" s="44"/>
      <c r="G44" s="44"/>
    </row>
    <row r="45" spans="2:7" ht="9.5" thickBot="1" x14ac:dyDescent="0.4">
      <c r="B45" s="133" t="s">
        <v>373</v>
      </c>
      <c r="C45" s="602"/>
      <c r="D45" s="602"/>
      <c r="E45" s="602"/>
      <c r="F45" s="836" t="s">
        <v>18</v>
      </c>
      <c r="G45" s="836"/>
    </row>
    <row r="46" spans="2:7" ht="19" thickTop="1" thickBot="1" x14ac:dyDescent="0.4">
      <c r="B46" s="137" t="s">
        <v>381</v>
      </c>
      <c r="C46" s="603" t="s">
        <v>729</v>
      </c>
      <c r="D46" s="604" t="s">
        <v>716</v>
      </c>
      <c r="E46" s="604" t="s">
        <v>665</v>
      </c>
      <c r="F46" s="43" t="s">
        <v>19</v>
      </c>
      <c r="G46" s="43" t="s">
        <v>20</v>
      </c>
    </row>
    <row r="47" spans="2:7" ht="9.5" thickTop="1" x14ac:dyDescent="0.35">
      <c r="B47" s="134" t="s">
        <v>21</v>
      </c>
      <c r="C47" s="615"/>
      <c r="D47" s="602"/>
      <c r="E47" s="613"/>
      <c r="F47" s="19"/>
      <c r="G47" s="19"/>
    </row>
    <row r="48" spans="2:7" x14ac:dyDescent="0.35">
      <c r="B48" s="132" t="s">
        <v>80</v>
      </c>
      <c r="C48" s="607">
        <v>72424.407999999996</v>
      </c>
      <c r="D48" s="610">
        <v>101701.01700000001</v>
      </c>
      <c r="E48" s="610">
        <v>91908.381999999998</v>
      </c>
      <c r="F48" s="377">
        <v>-0.28786938285976049</v>
      </c>
      <c r="G48" s="378">
        <v>-0.21199343929262082</v>
      </c>
    </row>
    <row r="49" spans="2:7" x14ac:dyDescent="0.35">
      <c r="B49" s="72" t="s">
        <v>363</v>
      </c>
      <c r="C49" s="607">
        <v>27615.165000000001</v>
      </c>
      <c r="D49" s="610">
        <v>-14126.550000000001</v>
      </c>
      <c r="E49" s="610">
        <v>17155.354000000003</v>
      </c>
      <c r="F49" s="377" t="s">
        <v>438</v>
      </c>
      <c r="G49" s="378">
        <v>0.60971117238385153</v>
      </c>
    </row>
    <row r="50" spans="2:7" ht="18" x14ac:dyDescent="0.35">
      <c r="B50" s="132" t="s">
        <v>449</v>
      </c>
      <c r="C50" s="609">
        <v>594.94899999999996</v>
      </c>
      <c r="D50" s="616">
        <v>8004.8370000000004</v>
      </c>
      <c r="E50" s="608">
        <v>5220.0730000000003</v>
      </c>
      <c r="F50" s="377">
        <v>-0.92567631295927699</v>
      </c>
      <c r="G50" s="378">
        <v>-0.88602668966506792</v>
      </c>
    </row>
    <row r="51" spans="2:7" x14ac:dyDescent="0.35">
      <c r="B51" s="132" t="s">
        <v>6</v>
      </c>
      <c r="C51" s="609">
        <v>100634.522</v>
      </c>
      <c r="D51" s="608">
        <v>95579.304000000004</v>
      </c>
      <c r="E51" s="608">
        <v>114283.80900000001</v>
      </c>
      <c r="F51" s="377">
        <v>5.2890299347649439E-2</v>
      </c>
      <c r="G51" s="378">
        <v>-0.1194332523516084</v>
      </c>
    </row>
    <row r="52" spans="2:7" x14ac:dyDescent="0.35">
      <c r="B52" s="132" t="s">
        <v>601</v>
      </c>
      <c r="C52" s="609">
        <v>-13417.169</v>
      </c>
      <c r="D52" s="608">
        <v>-10344.843999999999</v>
      </c>
      <c r="E52" s="608">
        <v>-4012.26</v>
      </c>
      <c r="F52" s="377">
        <v>0.29699094544103333</v>
      </c>
      <c r="G52" s="378">
        <v>2.3440427589438371</v>
      </c>
    </row>
    <row r="53" spans="2:7" x14ac:dyDescent="0.35">
      <c r="B53" s="132" t="s">
        <v>365</v>
      </c>
      <c r="C53" s="609">
        <v>87217.353000000003</v>
      </c>
      <c r="D53" s="608">
        <v>85234.46</v>
      </c>
      <c r="E53" s="608">
        <v>110271.54900000001</v>
      </c>
      <c r="F53" s="377">
        <v>2.3263982666165806E-2</v>
      </c>
      <c r="G53" s="378">
        <v>-0.20906749029162552</v>
      </c>
    </row>
    <row r="54" spans="2:7" x14ac:dyDescent="0.35">
      <c r="B54" s="132" t="s">
        <v>698</v>
      </c>
      <c r="C54" s="609">
        <v>-9994.6280000000006</v>
      </c>
      <c r="D54" s="608">
        <v>-12807.125</v>
      </c>
      <c r="E54" s="608">
        <v>-9115.634</v>
      </c>
      <c r="F54" s="377">
        <v>-0.2196040875684433</v>
      </c>
      <c r="G54" s="378">
        <v>9.6427083404182268E-2</v>
      </c>
    </row>
    <row r="55" spans="2:7" x14ac:dyDescent="0.35">
      <c r="B55" s="132" t="s">
        <v>379</v>
      </c>
      <c r="C55" s="609">
        <v>-28286.251</v>
      </c>
      <c r="D55" s="608">
        <v>-27222.064999999999</v>
      </c>
      <c r="E55" s="608">
        <v>-44915.875</v>
      </c>
      <c r="F55" s="377">
        <v>3.9092772719483415E-2</v>
      </c>
      <c r="G55" s="378">
        <v>-0.37023934188079377</v>
      </c>
    </row>
    <row r="56" spans="2:7" x14ac:dyDescent="0.35">
      <c r="B56" s="132" t="s">
        <v>524</v>
      </c>
      <c r="C56" s="609">
        <v>48698.237000000001</v>
      </c>
      <c r="D56" s="610">
        <v>47568.902000000002</v>
      </c>
      <c r="E56" s="610">
        <v>56243.927000000003</v>
      </c>
      <c r="F56" s="377">
        <v>2.3741035687559142E-2</v>
      </c>
      <c r="G56" s="378">
        <v>-0.13416008451899175</v>
      </c>
    </row>
    <row r="57" spans="2:7" x14ac:dyDescent="0.35">
      <c r="B57" s="132" t="s">
        <v>525</v>
      </c>
      <c r="C57" s="609">
        <v>29918.385999999999</v>
      </c>
      <c r="D57" s="610">
        <v>32427.128000000001</v>
      </c>
      <c r="E57" s="610">
        <v>38852.703999999998</v>
      </c>
      <c r="F57" s="377">
        <v>-7.7365531723931902E-2</v>
      </c>
      <c r="G57" s="378">
        <v>-0.22995357028432306</v>
      </c>
    </row>
    <row r="58" spans="2:7" ht="9.5" thickBot="1" x14ac:dyDescent="0.4">
      <c r="B58" s="132" t="s">
        <v>748</v>
      </c>
      <c r="C58" s="617">
        <v>32180.385999999999</v>
      </c>
      <c r="E58" s="517"/>
    </row>
    <row r="59" spans="2:7" ht="10" hidden="1" thickTop="1" thickBot="1" x14ac:dyDescent="0.4">
      <c r="B59" s="6" t="s">
        <v>429</v>
      </c>
      <c r="C59" s="603" t="s">
        <v>513</v>
      </c>
      <c r="D59" s="604" t="s">
        <v>492</v>
      </c>
      <c r="E59" s="604" t="s">
        <v>30</v>
      </c>
      <c r="F59" s="80"/>
    </row>
    <row r="60" spans="2:7" ht="9.5" hidden="1" thickTop="1" x14ac:dyDescent="0.35">
      <c r="B60" s="84" t="s">
        <v>430</v>
      </c>
      <c r="C60" s="618">
        <v>10488.217000000001</v>
      </c>
      <c r="D60" s="619">
        <v>9732.1472545978922</v>
      </c>
      <c r="E60" s="619">
        <v>12239.28</v>
      </c>
      <c r="F60" s="196"/>
    </row>
    <row r="61" spans="2:7" ht="9.5" hidden="1" thickTop="1" x14ac:dyDescent="0.35">
      <c r="B61" s="84" t="s">
        <v>6</v>
      </c>
      <c r="C61" s="618">
        <v>795.4229159622821</v>
      </c>
      <c r="D61" s="619">
        <v>850.04215210014763</v>
      </c>
      <c r="E61" s="619">
        <v>673.79959204332852</v>
      </c>
      <c r="F61" s="196"/>
    </row>
    <row r="62" spans="2:7" ht="9.5" hidden="1" thickTop="1" x14ac:dyDescent="0.35">
      <c r="B62" s="84" t="s">
        <v>337</v>
      </c>
      <c r="C62" s="618">
        <v>208.64024043898718</v>
      </c>
      <c r="D62" s="619">
        <v>307.26555117550572</v>
      </c>
      <c r="E62" s="619">
        <v>234.46300097894843</v>
      </c>
      <c r="F62" s="196"/>
    </row>
    <row r="63" spans="2:7" ht="9.5" hidden="1" thickTop="1" x14ac:dyDescent="0.35">
      <c r="B63" s="84" t="s">
        <v>338</v>
      </c>
      <c r="C63" s="618">
        <v>641.77059563180524</v>
      </c>
      <c r="D63" s="619">
        <v>601.56428201616325</v>
      </c>
      <c r="E63" s="619">
        <v>748.13268624549221</v>
      </c>
      <c r="F63" s="196"/>
    </row>
    <row r="64" spans="2:7" ht="9.5" hidden="1" thickTop="1" x14ac:dyDescent="0.35">
      <c r="B64" s="84" t="s">
        <v>368</v>
      </c>
      <c r="C64" s="620">
        <v>-235.96118405835173</v>
      </c>
      <c r="D64" s="621">
        <v>-203.02018515551703</v>
      </c>
      <c r="E64" s="619">
        <v>-313.0026461485154</v>
      </c>
      <c r="F64" s="25"/>
    </row>
    <row r="65" spans="2:7" ht="9.5" hidden="1" thickTop="1" x14ac:dyDescent="0.35">
      <c r="B65" s="84" t="s">
        <v>431</v>
      </c>
      <c r="C65" s="618">
        <v>0.30335867992139448</v>
      </c>
      <c r="D65" s="619">
        <v>0.34937496520042916</v>
      </c>
      <c r="E65" s="619">
        <v>0.22020889857682102</v>
      </c>
      <c r="F65" s="136"/>
    </row>
    <row r="66" spans="2:7" ht="9.5" hidden="1" thickTop="1" x14ac:dyDescent="0.35">
      <c r="B66" s="84" t="s">
        <v>432</v>
      </c>
      <c r="C66" s="618">
        <v>7.9571290502089026E-2</v>
      </c>
      <c r="D66" s="619">
        <v>0.1262889034196806</v>
      </c>
      <c r="E66" s="619">
        <v>7.6626403180235586E-2</v>
      </c>
      <c r="F66" s="136"/>
    </row>
    <row r="67" spans="2:7" ht="9.5" hidden="1" thickTop="1" x14ac:dyDescent="0.35">
      <c r="B67" s="108" t="s">
        <v>433</v>
      </c>
      <c r="C67" s="618">
        <v>0.24475870231586749</v>
      </c>
      <c r="D67" s="619">
        <v>0.24724832712820202</v>
      </c>
      <c r="E67" s="619">
        <v>0.24450218844425234</v>
      </c>
      <c r="F67" s="136"/>
    </row>
    <row r="68" spans="2:7" ht="9.5" hidden="1" thickTop="1" x14ac:dyDescent="0.35">
      <c r="B68" s="84" t="s">
        <v>407</v>
      </c>
      <c r="C68" s="618">
        <v>-8.999096187973675E-2</v>
      </c>
      <c r="D68" s="619">
        <v>-8.3443120965766893E-2</v>
      </c>
      <c r="E68" s="619">
        <v>-0.10229446377516173</v>
      </c>
      <c r="F68" s="136"/>
    </row>
    <row r="69" spans="2:7" ht="9.5" hidden="1" thickTop="1" x14ac:dyDescent="0.35">
      <c r="B69" s="84" t="s">
        <v>385</v>
      </c>
      <c r="C69" s="618">
        <v>-0.30160999190996451</v>
      </c>
      <c r="D69" s="619">
        <v>-0.2416355669825091</v>
      </c>
      <c r="E69" s="619">
        <v>-0.31888390166795288</v>
      </c>
      <c r="F69" s="136"/>
    </row>
    <row r="70" spans="2:7" ht="10" hidden="1" thickTop="1" thickBot="1" x14ac:dyDescent="0.4">
      <c r="B70" s="84" t="s">
        <v>434</v>
      </c>
      <c r="C70" s="622">
        <v>3.351558707784831</v>
      </c>
      <c r="D70" s="621">
        <v>2.8958117120480398</v>
      </c>
      <c r="E70" s="623">
        <v>3.1173133901835022</v>
      </c>
      <c r="F70" s="195"/>
    </row>
    <row r="71" spans="2:7" ht="9.5" hidden="1" thickTop="1" x14ac:dyDescent="0.35">
      <c r="D71" s="533"/>
    </row>
    <row r="72" spans="2:7" ht="9.5" thickTop="1" x14ac:dyDescent="0.35">
      <c r="D72" s="533"/>
    </row>
    <row r="73" spans="2:7" ht="9.5" thickBot="1" x14ac:dyDescent="0.4">
      <c r="B73" s="88" t="s">
        <v>374</v>
      </c>
      <c r="C73" s="602"/>
      <c r="D73" s="602"/>
      <c r="E73" s="602"/>
      <c r="F73" s="836" t="s">
        <v>18</v>
      </c>
      <c r="G73" s="836"/>
    </row>
    <row r="74" spans="2:7" ht="19" thickTop="1" thickBot="1" x14ac:dyDescent="0.4">
      <c r="B74" s="137" t="s">
        <v>381</v>
      </c>
      <c r="C74" s="603" t="s">
        <v>729</v>
      </c>
      <c r="D74" s="604" t="s">
        <v>716</v>
      </c>
      <c r="E74" s="604" t="s">
        <v>665</v>
      </c>
      <c r="F74" s="43" t="s">
        <v>19</v>
      </c>
      <c r="G74" s="43" t="s">
        <v>20</v>
      </c>
    </row>
    <row r="75" spans="2:7" ht="9.5" thickTop="1" x14ac:dyDescent="0.35">
      <c r="B75" s="132" t="s">
        <v>6</v>
      </c>
      <c r="C75" s="607">
        <v>2928.87</v>
      </c>
      <c r="D75" s="624">
        <v>4948.6540000000005</v>
      </c>
      <c r="E75" s="624">
        <v>1556.33</v>
      </c>
      <c r="F75" s="725">
        <v>-0.40814815503367186</v>
      </c>
      <c r="G75" s="199">
        <v>0.88190807862085796</v>
      </c>
    </row>
    <row r="76" spans="2:7" x14ac:dyDescent="0.35">
      <c r="B76" s="132" t="s">
        <v>364</v>
      </c>
      <c r="C76" s="607">
        <v>7559.5410000000002</v>
      </c>
      <c r="D76" s="482">
        <v>8004.9129999999996</v>
      </c>
      <c r="E76" s="482">
        <v>9562.1919999999991</v>
      </c>
      <c r="F76" s="725">
        <v>-5.5637331723655148E-2</v>
      </c>
      <c r="G76" s="199">
        <v>-0.20943430125644824</v>
      </c>
    </row>
    <row r="77" spans="2:7" x14ac:dyDescent="0.35">
      <c r="B77" s="132" t="s">
        <v>601</v>
      </c>
      <c r="C77" s="607">
        <v>23.861999999999998</v>
      </c>
      <c r="D77" s="482">
        <v>-25.618000000000009</v>
      </c>
      <c r="E77" s="482">
        <v>31.574000000000002</v>
      </c>
      <c r="F77" s="725">
        <v>-1.9314544460925909</v>
      </c>
      <c r="G77" s="199">
        <v>-0.24425159941724217</v>
      </c>
    </row>
    <row r="78" spans="2:7" x14ac:dyDescent="0.35">
      <c r="B78" s="132" t="s">
        <v>365</v>
      </c>
      <c r="C78" s="607">
        <v>10512.272999999999</v>
      </c>
      <c r="D78" s="482">
        <v>12927.948999999999</v>
      </c>
      <c r="E78" s="482">
        <v>11150.096</v>
      </c>
      <c r="F78" s="725">
        <v>-0.18685686337407426</v>
      </c>
      <c r="G78" s="199">
        <v>-5.7203363988973743E-2</v>
      </c>
    </row>
    <row r="79" spans="2:7" x14ac:dyDescent="0.35">
      <c r="B79" s="132" t="s">
        <v>698</v>
      </c>
      <c r="C79" s="607">
        <v>-1930.9369999999999</v>
      </c>
      <c r="D79" s="482">
        <v>-1117.1210000000001</v>
      </c>
      <c r="E79" s="482">
        <v>-1253.104</v>
      </c>
      <c r="F79" s="725">
        <v>0.72849404854084709</v>
      </c>
      <c r="G79" s="199">
        <v>0.54092317956051517</v>
      </c>
    </row>
    <row r="80" spans="2:7" x14ac:dyDescent="0.35">
      <c r="B80" s="132" t="s">
        <v>379</v>
      </c>
      <c r="C80" s="609">
        <v>-2822.8440000000001</v>
      </c>
      <c r="D80" s="482">
        <v>-2360.7399999999998</v>
      </c>
      <c r="E80" s="482">
        <v>-3017.3510000000001</v>
      </c>
      <c r="F80" s="725">
        <v>0.19574540186551692</v>
      </c>
      <c r="G80" s="199">
        <v>-6.4462835115967621E-2</v>
      </c>
    </row>
    <row r="81" spans="2:7" x14ac:dyDescent="0.35">
      <c r="B81" s="132" t="s">
        <v>367</v>
      </c>
      <c r="C81" s="607">
        <v>5758.4920000000002</v>
      </c>
      <c r="D81" s="482">
        <v>9450.0879999999997</v>
      </c>
      <c r="E81" s="482">
        <v>6879.6409999999996</v>
      </c>
      <c r="F81" s="725">
        <v>-0.39064144164583436</v>
      </c>
      <c r="G81" s="199">
        <v>-0.16296620710295773</v>
      </c>
    </row>
    <row r="82" spans="2:7" x14ac:dyDescent="0.35">
      <c r="B82" s="132" t="s">
        <v>368</v>
      </c>
      <c r="C82" s="607">
        <v>3773.2809999999999</v>
      </c>
      <c r="D82" s="482">
        <v>6640.7330000000002</v>
      </c>
      <c r="E82" s="482">
        <v>4394.4570000000003</v>
      </c>
      <c r="F82" s="725">
        <v>-0.43179751391902066</v>
      </c>
      <c r="G82" s="199">
        <v>-0.14135443810236403</v>
      </c>
    </row>
    <row r="83" spans="2:7" x14ac:dyDescent="0.35">
      <c r="B83" s="132" t="s">
        <v>749</v>
      </c>
      <c r="C83" s="607">
        <v>4353.0810000000001</v>
      </c>
      <c r="D83" s="482"/>
      <c r="E83" s="482"/>
      <c r="F83" s="725"/>
      <c r="G83" s="199"/>
    </row>
    <row r="84" spans="2:7" x14ac:dyDescent="0.35">
      <c r="B84" s="132" t="s">
        <v>375</v>
      </c>
      <c r="C84" s="605">
        <v>11954.996951922323</v>
      </c>
      <c r="D84" s="610">
        <v>12593.620710835516</v>
      </c>
      <c r="E84" s="610">
        <v>15938.369951730077</v>
      </c>
      <c r="F84" s="377">
        <v>-5.0710099468354031E-2</v>
      </c>
      <c r="G84" s="378">
        <v>-0.24992348727451685</v>
      </c>
    </row>
    <row r="85" spans="2:7" x14ac:dyDescent="0.35">
      <c r="B85" s="132" t="s">
        <v>376</v>
      </c>
      <c r="C85" s="605">
        <v>2279.6388712945159</v>
      </c>
      <c r="D85" s="608">
        <v>2521.6976319049904</v>
      </c>
      <c r="E85" s="608">
        <v>3030.3734262885773</v>
      </c>
      <c r="F85" s="377">
        <v>-9.5990398510868991E-2</v>
      </c>
      <c r="G85" s="378">
        <v>-0.24773664805842655</v>
      </c>
    </row>
    <row r="86" spans="2:7" x14ac:dyDescent="0.35">
      <c r="B86" s="132" t="s">
        <v>377</v>
      </c>
      <c r="C86" s="379">
        <v>0.68551697252129928</v>
      </c>
      <c r="D86" s="503">
        <v>0.61209180834521271</v>
      </c>
      <c r="E86" s="378">
        <v>0.59622650736858529</v>
      </c>
      <c r="F86" s="9"/>
      <c r="G86" s="9"/>
    </row>
    <row r="87" spans="2:7" ht="9.5" thickBot="1" x14ac:dyDescent="0.4">
      <c r="B87" s="809" t="s">
        <v>750</v>
      </c>
      <c r="C87" s="439">
        <v>0.61099999999999999</v>
      </c>
    </row>
    <row r="88" spans="2:7" ht="9.5" thickTop="1" x14ac:dyDescent="0.35">
      <c r="B88" s="132"/>
      <c r="C88" s="378"/>
    </row>
    <row r="89" spans="2:7" ht="18.649999999999999" customHeight="1" thickBot="1" x14ac:dyDescent="0.4">
      <c r="B89" s="20" t="s">
        <v>378</v>
      </c>
      <c r="C89" s="602"/>
      <c r="D89" s="602"/>
      <c r="E89" s="602"/>
      <c r="F89" s="836" t="s">
        <v>18</v>
      </c>
      <c r="G89" s="836"/>
    </row>
    <row r="90" spans="2:7" ht="19" thickTop="1" thickBot="1" x14ac:dyDescent="0.4">
      <c r="B90" s="137" t="s">
        <v>381</v>
      </c>
      <c r="C90" s="603" t="s">
        <v>729</v>
      </c>
      <c r="D90" s="604" t="s">
        <v>716</v>
      </c>
      <c r="E90" s="604" t="s">
        <v>665</v>
      </c>
      <c r="F90" s="43" t="s">
        <v>19</v>
      </c>
      <c r="G90" s="43" t="s">
        <v>20</v>
      </c>
    </row>
    <row r="91" spans="2:7" ht="9.5" thickTop="1" x14ac:dyDescent="0.35">
      <c r="B91" s="132" t="s">
        <v>80</v>
      </c>
      <c r="C91" s="607">
        <v>1140.4939999999999</v>
      </c>
      <c r="D91" s="624">
        <v>14100.419</v>
      </c>
      <c r="E91" s="624">
        <v>-3983.23</v>
      </c>
      <c r="F91" s="377" t="s">
        <v>438</v>
      </c>
      <c r="G91" s="378" t="s">
        <v>438</v>
      </c>
    </row>
    <row r="92" spans="2:7" x14ac:dyDescent="0.35">
      <c r="B92" s="72" t="s">
        <v>363</v>
      </c>
      <c r="C92" s="607">
        <v>10961.081</v>
      </c>
      <c r="D92" s="624">
        <v>1367.86</v>
      </c>
      <c r="E92" s="624">
        <v>9921.1479999999992</v>
      </c>
      <c r="F92" s="377">
        <v>7.0133061863056163</v>
      </c>
      <c r="G92" s="378">
        <v>0.10481982528634792</v>
      </c>
    </row>
    <row r="93" spans="2:7" x14ac:dyDescent="0.35">
      <c r="B93" s="132" t="s">
        <v>6</v>
      </c>
      <c r="C93" s="609">
        <v>12101.575000000001</v>
      </c>
      <c r="D93" s="482">
        <v>15468.279</v>
      </c>
      <c r="E93" s="482">
        <v>5937.9179999999997</v>
      </c>
      <c r="F93" s="377">
        <v>-0.21765213828894603</v>
      </c>
      <c r="G93" s="378">
        <v>1.038016523636736</v>
      </c>
    </row>
    <row r="94" spans="2:7" x14ac:dyDescent="0.35">
      <c r="B94" s="132" t="s">
        <v>364</v>
      </c>
      <c r="C94" s="609">
        <v>19237.958999999999</v>
      </c>
      <c r="D94" s="482">
        <v>25282.113000000001</v>
      </c>
      <c r="E94" s="482">
        <v>26441.116999999998</v>
      </c>
      <c r="F94" s="377">
        <v>-0.23906838799431052</v>
      </c>
      <c r="G94" s="378">
        <v>-0.27242260604950996</v>
      </c>
    </row>
    <row r="95" spans="2:7" x14ac:dyDescent="0.35">
      <c r="B95" s="132" t="s">
        <v>601</v>
      </c>
      <c r="C95" s="609">
        <v>2489.2459999999996</v>
      </c>
      <c r="D95" s="482">
        <v>4303.2219999999998</v>
      </c>
      <c r="E95" s="482">
        <v>2304.3810000000003</v>
      </c>
      <c r="F95" s="377">
        <v>-0.42153902355026074</v>
      </c>
      <c r="G95" s="378">
        <v>8.0223279049774776E-2</v>
      </c>
    </row>
    <row r="96" spans="2:7" x14ac:dyDescent="0.35">
      <c r="B96" s="132" t="s">
        <v>365</v>
      </c>
      <c r="C96" s="609">
        <v>33828.78</v>
      </c>
      <c r="D96" s="482">
        <v>45053.614000000001</v>
      </c>
      <c r="E96" s="482">
        <v>34683.415999999997</v>
      </c>
      <c r="F96" s="377">
        <v>-0.24914391995279228</v>
      </c>
      <c r="G96" s="378">
        <v>-2.4641056117425064E-2</v>
      </c>
    </row>
    <row r="97" spans="2:7" x14ac:dyDescent="0.35">
      <c r="B97" s="132" t="s">
        <v>698</v>
      </c>
      <c r="C97" s="609">
        <v>-13865.326999999999</v>
      </c>
      <c r="D97" s="482">
        <v>-17475.55</v>
      </c>
      <c r="E97" s="482">
        <v>-11293.187</v>
      </c>
      <c r="F97" s="377">
        <v>-0.20658708881837773</v>
      </c>
      <c r="G97" s="378">
        <v>0.22776033018845787</v>
      </c>
    </row>
    <row r="98" spans="2:7" x14ac:dyDescent="0.35">
      <c r="B98" s="132" t="s">
        <v>379</v>
      </c>
      <c r="C98" s="609">
        <v>-8399.6290000000008</v>
      </c>
      <c r="D98" s="482">
        <v>-7046.7089999999998</v>
      </c>
      <c r="E98" s="482">
        <v>-6370.61</v>
      </c>
      <c r="F98" s="377">
        <v>0.19199317014509898</v>
      </c>
      <c r="G98" s="378">
        <v>0.31849681584652045</v>
      </c>
    </row>
    <row r="99" spans="2:7" x14ac:dyDescent="0.35">
      <c r="B99" s="132" t="s">
        <v>367</v>
      </c>
      <c r="C99" s="607">
        <v>17282.024000000001</v>
      </c>
      <c r="D99" s="482">
        <v>30327.092000000001</v>
      </c>
      <c r="E99" s="482">
        <v>23196.452000000001</v>
      </c>
      <c r="F99" s="377">
        <v>-0.43014569283464432</v>
      </c>
      <c r="G99" s="378">
        <v>-0.25497123439394953</v>
      </c>
    </row>
    <row r="100" spans="2:7" x14ac:dyDescent="0.35">
      <c r="B100" s="132" t="s">
        <v>368</v>
      </c>
      <c r="C100" s="607">
        <v>13710.281000000001</v>
      </c>
      <c r="D100" s="482">
        <v>23716.067999999999</v>
      </c>
      <c r="E100" s="482">
        <v>16771.073</v>
      </c>
      <c r="F100" s="377">
        <v>-0.42189906859771187</v>
      </c>
      <c r="G100" s="378">
        <v>-0.18250424406357302</v>
      </c>
    </row>
    <row r="101" spans="2:7" x14ac:dyDescent="0.35">
      <c r="B101" s="132" t="s">
        <v>617</v>
      </c>
      <c r="C101" s="607">
        <v>1162237.3651408125</v>
      </c>
      <c r="D101" s="482">
        <v>1151449.2933260538</v>
      </c>
      <c r="E101" s="482">
        <v>1385808.4129999999</v>
      </c>
      <c r="F101" s="377">
        <v>9.3691245261842138E-3</v>
      </c>
      <c r="G101" s="378">
        <v>-0.16132897286660319</v>
      </c>
    </row>
    <row r="102" spans="2:7" x14ac:dyDescent="0.35">
      <c r="B102" s="108" t="s">
        <v>526</v>
      </c>
      <c r="C102" s="460">
        <v>1.4882465482561452E-2</v>
      </c>
      <c r="D102" s="199">
        <v>1.61E-2</v>
      </c>
      <c r="E102" s="199">
        <v>2.385E-2</v>
      </c>
      <c r="F102" s="559"/>
      <c r="G102" s="192"/>
    </row>
    <row r="103" spans="2:7" x14ac:dyDescent="0.35">
      <c r="B103" s="132" t="s">
        <v>616</v>
      </c>
      <c r="C103" s="607">
        <v>3616593.7965709995</v>
      </c>
      <c r="D103" s="482">
        <v>3164912.0344199999</v>
      </c>
      <c r="E103" s="482">
        <v>2048802</v>
      </c>
      <c r="F103" s="377">
        <v>0.1427154237586179</v>
      </c>
      <c r="G103" s="378">
        <v>0.7652236753824917</v>
      </c>
    </row>
    <row r="104" spans="2:7" x14ac:dyDescent="0.35">
      <c r="B104" s="132" t="s">
        <v>713</v>
      </c>
      <c r="C104" s="607">
        <v>596.07299999999998</v>
      </c>
      <c r="D104" s="624">
        <v>565.61400000000003</v>
      </c>
      <c r="E104" s="624">
        <v>569.11599999999999</v>
      </c>
      <c r="F104" s="377">
        <v>5.385121301806528E-2</v>
      </c>
      <c r="G104" s="199">
        <v>4.7366441990736474E-2</v>
      </c>
    </row>
    <row r="105" spans="2:7" ht="9.5" thickBot="1" x14ac:dyDescent="0.4">
      <c r="B105" s="108" t="s">
        <v>618</v>
      </c>
      <c r="C105" s="607">
        <v>100715.32407407409</v>
      </c>
      <c r="D105" s="624">
        <v>94466.99011164275</v>
      </c>
      <c r="E105" s="624">
        <v>93720.563973063967</v>
      </c>
      <c r="F105" s="377">
        <v>6.6143040601240211E-2</v>
      </c>
      <c r="G105" s="378">
        <v>7.4634208379502187E-2</v>
      </c>
    </row>
    <row r="106" spans="2:7" ht="9.5" thickTop="1" x14ac:dyDescent="0.35">
      <c r="C106" s="625"/>
      <c r="D106" s="533"/>
      <c r="F106" s="377"/>
      <c r="G106" s="199"/>
    </row>
    <row r="107" spans="2:7" x14ac:dyDescent="0.35">
      <c r="C107" s="533"/>
      <c r="D107" s="533"/>
      <c r="F107" s="366"/>
    </row>
  </sheetData>
  <mergeCells count="5">
    <mergeCell ref="F73:G73"/>
    <mergeCell ref="F89:G89"/>
    <mergeCell ref="F2:G2"/>
    <mergeCell ref="F23:G23"/>
    <mergeCell ref="F45:G4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I14"/>
  <sheetViews>
    <sheetView showGridLines="0" workbookViewId="0"/>
  </sheetViews>
  <sheetFormatPr baseColWidth="10" defaultColWidth="10.81640625" defaultRowHeight="14.5" x14ac:dyDescent="0.35"/>
  <cols>
    <col min="1" max="1" width="2.36328125" style="185" customWidth="1"/>
    <col min="2" max="2" width="26.1796875" style="185" bestFit="1" customWidth="1"/>
    <col min="3" max="7" width="11.08984375" style="185" bestFit="1" customWidth="1"/>
    <col min="8" max="8" width="8.6328125" style="185" bestFit="1" customWidth="1"/>
    <col min="9" max="9" width="9.54296875" style="185" bestFit="1" customWidth="1"/>
    <col min="10" max="16384" width="10.81640625" style="185"/>
  </cols>
  <sheetData>
    <row r="2" spans="2:9" ht="15" thickBot="1" x14ac:dyDescent="0.4">
      <c r="B2" s="127" t="s">
        <v>398</v>
      </c>
      <c r="C2" s="77"/>
      <c r="D2" s="77"/>
      <c r="E2" s="77"/>
      <c r="F2" s="77"/>
      <c r="G2" s="77"/>
      <c r="H2" s="860" t="s">
        <v>18</v>
      </c>
      <c r="I2" s="860"/>
    </row>
    <row r="3" spans="2:9" ht="15" thickBot="1" x14ac:dyDescent="0.4">
      <c r="B3" s="449" t="s">
        <v>397</v>
      </c>
      <c r="C3" s="783" t="s">
        <v>729</v>
      </c>
      <c r="D3" s="450" t="s">
        <v>716</v>
      </c>
      <c r="E3" s="450" t="s">
        <v>699</v>
      </c>
      <c r="F3" s="450" t="s">
        <v>681</v>
      </c>
      <c r="G3" s="450" t="s">
        <v>665</v>
      </c>
      <c r="H3" s="450" t="s">
        <v>19</v>
      </c>
      <c r="I3" s="450" t="s">
        <v>20</v>
      </c>
    </row>
    <row r="4" spans="2:9" ht="18.5" hidden="1" thickTop="1" x14ac:dyDescent="0.35">
      <c r="B4" s="198" t="s">
        <v>399</v>
      </c>
      <c r="C4" s="784" t="s">
        <v>426</v>
      </c>
      <c r="D4" s="321" t="s">
        <v>426</v>
      </c>
      <c r="E4" s="321" t="s">
        <v>426</v>
      </c>
      <c r="F4" s="321" t="s">
        <v>426</v>
      </c>
      <c r="G4" s="321" t="s">
        <v>426</v>
      </c>
      <c r="H4" s="322" t="s">
        <v>438</v>
      </c>
      <c r="I4" s="322" t="s">
        <v>438</v>
      </c>
    </row>
    <row r="5" spans="2:9" ht="15" thickTop="1" x14ac:dyDescent="0.35">
      <c r="B5" s="198" t="s">
        <v>405</v>
      </c>
      <c r="C5" s="784">
        <v>954.48565048368914</v>
      </c>
      <c r="D5" s="321">
        <v>964.51068305527133</v>
      </c>
      <c r="E5" s="321">
        <v>993.49847136227504</v>
      </c>
      <c r="F5" s="321">
        <v>951.27476191721087</v>
      </c>
      <c r="G5" s="321">
        <v>902.39277521236988</v>
      </c>
      <c r="H5" s="322">
        <v>-1.0393905166323325E-2</v>
      </c>
      <c r="I5" s="322">
        <v>5.7727495944390306E-2</v>
      </c>
    </row>
    <row r="6" spans="2:9" x14ac:dyDescent="0.35">
      <c r="B6" s="198" t="s">
        <v>504</v>
      </c>
      <c r="C6" s="784">
        <v>329.12098012693076</v>
      </c>
      <c r="D6" s="321">
        <v>369.79729230039067</v>
      </c>
      <c r="E6" s="321">
        <v>427.85728031643157</v>
      </c>
      <c r="F6" s="321">
        <v>454.64195681741126</v>
      </c>
      <c r="G6" s="321">
        <v>537.02722411706839</v>
      </c>
      <c r="H6" s="322">
        <v>-0.10999624123915452</v>
      </c>
      <c r="I6" s="322">
        <v>-0.38714283867444199</v>
      </c>
    </row>
    <row r="7" spans="2:9" ht="18" customHeight="1" x14ac:dyDescent="0.35">
      <c r="B7" s="198" t="s">
        <v>505</v>
      </c>
      <c r="C7" s="784">
        <v>820.130554255177</v>
      </c>
      <c r="D7" s="321">
        <v>864.79312438719501</v>
      </c>
      <c r="E7" s="321">
        <v>1005.2221438764533</v>
      </c>
      <c r="F7" s="321">
        <v>1206.2725693098439</v>
      </c>
      <c r="G7" s="321">
        <v>1399.2428462391231</v>
      </c>
      <c r="H7" s="322">
        <v>-5.1645380695720222E-2</v>
      </c>
      <c r="I7" s="322">
        <v>-0.41387547096665944</v>
      </c>
    </row>
    <row r="8" spans="2:9" x14ac:dyDescent="0.35">
      <c r="B8" s="198" t="s">
        <v>400</v>
      </c>
      <c r="C8" s="784">
        <v>155.11986267343818</v>
      </c>
      <c r="D8" s="321">
        <v>176.4433915726421</v>
      </c>
      <c r="E8" s="321">
        <v>200.05676090421849</v>
      </c>
      <c r="F8" s="321">
        <v>212.97470294098562</v>
      </c>
      <c r="G8" s="321">
        <v>244.55739486509555</v>
      </c>
      <c r="H8" s="322">
        <v>-0.12085195545804828</v>
      </c>
      <c r="I8" s="322">
        <v>-0.36571182908205868</v>
      </c>
    </row>
    <row r="9" spans="2:9" x14ac:dyDescent="0.35">
      <c r="B9" s="198" t="s">
        <v>401</v>
      </c>
      <c r="C9" s="784">
        <v>675.15664798868602</v>
      </c>
      <c r="D9" s="321">
        <v>738.3241064792137</v>
      </c>
      <c r="E9" s="321">
        <v>826.30044778640752</v>
      </c>
      <c r="F9" s="321">
        <v>858.11069787932252</v>
      </c>
      <c r="G9" s="321">
        <v>859.59002279648371</v>
      </c>
      <c r="H9" s="322">
        <v>-8.5555189023624356E-2</v>
      </c>
      <c r="I9" s="322">
        <v>-0.21455969696784638</v>
      </c>
    </row>
    <row r="10" spans="2:9" ht="18" customHeight="1" x14ac:dyDescent="0.35">
      <c r="B10" s="198" t="s">
        <v>402</v>
      </c>
      <c r="C10" s="784">
        <v>1729.2018663111585</v>
      </c>
      <c r="D10" s="321">
        <v>1868.150936859254</v>
      </c>
      <c r="E10" s="321">
        <v>2054.9457484211866</v>
      </c>
      <c r="F10" s="321">
        <v>2185.6101561789055</v>
      </c>
      <c r="G10" s="321">
        <v>2496.7282309707057</v>
      </c>
      <c r="H10" s="322">
        <v>-7.4377860914010219E-2</v>
      </c>
      <c r="I10" s="322">
        <v>-0.30741285941287244</v>
      </c>
    </row>
    <row r="11" spans="2:9" ht="18" customHeight="1" x14ac:dyDescent="0.35">
      <c r="B11" s="198" t="s">
        <v>403</v>
      </c>
      <c r="C11" s="784">
        <v>566.83769365786065</v>
      </c>
      <c r="D11" s="321">
        <v>530.10513033325321</v>
      </c>
      <c r="E11" s="321">
        <v>610.62754864515148</v>
      </c>
      <c r="F11" s="321">
        <v>721.74873837552786</v>
      </c>
      <c r="G11" s="321">
        <v>846.22629510653292</v>
      </c>
      <c r="H11" s="322">
        <v>6.9292978359811963E-2</v>
      </c>
      <c r="I11" s="322">
        <v>-0.33015826034276041</v>
      </c>
    </row>
    <row r="12" spans="2:9" x14ac:dyDescent="0.35">
      <c r="B12" s="198" t="s">
        <v>404</v>
      </c>
      <c r="C12" s="784">
        <v>404.33905013340632</v>
      </c>
      <c r="D12" s="321">
        <v>428.08443846190886</v>
      </c>
      <c r="E12" s="321">
        <v>520.1192140972488</v>
      </c>
      <c r="F12" s="321">
        <v>583.52980200373042</v>
      </c>
      <c r="G12" s="321">
        <v>642.20824129462346</v>
      </c>
      <c r="H12" s="322">
        <v>-5.5468936020703796E-2</v>
      </c>
      <c r="I12" s="322">
        <v>-0.37039261701422299</v>
      </c>
    </row>
    <row r="13" spans="2:9" x14ac:dyDescent="0.35">
      <c r="B13" s="198" t="s">
        <v>406</v>
      </c>
      <c r="C13" s="784">
        <v>6320.6046462919776</v>
      </c>
      <c r="D13" s="321">
        <v>6653.4116073863861</v>
      </c>
      <c r="E13" s="321">
        <v>7232.5417785341124</v>
      </c>
      <c r="F13" s="321">
        <v>7148.5778457891302</v>
      </c>
      <c r="G13" s="321">
        <v>8010.3969211280737</v>
      </c>
      <c r="H13" s="322">
        <v>-5.0020497863823343E-2</v>
      </c>
      <c r="I13" s="322">
        <v>-0.21094988069556597</v>
      </c>
    </row>
    <row r="14" spans="2:9" ht="15" thickBot="1" x14ac:dyDescent="0.4">
      <c r="B14" s="197" t="s">
        <v>94</v>
      </c>
      <c r="C14" s="785">
        <v>11954.996951922323</v>
      </c>
      <c r="D14" s="323">
        <v>12593.620710835516</v>
      </c>
      <c r="E14" s="323">
        <v>13871.169393943484</v>
      </c>
      <c r="F14" s="323">
        <v>14322.741231212069</v>
      </c>
      <c r="G14" s="323">
        <v>15938.369951730077</v>
      </c>
      <c r="H14" s="324">
        <v>-5.0710099468354031E-2</v>
      </c>
      <c r="I14" s="324">
        <v>-0.24992348727451685</v>
      </c>
    </row>
  </sheetData>
  <mergeCells count="1">
    <mergeCell ref="H2:I2"/>
  </mergeCells>
  <phoneticPr fontId="5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B1:G20"/>
  <sheetViews>
    <sheetView showGridLines="0" topLeftCell="A11" workbookViewId="0"/>
  </sheetViews>
  <sheetFormatPr baseColWidth="10" defaultRowHeight="14.5" x14ac:dyDescent="0.35"/>
  <cols>
    <col min="1" max="1" width="4.08984375" customWidth="1"/>
    <col min="2" max="2" width="35.453125" style="727" customWidth="1"/>
    <col min="3" max="3" width="10.81640625" style="727" customWidth="1"/>
    <col min="4" max="4" width="9.453125" style="727" customWidth="1"/>
    <col min="5" max="5" width="9.81640625" style="727" customWidth="1"/>
    <col min="6" max="6" width="9.453125" style="727" customWidth="1"/>
    <col min="7" max="7" width="10" style="727" customWidth="1"/>
  </cols>
  <sheetData>
    <row r="1" spans="2:7" s="727" customFormat="1" ht="15" thickBot="1" x14ac:dyDescent="0.4"/>
    <row r="2" spans="2:7" s="727" customFormat="1" ht="8" customHeight="1" x14ac:dyDescent="0.35">
      <c r="B2" s="186" t="s">
        <v>529</v>
      </c>
      <c r="C2" s="729"/>
      <c r="D2" s="730"/>
      <c r="E2" s="730"/>
      <c r="F2" s="730"/>
      <c r="G2" s="730"/>
    </row>
    <row r="3" spans="2:7" s="727" customFormat="1" ht="11" customHeight="1" thickBot="1" x14ac:dyDescent="0.4">
      <c r="B3" s="188"/>
      <c r="C3" s="731" t="s">
        <v>730</v>
      </c>
      <c r="D3" s="732" t="s">
        <v>717</v>
      </c>
      <c r="E3" s="733" t="s">
        <v>700</v>
      </c>
      <c r="F3" s="733" t="s">
        <v>683</v>
      </c>
      <c r="G3" s="733" t="s">
        <v>666</v>
      </c>
    </row>
    <row r="4" spans="2:7" s="727" customFormat="1" ht="11" customHeight="1" thickTop="1" x14ac:dyDescent="0.35">
      <c r="B4" s="734" t="s">
        <v>625</v>
      </c>
      <c r="C4" s="735">
        <v>1098603</v>
      </c>
      <c r="D4" s="736">
        <v>1094446</v>
      </c>
      <c r="E4" s="737">
        <v>1102011</v>
      </c>
      <c r="F4" s="738">
        <v>1104546</v>
      </c>
      <c r="G4" s="738">
        <v>1092654</v>
      </c>
    </row>
    <row r="5" spans="2:7" s="727" customFormat="1" x14ac:dyDescent="0.35">
      <c r="B5" s="734" t="s">
        <v>737</v>
      </c>
      <c r="C5" s="735">
        <v>154357</v>
      </c>
      <c r="D5" s="739">
        <v>174625</v>
      </c>
      <c r="E5" s="740">
        <v>174070</v>
      </c>
      <c r="F5" s="740">
        <v>204639</v>
      </c>
      <c r="G5" s="740">
        <v>244927</v>
      </c>
    </row>
    <row r="6" spans="2:7" s="727" customFormat="1" ht="18" x14ac:dyDescent="0.35">
      <c r="B6" s="734" t="s">
        <v>680</v>
      </c>
      <c r="C6" s="735">
        <v>27763</v>
      </c>
      <c r="D6" s="739">
        <v>28176</v>
      </c>
      <c r="E6" s="740">
        <v>25976</v>
      </c>
      <c r="F6" s="740">
        <v>25528</v>
      </c>
      <c r="G6" s="740">
        <v>25286</v>
      </c>
    </row>
    <row r="7" spans="2:7" s="727" customFormat="1" x14ac:dyDescent="0.35">
      <c r="B7" s="734" t="s">
        <v>588</v>
      </c>
      <c r="C7" s="735">
        <v>2637</v>
      </c>
      <c r="D7" s="739">
        <v>2601</v>
      </c>
      <c r="E7" s="740">
        <v>2213</v>
      </c>
      <c r="F7" s="740">
        <v>2127</v>
      </c>
      <c r="G7" s="740">
        <v>2094</v>
      </c>
    </row>
    <row r="8" spans="2:7" s="727" customFormat="1" x14ac:dyDescent="0.35">
      <c r="B8" s="75" t="s">
        <v>573</v>
      </c>
      <c r="C8" s="741">
        <v>1283360</v>
      </c>
      <c r="D8" s="742">
        <v>1299848</v>
      </c>
      <c r="E8" s="743">
        <v>1304270</v>
      </c>
      <c r="F8" s="744">
        <v>1336840</v>
      </c>
      <c r="G8" s="744">
        <v>1364961</v>
      </c>
    </row>
    <row r="9" spans="2:7" s="727" customFormat="1" hidden="1" x14ac:dyDescent="0.35">
      <c r="B9" s="734" t="s">
        <v>581</v>
      </c>
      <c r="C9" s="735" t="e">
        <v>#REF!</v>
      </c>
      <c r="D9" s="745" t="e">
        <v>#REF!</v>
      </c>
      <c r="E9" s="740" t="e">
        <v>#REF!</v>
      </c>
      <c r="F9" s="746">
        <v>0</v>
      </c>
      <c r="G9" s="746">
        <v>0</v>
      </c>
    </row>
    <row r="10" spans="2:7" s="727" customFormat="1" x14ac:dyDescent="0.35">
      <c r="B10" s="734" t="s">
        <v>533</v>
      </c>
      <c r="C10" s="735">
        <v>596073</v>
      </c>
      <c r="D10" s="745">
        <v>565621</v>
      </c>
      <c r="E10" s="740">
        <v>567649</v>
      </c>
      <c r="F10" s="746">
        <v>545963</v>
      </c>
      <c r="G10" s="746">
        <v>604724</v>
      </c>
    </row>
    <row r="11" spans="2:7" s="727" customFormat="1" ht="15" thickBot="1" x14ac:dyDescent="0.4">
      <c r="B11" s="75" t="s">
        <v>553</v>
      </c>
      <c r="C11" s="747">
        <v>1879433</v>
      </c>
      <c r="D11" s="743">
        <v>1865469</v>
      </c>
      <c r="E11" s="743">
        <v>1871919</v>
      </c>
      <c r="F11" s="744">
        <v>1882803</v>
      </c>
      <c r="G11" s="744">
        <v>1969685</v>
      </c>
    </row>
    <row r="12" spans="2:7" s="727" customFormat="1" ht="15" thickBot="1" x14ac:dyDescent="0.4">
      <c r="B12" s="748"/>
      <c r="C12" s="748"/>
      <c r="D12" s="748"/>
      <c r="E12" s="749"/>
      <c r="F12" s="749"/>
      <c r="G12" s="749"/>
    </row>
    <row r="13" spans="2:7" ht="7.5" customHeight="1" x14ac:dyDescent="0.35">
      <c r="B13" s="728" t="s">
        <v>640</v>
      </c>
      <c r="C13" s="729"/>
      <c r="D13" s="730"/>
      <c r="E13" s="730"/>
      <c r="F13" s="730"/>
      <c r="G13" s="730"/>
    </row>
    <row r="14" spans="2:7" ht="15" thickBot="1" x14ac:dyDescent="0.4">
      <c r="B14" s="691"/>
      <c r="C14" s="731" t="s">
        <v>729</v>
      </c>
      <c r="D14" s="732" t="s">
        <v>716</v>
      </c>
      <c r="E14" s="733" t="s">
        <v>699</v>
      </c>
      <c r="F14" s="733" t="s">
        <v>681</v>
      </c>
      <c r="G14" s="733" t="s">
        <v>665</v>
      </c>
    </row>
    <row r="15" spans="2:7" ht="15" thickTop="1" x14ac:dyDescent="0.35">
      <c r="B15" s="734" t="s">
        <v>625</v>
      </c>
      <c r="C15" s="735">
        <v>83454</v>
      </c>
      <c r="D15" s="739">
        <v>76711</v>
      </c>
      <c r="E15" s="737">
        <v>120749</v>
      </c>
      <c r="F15" s="738">
        <v>84634</v>
      </c>
      <c r="G15" s="738">
        <v>41356</v>
      </c>
    </row>
    <row r="16" spans="2:7" ht="18" x14ac:dyDescent="0.35">
      <c r="B16" s="734" t="s">
        <v>679</v>
      </c>
      <c r="C16" s="735">
        <v>508</v>
      </c>
      <c r="D16" s="740">
        <v>670</v>
      </c>
      <c r="E16" s="740">
        <v>835</v>
      </c>
      <c r="F16" s="740">
        <v>843</v>
      </c>
      <c r="G16" s="740">
        <v>668</v>
      </c>
    </row>
    <row r="17" spans="2:7" x14ac:dyDescent="0.35">
      <c r="B17" s="734" t="s">
        <v>588</v>
      </c>
      <c r="C17" s="735">
        <v>67</v>
      </c>
      <c r="D17" s="740">
        <v>27</v>
      </c>
      <c r="E17" s="740">
        <v>15</v>
      </c>
      <c r="F17" s="740">
        <v>22</v>
      </c>
      <c r="G17" s="740">
        <v>204</v>
      </c>
    </row>
    <row r="18" spans="2:7" x14ac:dyDescent="0.35">
      <c r="B18" s="75" t="s">
        <v>641</v>
      </c>
      <c r="C18" s="741">
        <v>84029</v>
      </c>
      <c r="D18" s="743">
        <v>77408</v>
      </c>
      <c r="E18" s="743">
        <v>121599</v>
      </c>
      <c r="F18" s="744">
        <v>85499</v>
      </c>
      <c r="G18" s="744">
        <v>42228</v>
      </c>
    </row>
    <row r="19" spans="2:7" x14ac:dyDescent="0.35">
      <c r="B19" s="734" t="s">
        <v>642</v>
      </c>
      <c r="C19" s="735">
        <v>157436</v>
      </c>
      <c r="D19" s="740">
        <v>122648</v>
      </c>
      <c r="E19" s="740">
        <v>128918</v>
      </c>
      <c r="F19" s="746">
        <v>110423</v>
      </c>
      <c r="G19" s="746">
        <v>154141</v>
      </c>
    </row>
    <row r="20" spans="2:7" ht="15" thickBot="1" x14ac:dyDescent="0.4">
      <c r="B20" s="75" t="s">
        <v>643</v>
      </c>
      <c r="C20" s="747">
        <v>241465</v>
      </c>
      <c r="D20" s="743">
        <v>200056</v>
      </c>
      <c r="E20" s="743">
        <v>250517</v>
      </c>
      <c r="F20" s="744">
        <v>195922</v>
      </c>
      <c r="G20" s="744">
        <v>42323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B2:I12"/>
  <sheetViews>
    <sheetView workbookViewId="0"/>
  </sheetViews>
  <sheetFormatPr baseColWidth="10" defaultRowHeight="14.5" x14ac:dyDescent="0.35"/>
  <cols>
    <col min="1" max="1" width="2.6328125" style="185" customWidth="1"/>
    <col min="2" max="2" width="16.90625" style="185" bestFit="1" customWidth="1"/>
    <col min="3" max="3" width="7.54296875" style="185" bestFit="1" customWidth="1"/>
    <col min="4" max="4" width="10.6328125" style="185" bestFit="1" customWidth="1"/>
    <col min="5" max="7" width="7.36328125" style="185" bestFit="1" customWidth="1"/>
    <col min="8" max="8" width="9.26953125" style="185" bestFit="1" customWidth="1"/>
    <col min="9" max="9" width="8" style="185" bestFit="1" customWidth="1"/>
    <col min="10" max="16384" width="10.90625" style="185"/>
  </cols>
  <sheetData>
    <row r="2" spans="2:9" ht="15" thickBot="1" x14ac:dyDescent="0.4">
      <c r="B2" s="186" t="s">
        <v>521</v>
      </c>
      <c r="C2" s="695"/>
      <c r="D2" s="696"/>
      <c r="E2" s="696"/>
      <c r="F2" s="696"/>
      <c r="G2" s="696"/>
    </row>
    <row r="3" spans="2:9" ht="15.5" thickTop="1" thickBot="1" x14ac:dyDescent="0.4">
      <c r="B3" s="188"/>
      <c r="C3" s="697" t="s">
        <v>730</v>
      </c>
      <c r="D3" s="329" t="s">
        <v>717</v>
      </c>
      <c r="E3" s="329" t="s">
        <v>700</v>
      </c>
      <c r="F3" s="329" t="s">
        <v>683</v>
      </c>
      <c r="G3" s="329" t="s">
        <v>666</v>
      </c>
      <c r="H3" s="329" t="s">
        <v>19</v>
      </c>
      <c r="I3" s="329" t="s">
        <v>20</v>
      </c>
    </row>
    <row r="4" spans="2:9" ht="15" thickTop="1" x14ac:dyDescent="0.35">
      <c r="B4" s="191" t="s">
        <v>522</v>
      </c>
      <c r="C4" s="770">
        <v>2686</v>
      </c>
      <c r="D4" s="698">
        <v>2917</v>
      </c>
      <c r="E4" s="698">
        <v>2941</v>
      </c>
      <c r="F4" s="698">
        <v>2980</v>
      </c>
      <c r="G4" s="698">
        <v>3012</v>
      </c>
      <c r="H4" s="436">
        <v>-7.9190949605759342E-2</v>
      </c>
      <c r="I4" s="436">
        <v>-0.10823373173970785</v>
      </c>
    </row>
    <row r="5" spans="2:9" hidden="1" x14ac:dyDescent="0.35">
      <c r="B5" s="191" t="s">
        <v>583</v>
      </c>
      <c r="C5" s="770"/>
      <c r="D5" s="330"/>
      <c r="E5" s="330"/>
      <c r="F5" s="698">
        <v>0</v>
      </c>
      <c r="G5" s="698">
        <v>0</v>
      </c>
      <c r="H5" s="699" t="s">
        <v>438</v>
      </c>
      <c r="I5" s="436" t="e">
        <v>#DIV/0!</v>
      </c>
    </row>
    <row r="6" spans="2:9" x14ac:dyDescent="0.35">
      <c r="B6" s="191" t="s">
        <v>408</v>
      </c>
      <c r="C6" s="770">
        <v>110</v>
      </c>
      <c r="D6" s="330">
        <v>128</v>
      </c>
      <c r="E6" s="330">
        <v>131</v>
      </c>
      <c r="F6" s="698">
        <v>140</v>
      </c>
      <c r="G6" s="698">
        <v>147</v>
      </c>
      <c r="H6" s="436">
        <v>-0.140625</v>
      </c>
      <c r="I6" s="436">
        <v>-0.25170068027210879</v>
      </c>
    </row>
    <row r="7" spans="2:9" x14ac:dyDescent="0.35">
      <c r="B7" s="191" t="s">
        <v>453</v>
      </c>
      <c r="C7" s="770">
        <v>206</v>
      </c>
      <c r="D7" s="330">
        <v>192</v>
      </c>
      <c r="E7" s="330">
        <v>180</v>
      </c>
      <c r="F7" s="698">
        <v>165</v>
      </c>
      <c r="G7" s="698">
        <v>162</v>
      </c>
      <c r="H7" s="436">
        <v>7.2916666666666741E-2</v>
      </c>
      <c r="I7" s="436">
        <v>0.27160493827160503</v>
      </c>
    </row>
    <row r="8" spans="2:9" x14ac:dyDescent="0.35">
      <c r="B8" s="191" t="s">
        <v>452</v>
      </c>
      <c r="C8" s="770">
        <v>12</v>
      </c>
      <c r="D8" s="330">
        <v>12</v>
      </c>
      <c r="E8" s="330">
        <v>11</v>
      </c>
      <c r="F8" s="698">
        <v>11</v>
      </c>
      <c r="G8" s="698">
        <v>12</v>
      </c>
      <c r="H8" s="436">
        <v>0</v>
      </c>
      <c r="I8" s="436">
        <v>0</v>
      </c>
    </row>
    <row r="9" spans="2:9" x14ac:dyDescent="0.35">
      <c r="B9" s="191" t="s">
        <v>593</v>
      </c>
      <c r="C9" s="770">
        <v>38</v>
      </c>
      <c r="D9" s="330">
        <v>57</v>
      </c>
      <c r="E9" s="330">
        <v>59</v>
      </c>
      <c r="F9" s="698">
        <v>62</v>
      </c>
      <c r="G9" s="698">
        <v>65</v>
      </c>
      <c r="H9" s="436">
        <v>-0.33333333333333337</v>
      </c>
      <c r="I9" s="436">
        <v>-0.41538461538461535</v>
      </c>
    </row>
    <row r="10" spans="2:9" x14ac:dyDescent="0.35">
      <c r="B10" s="191" t="s">
        <v>214</v>
      </c>
      <c r="C10" s="770">
        <v>40</v>
      </c>
      <c r="D10" s="330">
        <v>42</v>
      </c>
      <c r="E10" s="330">
        <v>40</v>
      </c>
      <c r="F10" s="698">
        <v>41</v>
      </c>
      <c r="G10" s="698">
        <v>44</v>
      </c>
      <c r="H10" s="436">
        <v>-4.7619047619047672E-2</v>
      </c>
      <c r="I10" s="436">
        <v>-9.0909090909090939E-2</v>
      </c>
    </row>
    <row r="11" spans="2:9" ht="15" thickBot="1" x14ac:dyDescent="0.4">
      <c r="B11" s="193" t="s">
        <v>523</v>
      </c>
      <c r="C11" s="771">
        <v>3092</v>
      </c>
      <c r="D11" s="331">
        <v>3348</v>
      </c>
      <c r="E11" s="331">
        <v>3362</v>
      </c>
      <c r="F11" s="331">
        <v>3399</v>
      </c>
      <c r="G11" s="331">
        <v>3442</v>
      </c>
      <c r="H11" s="382">
        <v>-7.6463560334528058E-2</v>
      </c>
      <c r="I11" s="382">
        <v>-0.10168506682161538</v>
      </c>
    </row>
    <row r="12" spans="2:9" ht="15" thickTop="1" x14ac:dyDescent="0.3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21" ma:contentTypeDescription="Crear nuevo documento." ma:contentTypeScope="" ma:versionID="0d15e3dc37e8863c46b00ec3e7ca2161">
  <xsd:schema xmlns:xsd="http://www.w3.org/2001/XMLSchema" xmlns:xs="http://www.w3.org/2001/XMLSchema" xmlns:p="http://schemas.microsoft.com/office/2006/metadata/properties" xmlns:ns1="http://schemas.microsoft.com/sharepoint/v3" xmlns:ns2="fab2a245-784d-4ef1-857a-4857b0b31d91" xmlns:ns3="54c85ffb-8c09-4807-a22d-203d891eb70f" targetNamespace="http://schemas.microsoft.com/office/2006/metadata/properties" ma:root="true" ma:fieldsID="2a08c296934010aec2ed523686b96c8a" ns1:_="" ns2:_="" ns3:_="">
    <xsd:import namespace="http://schemas.microsoft.com/sharepoint/v3"/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E1A277-3995-4719-A18F-10652F202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4130c7-6053-493f-b6a0-e0b5fc1f973b}" enabled="1" method="Privileged" siteId="{e9d72534-ad36-4657-bc30-46bd7f6add1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Contact+</vt:lpstr>
      <vt:lpstr>Highlights</vt:lpstr>
      <vt:lpstr>Highlights Subsidiaries</vt:lpstr>
      <vt:lpstr>Highlights Bank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2026-05-06T17:37:24Z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