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RI\RI\Divulgação\2024\4T24\Séries Históricas\"/>
    </mc:Choice>
  </mc:AlternateContent>
  <xr:revisionPtr revIDLastSave="0" documentId="13_ncr:1_{DA3CCDBF-F9EE-4496-B859-9E04D797F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 e Reneg de Créditos" sheetId="41" r:id="rId20"/>
    <sheet name="Receitas de Serviços" sheetId="19" r:id="rId21"/>
    <sheet name=" Outras Receitas Operacionais" sheetId="20" r:id="rId22"/>
    <sheet name="Despesas de Pessoal" sheetId="21" r:id="rId23"/>
    <sheet name="Outras Desp Adm" sheetId="22" r:id="rId24"/>
    <sheet name="Outras Desp Operacionais" sheetId="23" r:id="rId25"/>
    <sheet name="Outros Passivos" sheetId="33" r:id="rId26"/>
    <sheet name="Margem Analítica até 1T2020" sheetId="40" r:id="rId27"/>
    <sheet name="Margem Analítica Atual" sheetId="28" r:id="rId28"/>
    <sheet name="Variações Rec e Desp de Juros" sheetId="29" r:id="rId29"/>
    <sheet name="Índices Financeiros Econômicos" sheetId="24" r:id="rId30"/>
    <sheet name="Indicadores Estruturais" sheetId="25" r:id="rId31"/>
    <sheet name="Indicadores Ações" sheetId="26" r:id="rId32"/>
    <sheet name="Market Share" sheetId="27" r:id="rId33"/>
  </sheets>
  <definedNames>
    <definedName name="Balanço_Patrimonial___ATIVO__atual">Índice!$A$2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39" l="1"/>
  <c r="AG5" i="39"/>
  <c r="AG6" i="39"/>
  <c r="AG7" i="39"/>
  <c r="AG8" i="39"/>
  <c r="AG9" i="39"/>
  <c r="AG10" i="39"/>
  <c r="AG11" i="39"/>
  <c r="AG12" i="39"/>
  <c r="AG13" i="39"/>
  <c r="AG14" i="39"/>
  <c r="AG15" i="39"/>
  <c r="AG16" i="39"/>
  <c r="AG17" i="39"/>
  <c r="AG18" i="39"/>
  <c r="AG19" i="39"/>
  <c r="AG20" i="39"/>
  <c r="AG21" i="39"/>
  <c r="AG22" i="39"/>
  <c r="AG23" i="39"/>
  <c r="AG24" i="39"/>
  <c r="AG25" i="39"/>
  <c r="AG26" i="39"/>
  <c r="AG27" i="39"/>
  <c r="AG28" i="39"/>
  <c r="AG29" i="39"/>
  <c r="AG30" i="39"/>
  <c r="AG31" i="39"/>
  <c r="AG3" i="39"/>
  <c r="AD22" i="39"/>
  <c r="AB22" i="39"/>
  <c r="AF17" i="39"/>
  <c r="C5" i="41" l="1"/>
  <c r="C4" i="41"/>
  <c r="E5" i="41"/>
  <c r="E4" i="41"/>
  <c r="G5" i="41"/>
  <c r="G4" i="41"/>
  <c r="J5" i="41"/>
  <c r="J4" i="41"/>
  <c r="L5" i="41"/>
  <c r="L4" i="41"/>
  <c r="N5" i="41"/>
  <c r="N4" i="41"/>
  <c r="Q5" i="41"/>
  <c r="Q4" i="41"/>
  <c r="S5" i="41"/>
  <c r="S4" i="41"/>
  <c r="U5" i="41"/>
  <c r="U4" i="41"/>
  <c r="X5" i="41"/>
  <c r="X4" i="41"/>
  <c r="Z5" i="41"/>
  <c r="Z4" i="41"/>
  <c r="AB5" i="41"/>
  <c r="AB4" i="41"/>
  <c r="AE5" i="41"/>
  <c r="AE4" i="41"/>
  <c r="AG5" i="41"/>
  <c r="AG4" i="41"/>
  <c r="AI5" i="41"/>
  <c r="AI4" i="41"/>
  <c r="AU27" i="20"/>
  <c r="AR27" i="20"/>
  <c r="AP27" i="20"/>
  <c r="AN27" i="20"/>
  <c r="AM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AT26" i="20"/>
  <c r="AS26" i="20"/>
  <c r="AQ26" i="20"/>
  <c r="AO26" i="20"/>
  <c r="AL26" i="20"/>
  <c r="AK26" i="20"/>
  <c r="AI26" i="20"/>
  <c r="AG26" i="20"/>
  <c r="AT25" i="20"/>
  <c r="AS25" i="20"/>
  <c r="AQ25" i="20"/>
  <c r="AO25" i="20"/>
  <c r="AK25" i="20"/>
  <c r="AL25" i="20" s="1"/>
  <c r="AI25" i="20"/>
  <c r="AT24" i="20"/>
  <c r="AS24" i="20"/>
  <c r="AQ24" i="20"/>
  <c r="AO24" i="20"/>
  <c r="AK24" i="20"/>
  <c r="AL24" i="20" s="1"/>
  <c r="AI24" i="20"/>
  <c r="AG24" i="20"/>
  <c r="AT23" i="20"/>
  <c r="AS23" i="20"/>
  <c r="AQ23" i="20"/>
  <c r="AO23" i="20"/>
  <c r="AK23" i="20"/>
  <c r="AI23" i="20"/>
  <c r="AL23" i="20" s="1"/>
  <c r="AG23" i="20"/>
  <c r="AT22" i="20"/>
  <c r="AS22" i="20"/>
  <c r="AQ22" i="20"/>
  <c r="AO22" i="20"/>
  <c r="AK22" i="20"/>
  <c r="AL22" i="20" s="1"/>
  <c r="AI22" i="20"/>
  <c r="AG22" i="20"/>
  <c r="AT21" i="20"/>
  <c r="AS21" i="20"/>
  <c r="AQ21" i="20"/>
  <c r="AO21" i="20"/>
  <c r="AL21" i="20"/>
  <c r="AK21" i="20"/>
  <c r="AI21" i="20"/>
  <c r="AG21" i="20"/>
  <c r="AT20" i="20"/>
  <c r="AS20" i="20"/>
  <c r="AQ20" i="20"/>
  <c r="AO20" i="20"/>
  <c r="AK20" i="20"/>
  <c r="AL20" i="20" s="1"/>
  <c r="AI20" i="20"/>
  <c r="AG20" i="20"/>
  <c r="AT19" i="20"/>
  <c r="AS19" i="20"/>
  <c r="AQ19" i="20"/>
  <c r="AO19" i="20"/>
  <c r="AK19" i="20"/>
  <c r="AL19" i="20" s="1"/>
  <c r="AI19" i="20"/>
  <c r="AT18" i="20"/>
  <c r="AS18" i="20"/>
  <c r="AQ18" i="20"/>
  <c r="AO18" i="20"/>
  <c r="AL18" i="20"/>
  <c r="AK18" i="20"/>
  <c r="AI18" i="20"/>
  <c r="AG18" i="20"/>
  <c r="AT17" i="20"/>
  <c r="AS17" i="20"/>
  <c r="AQ17" i="20"/>
  <c r="AO17" i="20"/>
  <c r="AK17" i="20"/>
  <c r="AL17" i="20" s="1"/>
  <c r="AI17" i="20"/>
  <c r="AG17" i="20"/>
  <c r="AT16" i="20"/>
  <c r="AS16" i="20"/>
  <c r="AQ16" i="20"/>
  <c r="AO16" i="20"/>
  <c r="AK16" i="20"/>
  <c r="AL16" i="20" s="1"/>
  <c r="AI16" i="20"/>
  <c r="AG16" i="20"/>
  <c r="AT15" i="20"/>
  <c r="AS15" i="20"/>
  <c r="AQ15" i="20"/>
  <c r="AO15" i="20"/>
  <c r="AK15" i="20"/>
  <c r="AI15" i="20"/>
  <c r="AL15" i="20" s="1"/>
  <c r="AG15" i="20"/>
  <c r="AT14" i="20"/>
  <c r="AS14" i="20"/>
  <c r="AQ14" i="20"/>
  <c r="AO14" i="20"/>
  <c r="AK14" i="20"/>
  <c r="AL14" i="20" s="1"/>
  <c r="AI14" i="20"/>
  <c r="AG14" i="20"/>
  <c r="AT13" i="20"/>
  <c r="AS13" i="20"/>
  <c r="AQ13" i="20"/>
  <c r="AO13" i="20"/>
  <c r="AL13" i="20"/>
  <c r="AK13" i="20"/>
  <c r="AI13" i="20"/>
  <c r="AG13" i="20"/>
  <c r="AT12" i="20"/>
  <c r="AS12" i="20"/>
  <c r="AQ12" i="20"/>
  <c r="AO12" i="20"/>
  <c r="AK12" i="20"/>
  <c r="AL12" i="20" s="1"/>
  <c r="AI12" i="20"/>
  <c r="AG12" i="20"/>
  <c r="AT10" i="20"/>
  <c r="AS10" i="20"/>
  <c r="AQ10" i="20"/>
  <c r="AO10" i="20"/>
  <c r="AK10" i="20"/>
  <c r="AL10" i="20" s="1"/>
  <c r="AI10" i="20"/>
  <c r="AG10" i="20"/>
  <c r="AT9" i="20"/>
  <c r="AS9" i="20"/>
  <c r="AQ9" i="20"/>
  <c r="AO9" i="20"/>
  <c r="AK9" i="20"/>
  <c r="AI9" i="20"/>
  <c r="AL9" i="20" s="1"/>
  <c r="AG9" i="20"/>
  <c r="AT8" i="20"/>
  <c r="AS8" i="20"/>
  <c r="AQ8" i="20"/>
  <c r="AO8" i="20"/>
  <c r="AK8" i="20"/>
  <c r="AL8" i="20" s="1"/>
  <c r="AI8" i="20"/>
  <c r="AG8" i="20"/>
  <c r="AT7" i="20"/>
  <c r="AS7" i="20"/>
  <c r="AQ7" i="20"/>
  <c r="AO7" i="20"/>
  <c r="AL7" i="20"/>
  <c r="AK7" i="20"/>
  <c r="AI7" i="20"/>
  <c r="AG7" i="20"/>
  <c r="AT6" i="20"/>
  <c r="AS6" i="20"/>
  <c r="AQ6" i="20"/>
  <c r="AO6" i="20"/>
  <c r="AK6" i="20"/>
  <c r="AL6" i="20" s="1"/>
  <c r="AI6" i="20"/>
  <c r="AG6" i="20"/>
  <c r="AT5" i="20"/>
  <c r="AS5" i="20"/>
  <c r="AQ5" i="20"/>
  <c r="AQ27" i="20" s="1"/>
  <c r="AO5" i="20"/>
  <c r="AO27" i="20" s="1"/>
  <c r="AK5" i="20"/>
  <c r="AL5" i="20" s="1"/>
  <c r="AI5" i="20"/>
  <c r="AG5" i="20"/>
  <c r="AT4" i="20"/>
  <c r="AT27" i="20" s="1"/>
  <c r="AS4" i="20"/>
  <c r="AS27" i="20" s="1"/>
  <c r="AQ4" i="20"/>
  <c r="AO4" i="20"/>
  <c r="AK4" i="20"/>
  <c r="AI4" i="20"/>
  <c r="AL4" i="20" s="1"/>
  <c r="AG4" i="20"/>
  <c r="AL27" i="20" l="1"/>
  <c r="AK27" i="20"/>
  <c r="AF14" i="19"/>
  <c r="AE13" i="19"/>
  <c r="AD13" i="19"/>
  <c r="AB13" i="19"/>
  <c r="Z13" i="19"/>
  <c r="V13" i="19"/>
  <c r="T13" i="19"/>
  <c r="R13" i="19"/>
  <c r="AE12" i="19"/>
  <c r="AD12" i="19"/>
  <c r="AB12" i="19"/>
  <c r="Z12" i="19"/>
  <c r="V12" i="19"/>
  <c r="T12" i="19"/>
  <c r="R12" i="19"/>
  <c r="AE11" i="19"/>
  <c r="AD11" i="19"/>
  <c r="AB11" i="19"/>
  <c r="Z11" i="19"/>
  <c r="X11" i="19"/>
  <c r="U11" i="19"/>
  <c r="S11" i="19"/>
  <c r="S14" i="19" s="1"/>
  <c r="Q11" i="19"/>
  <c r="Q14" i="19" s="1"/>
  <c r="P11" i="19"/>
  <c r="P14" i="19" s="1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E10" i="19"/>
  <c r="AD10" i="19"/>
  <c r="AB10" i="19"/>
  <c r="Z10" i="19"/>
  <c r="V10" i="19"/>
  <c r="T10" i="19"/>
  <c r="R10" i="19"/>
  <c r="AE9" i="19"/>
  <c r="AD9" i="19"/>
  <c r="AB9" i="19"/>
  <c r="Z9" i="19"/>
  <c r="V9" i="19"/>
  <c r="T9" i="19"/>
  <c r="R9" i="19"/>
  <c r="AC8" i="19"/>
  <c r="AC14" i="19" s="1"/>
  <c r="AA8" i="19"/>
  <c r="AE8" i="19" s="1"/>
  <c r="Y8" i="19"/>
  <c r="Y14" i="19" s="1"/>
  <c r="X8" i="19"/>
  <c r="X14" i="19" s="1"/>
  <c r="V8" i="19"/>
  <c r="U8" i="19"/>
  <c r="S8" i="19"/>
  <c r="T8" i="19" s="1"/>
  <c r="Q8" i="19"/>
  <c r="R8" i="19" s="1"/>
  <c r="P8" i="19"/>
  <c r="O8" i="19"/>
  <c r="O14" i="19" s="1"/>
  <c r="N8" i="19"/>
  <c r="N14" i="19" s="1"/>
  <c r="M8" i="19"/>
  <c r="M14" i="19" s="1"/>
  <c r="L8" i="19"/>
  <c r="K8" i="19"/>
  <c r="J8" i="19"/>
  <c r="I8" i="19"/>
  <c r="H8" i="19"/>
  <c r="G8" i="19"/>
  <c r="F8" i="19"/>
  <c r="E8" i="19"/>
  <c r="D8" i="19"/>
  <c r="C8" i="19"/>
  <c r="B8" i="19"/>
  <c r="B14" i="19" s="1"/>
  <c r="AE7" i="19"/>
  <c r="AD7" i="19"/>
  <c r="AB7" i="19"/>
  <c r="Z7" i="19"/>
  <c r="T7" i="19"/>
  <c r="W7" i="19" s="1"/>
  <c r="AE6" i="19"/>
  <c r="AD6" i="19"/>
  <c r="AB6" i="19"/>
  <c r="Z6" i="19"/>
  <c r="V6" i="19"/>
  <c r="T6" i="19"/>
  <c r="R6" i="19"/>
  <c r="AE5" i="19"/>
  <c r="AD5" i="19"/>
  <c r="AB5" i="19"/>
  <c r="Z5" i="19"/>
  <c r="V5" i="19"/>
  <c r="W5" i="19" s="1"/>
  <c r="T5" i="19"/>
  <c r="R5" i="19"/>
  <c r="AE4" i="19"/>
  <c r="AD4" i="19"/>
  <c r="AB4" i="19"/>
  <c r="Z4" i="19"/>
  <c r="V4" i="19"/>
  <c r="T4" i="19"/>
  <c r="R4" i="19"/>
  <c r="W8" i="19" l="1"/>
  <c r="D14" i="19"/>
  <c r="W12" i="19"/>
  <c r="W13" i="19"/>
  <c r="U14" i="19"/>
  <c r="C14" i="19"/>
  <c r="F14" i="19"/>
  <c r="G14" i="19"/>
  <c r="J14" i="19"/>
  <c r="K14" i="19"/>
  <c r="W4" i="19"/>
  <c r="H14" i="19"/>
  <c r="I14" i="19"/>
  <c r="L14" i="19"/>
  <c r="E14" i="19"/>
  <c r="W6" i="19"/>
  <c r="AE14" i="19"/>
  <c r="W10" i="19"/>
  <c r="W9" i="19"/>
  <c r="R11" i="19"/>
  <c r="R14" i="19" s="1"/>
  <c r="T11" i="19"/>
  <c r="T14" i="19" s="1"/>
  <c r="AA14" i="19"/>
  <c r="Z8" i="19"/>
  <c r="Z14" i="19" s="1"/>
  <c r="V11" i="19"/>
  <c r="W11" i="19" s="1"/>
  <c r="AD8" i="19"/>
  <c r="AD14" i="19" s="1"/>
  <c r="AB8" i="19"/>
  <c r="AB14" i="19" s="1"/>
  <c r="W14" i="19" l="1"/>
  <c r="V14" i="19"/>
  <c r="BF19" i="26" l="1"/>
  <c r="BF15" i="26"/>
  <c r="BF11" i="26"/>
  <c r="BF7" i="26"/>
  <c r="AT5" i="23"/>
  <c r="AT6" i="23"/>
  <c r="AT7" i="23"/>
  <c r="AT8" i="23"/>
  <c r="AT9" i="23"/>
  <c r="AT10" i="23"/>
  <c r="AT11" i="23"/>
  <c r="AT12" i="23"/>
  <c r="AT13" i="23"/>
  <c r="AT14" i="23"/>
  <c r="AT15" i="23"/>
  <c r="AT16" i="23"/>
  <c r="AT17" i="23"/>
  <c r="AT18" i="23"/>
  <c r="AT19" i="23"/>
  <c r="AT20" i="23"/>
  <c r="AT4" i="23"/>
  <c r="AS5" i="23"/>
  <c r="AS6" i="23"/>
  <c r="AS7" i="23"/>
  <c r="AS8" i="23"/>
  <c r="AS9" i="23"/>
  <c r="AS10" i="23"/>
  <c r="AS11" i="23"/>
  <c r="AS12" i="23"/>
  <c r="AS13" i="23"/>
  <c r="AS14" i="23"/>
  <c r="AS15" i="23"/>
  <c r="AS16" i="23"/>
  <c r="AS17" i="23"/>
  <c r="AS18" i="23"/>
  <c r="AS19" i="23"/>
  <c r="AS20" i="23"/>
  <c r="AS4" i="23"/>
  <c r="AT5" i="22"/>
  <c r="AT6" i="22"/>
  <c r="AT7" i="22"/>
  <c r="AT8" i="22"/>
  <c r="AT9" i="22"/>
  <c r="AT10" i="22"/>
  <c r="AT11" i="22"/>
  <c r="AT12" i="22"/>
  <c r="AT13" i="22"/>
  <c r="AT14" i="22"/>
  <c r="AT15" i="22"/>
  <c r="AT16" i="22"/>
  <c r="AT17" i="22"/>
  <c r="AT4" i="22"/>
  <c r="AS5" i="22"/>
  <c r="AS6" i="22"/>
  <c r="AS7" i="22"/>
  <c r="AS8" i="22"/>
  <c r="AS9" i="22"/>
  <c r="AS10" i="22"/>
  <c r="AS11" i="22"/>
  <c r="AS12" i="22"/>
  <c r="AS13" i="22"/>
  <c r="AS14" i="22"/>
  <c r="AS15" i="22"/>
  <c r="AS16" i="22"/>
  <c r="AS17" i="22"/>
  <c r="AS4" i="22"/>
  <c r="AT4" i="21"/>
  <c r="AT5" i="21"/>
  <c r="AT6" i="21"/>
  <c r="AT7" i="21"/>
  <c r="AT3" i="21"/>
  <c r="AS4" i="21"/>
  <c r="AS5" i="21"/>
  <c r="AS6" i="21"/>
  <c r="AS7" i="21"/>
  <c r="AS3" i="21"/>
  <c r="AN4" i="39"/>
  <c r="AN5" i="39"/>
  <c r="AN6" i="39"/>
  <c r="AN7" i="39"/>
  <c r="AN8" i="39"/>
  <c r="AN9" i="39"/>
  <c r="AN10" i="39"/>
  <c r="AN11" i="39"/>
  <c r="AN12" i="39"/>
  <c r="AN13" i="39"/>
  <c r="AN14" i="39"/>
  <c r="AN15" i="39"/>
  <c r="AN16" i="39"/>
  <c r="AN17" i="39"/>
  <c r="AN18" i="39"/>
  <c r="AN19" i="39"/>
  <c r="AN20" i="39"/>
  <c r="AN21" i="39"/>
  <c r="AN22" i="39"/>
  <c r="AN23" i="39"/>
  <c r="AN24" i="39"/>
  <c r="AN25" i="39"/>
  <c r="AN26" i="39"/>
  <c r="AN27" i="39"/>
  <c r="AN28" i="39"/>
  <c r="AN29" i="39"/>
  <c r="AN30" i="39"/>
  <c r="AN31" i="39"/>
  <c r="AN3" i="39"/>
  <c r="BE19" i="26" l="1"/>
  <c r="BE15" i="26"/>
  <c r="BE11" i="26"/>
  <c r="BE7" i="26"/>
  <c r="AQ6" i="23"/>
  <c r="AQ7" i="23"/>
  <c r="AQ8" i="23"/>
  <c r="AQ9" i="23"/>
  <c r="AQ10" i="23"/>
  <c r="AQ11" i="23"/>
  <c r="AQ12" i="23"/>
  <c r="AQ13" i="23"/>
  <c r="AQ14" i="23"/>
  <c r="AQ15" i="23"/>
  <c r="AQ16" i="23"/>
  <c r="AQ17" i="23"/>
  <c r="AQ18" i="23"/>
  <c r="AQ19" i="23"/>
  <c r="AQ20" i="23"/>
  <c r="AQ5" i="23"/>
  <c r="AQ4" i="23"/>
  <c r="AQ5" i="22"/>
  <c r="AQ6" i="22"/>
  <c r="AQ7" i="22"/>
  <c r="AQ8" i="22"/>
  <c r="AQ9" i="22"/>
  <c r="AQ10" i="22"/>
  <c r="AQ11" i="22"/>
  <c r="AQ12" i="22"/>
  <c r="AQ13" i="22"/>
  <c r="AQ14" i="22"/>
  <c r="AQ15" i="22"/>
  <c r="AQ16" i="22"/>
  <c r="AQ17" i="22"/>
  <c r="AQ4" i="22"/>
  <c r="AQ4" i="21"/>
  <c r="AQ5" i="21"/>
  <c r="AQ6" i="21"/>
  <c r="AQ7" i="21"/>
  <c r="AQ3" i="21"/>
  <c r="AL4" i="39"/>
  <c r="AL5" i="39"/>
  <c r="AL6" i="39"/>
  <c r="AL7" i="39"/>
  <c r="AL8" i="39"/>
  <c r="AL9" i="39"/>
  <c r="AL10" i="39"/>
  <c r="AL11" i="39"/>
  <c r="AL12" i="39"/>
  <c r="AL13" i="39"/>
  <c r="AL14" i="39"/>
  <c r="AL15" i="39"/>
  <c r="AL16" i="39"/>
  <c r="AL17" i="39"/>
  <c r="AL18" i="39"/>
  <c r="AL19" i="39"/>
  <c r="AL20" i="39"/>
  <c r="AL21" i="39"/>
  <c r="AL22" i="39"/>
  <c r="AL23" i="39"/>
  <c r="AL24" i="39"/>
  <c r="AL25" i="39"/>
  <c r="AL26" i="39"/>
  <c r="AL27" i="39"/>
  <c r="AL28" i="39"/>
  <c r="AL29" i="39"/>
  <c r="AL30" i="39"/>
  <c r="AL31" i="39"/>
  <c r="AL32" i="39"/>
  <c r="AL3" i="39"/>
  <c r="AD11" i="39"/>
  <c r="AD10" i="39"/>
  <c r="BD7" i="26" l="1"/>
  <c r="BD19" i="26"/>
  <c r="BD15" i="26"/>
  <c r="BD11" i="26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19" i="23"/>
  <c r="AO20" i="23"/>
  <c r="AO4" i="23"/>
  <c r="AO5" i="22"/>
  <c r="AO6" i="22"/>
  <c r="AO7" i="22"/>
  <c r="AO8" i="22"/>
  <c r="AO9" i="22"/>
  <c r="AO10" i="22"/>
  <c r="AO11" i="22"/>
  <c r="AO12" i="22"/>
  <c r="AO13" i="22"/>
  <c r="AO14" i="22"/>
  <c r="AO15" i="22"/>
  <c r="AO16" i="22"/>
  <c r="AO17" i="22"/>
  <c r="AO4" i="22"/>
  <c r="AO4" i="21"/>
  <c r="AO5" i="21"/>
  <c r="AO6" i="21"/>
  <c r="AO7" i="21"/>
  <c r="AO3" i="21"/>
  <c r="AJ4" i="39" l="1"/>
  <c r="AJ5" i="39"/>
  <c r="AJ6" i="39"/>
  <c r="AJ7" i="39"/>
  <c r="AJ8" i="39"/>
  <c r="AJ9" i="39"/>
  <c r="AJ10" i="39"/>
  <c r="AJ11" i="39"/>
  <c r="AJ12" i="39"/>
  <c r="AJ13" i="39"/>
  <c r="AJ14" i="39"/>
  <c r="AJ15" i="39"/>
  <c r="AJ16" i="39"/>
  <c r="AJ17" i="39"/>
  <c r="AJ21" i="39"/>
  <c r="AJ18" i="39"/>
  <c r="AJ19" i="39"/>
  <c r="AJ20" i="39"/>
  <c r="AJ22" i="39"/>
  <c r="AJ23" i="39"/>
  <c r="AJ24" i="39"/>
  <c r="AJ25" i="39"/>
  <c r="AJ26" i="39"/>
  <c r="AJ27" i="39"/>
  <c r="AJ28" i="39"/>
  <c r="AJ29" i="39"/>
  <c r="AJ30" i="39"/>
  <c r="AJ31" i="39"/>
  <c r="AJ3" i="39"/>
  <c r="BC19" i="26"/>
  <c r="BC15" i="26"/>
  <c r="BC11" i="26"/>
  <c r="BC7" i="26"/>
  <c r="AD6" i="36"/>
  <c r="AD11" i="8"/>
  <c r="BB19" i="26"/>
  <c r="BB15" i="26"/>
  <c r="BB11" i="26"/>
  <c r="BB7" i="26"/>
  <c r="AL5" i="23"/>
  <c r="AL12" i="23"/>
  <c r="AL13" i="23"/>
  <c r="AL14" i="23"/>
  <c r="AL15" i="23"/>
  <c r="AL16" i="23"/>
  <c r="AL17" i="23"/>
  <c r="AL18" i="23"/>
  <c r="AL19" i="23"/>
  <c r="AL20" i="23"/>
  <c r="AL4" i="23"/>
  <c r="AK5" i="23"/>
  <c r="AK6" i="23"/>
  <c r="AL6" i="23" s="1"/>
  <c r="AK7" i="23"/>
  <c r="AL7" i="23" s="1"/>
  <c r="AK8" i="23"/>
  <c r="AL8" i="23" s="1"/>
  <c r="AK9" i="23"/>
  <c r="AK10" i="23"/>
  <c r="AK11" i="23"/>
  <c r="AK12" i="23"/>
  <c r="AK13" i="23"/>
  <c r="AK14" i="23"/>
  <c r="AK15" i="23"/>
  <c r="AK16" i="23"/>
  <c r="AK17" i="23"/>
  <c r="AK18" i="23"/>
  <c r="AK19" i="23"/>
  <c r="AK20" i="23"/>
  <c r="AK4" i="23"/>
  <c r="AL5" i="22"/>
  <c r="AL6" i="22"/>
  <c r="AL7" i="22"/>
  <c r="AL8" i="22"/>
  <c r="AL9" i="22"/>
  <c r="AL10" i="22"/>
  <c r="AL11" i="22"/>
  <c r="AK5" i="22"/>
  <c r="AK6" i="22"/>
  <c r="AK7" i="22"/>
  <c r="AK8" i="22"/>
  <c r="AK9" i="22"/>
  <c r="AK10" i="22"/>
  <c r="AK11" i="22"/>
  <c r="AK12" i="22"/>
  <c r="AL12" i="22" s="1"/>
  <c r="AK13" i="22"/>
  <c r="AL13" i="22" s="1"/>
  <c r="AK14" i="22"/>
  <c r="AL14" i="22" s="1"/>
  <c r="AK15" i="22"/>
  <c r="AL15" i="22" s="1"/>
  <c r="AK16" i="22"/>
  <c r="AL16" i="22" s="1"/>
  <c r="AK17" i="22"/>
  <c r="AL17" i="22" s="1"/>
  <c r="AK4" i="22"/>
  <c r="AK4" i="21"/>
  <c r="AL4" i="21" s="1"/>
  <c r="AK5" i="21"/>
  <c r="AL5" i="21" s="1"/>
  <c r="AK6" i="21"/>
  <c r="AL6" i="21" s="1"/>
  <c r="AK7" i="21"/>
  <c r="AL7" i="21" s="1"/>
  <c r="AK3" i="21"/>
  <c r="AL3" i="21" s="1"/>
  <c r="AF5" i="39"/>
  <c r="BA19" i="26"/>
  <c r="BA15" i="26"/>
  <c r="BA11" i="26"/>
  <c r="BA7" i="26"/>
  <c r="AI5" i="23"/>
  <c r="AI6" i="23"/>
  <c r="AI7" i="23"/>
  <c r="AI8" i="23"/>
  <c r="AI9" i="23"/>
  <c r="AL9" i="23" s="1"/>
  <c r="AI10" i="23"/>
  <c r="AL10" i="23" s="1"/>
  <c r="AI11" i="23"/>
  <c r="AL11" i="23" s="1"/>
  <c r="AI12" i="23"/>
  <c r="AI13" i="23"/>
  <c r="AI14" i="23"/>
  <c r="AI15" i="23"/>
  <c r="AI16" i="23"/>
  <c r="AI17" i="23"/>
  <c r="AI18" i="23"/>
  <c r="AI19" i="23"/>
  <c r="AI20" i="23"/>
  <c r="AI4" i="23"/>
  <c r="AI5" i="22"/>
  <c r="AI6" i="22"/>
  <c r="AI7" i="22"/>
  <c r="AI8" i="22"/>
  <c r="AI9" i="22"/>
  <c r="AI10" i="22"/>
  <c r="AI11" i="22"/>
  <c r="AI12" i="22"/>
  <c r="AI13" i="22"/>
  <c r="AI14" i="22"/>
  <c r="AI15" i="22"/>
  <c r="AI16" i="22"/>
  <c r="AI17" i="22"/>
  <c r="AI4" i="22"/>
  <c r="AL4" i="22" s="1"/>
  <c r="AI4" i="21"/>
  <c r="AI5" i="21"/>
  <c r="AI6" i="21"/>
  <c r="AI7" i="21"/>
  <c r="AI3" i="21"/>
  <c r="AD4" i="39"/>
  <c r="AF4" i="39" s="1"/>
  <c r="AD5" i="39"/>
  <c r="AD6" i="39"/>
  <c r="AF6" i="39" s="1"/>
  <c r="AD7" i="39"/>
  <c r="AF7" i="39" s="1"/>
  <c r="AD8" i="39"/>
  <c r="AF8" i="39" s="1"/>
  <c r="AD9" i="39"/>
  <c r="AF9" i="39" s="1"/>
  <c r="AF10" i="39"/>
  <c r="AF11" i="39"/>
  <c r="AD12" i="39"/>
  <c r="AF12" i="39" s="1"/>
  <c r="AD13" i="39"/>
  <c r="AF13" i="39" s="1"/>
  <c r="AD14" i="39"/>
  <c r="AF14" i="39" s="1"/>
  <c r="AD15" i="39"/>
  <c r="AF15" i="39" s="1"/>
  <c r="AD16" i="39"/>
  <c r="AF16" i="39" s="1"/>
  <c r="AD17" i="39"/>
  <c r="AD21" i="39"/>
  <c r="AF21" i="39" s="1"/>
  <c r="AD18" i="39"/>
  <c r="AF18" i="39" s="1"/>
  <c r="AD19" i="39"/>
  <c r="AF19" i="39" s="1"/>
  <c r="AD20" i="39"/>
  <c r="AF20" i="39" s="1"/>
  <c r="AF22" i="39"/>
  <c r="AD23" i="39"/>
  <c r="AF23" i="39" s="1"/>
  <c r="AD24" i="39"/>
  <c r="AF24" i="39" s="1"/>
  <c r="AD25" i="39"/>
  <c r="AF25" i="39" s="1"/>
  <c r="AD26" i="39"/>
  <c r="AF26" i="39" s="1"/>
  <c r="AD27" i="39"/>
  <c r="AF27" i="39" s="1"/>
  <c r="AD28" i="39"/>
  <c r="AF28" i="39" s="1"/>
  <c r="AD29" i="39"/>
  <c r="AF29" i="39" s="1"/>
  <c r="AD30" i="39"/>
  <c r="AF30" i="39" s="1"/>
  <c r="AD31" i="39"/>
  <c r="AF31" i="39" s="1"/>
  <c r="AD3" i="39"/>
  <c r="AF3" i="39" s="1"/>
  <c r="AZ11" i="26" l="1"/>
  <c r="AZ19" i="26"/>
  <c r="AZ15" i="26"/>
  <c r="AZ7" i="26"/>
  <c r="AG5" i="23"/>
  <c r="AG6" i="23"/>
  <c r="AG8" i="23"/>
  <c r="AG9" i="23"/>
  <c r="AG10" i="23"/>
  <c r="AG11" i="23"/>
  <c r="AG12" i="23"/>
  <c r="AG13" i="23"/>
  <c r="AG14" i="23"/>
  <c r="AG15" i="23"/>
  <c r="AG19" i="23"/>
  <c r="AG20" i="23"/>
  <c r="AG4" i="23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4" i="22"/>
  <c r="AG4" i="21"/>
  <c r="AG5" i="21"/>
  <c r="AG6" i="21"/>
  <c r="AG7" i="21"/>
  <c r="AG3" i="21"/>
  <c r="AB3" i="39" l="1"/>
  <c r="AB4" i="39"/>
  <c r="AB5" i="39"/>
  <c r="AB6" i="39"/>
  <c r="AB7" i="39"/>
  <c r="AB8" i="39"/>
  <c r="AB9" i="39"/>
  <c r="AB10" i="39"/>
  <c r="AB11" i="39"/>
  <c r="AB12" i="39"/>
  <c r="AB13" i="39"/>
  <c r="AB14" i="39"/>
  <c r="AB15" i="39"/>
  <c r="AB16" i="39"/>
  <c r="AB17" i="39"/>
  <c r="AB21" i="39"/>
  <c r="AB18" i="39"/>
  <c r="AB19" i="39"/>
  <c r="AB20" i="39"/>
  <c r="AB23" i="39"/>
  <c r="AB24" i="39"/>
  <c r="AB25" i="39"/>
  <c r="AB26" i="39"/>
  <c r="AB27" i="39"/>
  <c r="AB28" i="39"/>
  <c r="AB29" i="39"/>
  <c r="AB30" i="39"/>
  <c r="AB31" i="39"/>
  <c r="AA20" i="40" l="1"/>
  <c r="Z20" i="40"/>
  <c r="X20" i="40"/>
  <c r="W20" i="40"/>
  <c r="U20" i="40"/>
  <c r="T20" i="40"/>
  <c r="R20" i="40"/>
  <c r="Q20" i="40"/>
  <c r="S20" i="40" s="1"/>
  <c r="O20" i="40"/>
  <c r="N20" i="40"/>
  <c r="L20" i="40"/>
  <c r="K20" i="40"/>
  <c r="I20" i="40"/>
  <c r="H20" i="40"/>
  <c r="F20" i="40"/>
  <c r="E20" i="40"/>
  <c r="C20" i="40"/>
  <c r="B20" i="40"/>
  <c r="G20" i="40" l="1"/>
  <c r="Y20" i="40"/>
  <c r="D20" i="40"/>
  <c r="J20" i="40"/>
  <c r="M20" i="40"/>
  <c r="P20" i="40"/>
  <c r="V20" i="40"/>
  <c r="AB20" i="40"/>
  <c r="AY19" i="26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J18" i="38"/>
  <c r="J13" i="38"/>
  <c r="J3" i="38"/>
  <c r="I18" i="38"/>
  <c r="I13" i="38"/>
  <c r="I3" i="38"/>
  <c r="H18" i="38"/>
  <c r="H13" i="38"/>
  <c r="H3" i="38"/>
  <c r="G18" i="38"/>
  <c r="G13" i="38"/>
  <c r="G3" i="38"/>
  <c r="F18" i="38"/>
  <c r="F13" i="38"/>
  <c r="F3" i="38"/>
  <c r="E18" i="38"/>
  <c r="E13" i="38"/>
  <c r="E3" i="38"/>
  <c r="D18" i="38"/>
  <c r="D13" i="38"/>
  <c r="D3" i="38"/>
  <c r="C18" i="38"/>
  <c r="C13" i="38"/>
  <c r="C3" i="38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C17" i="38" l="1"/>
  <c r="C26" i="38" s="1"/>
  <c r="G17" i="38"/>
  <c r="I17" i="38"/>
  <c r="I26" i="38" s="1"/>
  <c r="K17" i="38"/>
  <c r="K26" i="38" s="1"/>
  <c r="B27" i="37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<sst xmlns="http://schemas.openxmlformats.org/spreadsheetml/2006/main" count="5970" uniqueCount="991">
  <si>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</si>
  <si>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</si>
  <si>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</si>
  <si>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</si>
  <si>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</si>
  <si>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</si>
  <si>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</si>
  <si>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</si>
  <si>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</si>
  <si>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</si>
  <si>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</si>
  <si>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</si>
  <si>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</si>
  <si>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</si>
  <si>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</si>
  <si>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</si>
  <si>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</si>
  <si>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</si>
  <si>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</si>
  <si>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</si>
  <si>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</si>
  <si>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</si>
  <si>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</si>
  <si>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</si>
  <si>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</si>
  <si>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</si>
  <si>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</si>
  <si>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</si>
  <si>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</si>
  <si>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</si>
  <si>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</si>
  <si>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</si>
  <si>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</si>
  <si>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</si>
  <si>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</si>
  <si>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</si>
  <si>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</si>
  <si>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</si>
  <si>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</si>
  <si>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</si>
  <si>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</si>
  <si>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</si>
  <si>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</si>
  <si>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</si>
  <si>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</si>
  <si>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</si>
  <si>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</si>
  <si>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</si>
  <si>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</si>
  <si>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</si>
  <si>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</si>
  <si>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</si>
  <si>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</si>
  <si>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</si>
  <si>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</si>
  <si>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</si>
  <si>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</si>
  <si>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</si>
  <si>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</si>
  <si>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</si>
  <si>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</si>
  <si>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</si>
  <si>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</si>
  <si>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</si>
  <si>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</si>
  <si>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</si>
  <si>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</si>
  <si>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</si>
  <si>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</si>
  <si>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</si>
  <si>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</si>
  <si>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</si>
  <si>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</si>
  <si>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</si>
  <si>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</si>
  <si>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</si>
  <si>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</si>
  <si>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</si>
  <si>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</si>
  <si>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</si>
  <si>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</si>
  <si>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</si>
  <si>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</si>
  <si>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</si>
  <si>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</si>
  <si>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</si>
  <si>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</si>
  <si>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</si>
  <si>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</si>
  <si>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</si>
  <si>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</si>
  <si>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</si>
  <si>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</si>
  <si>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</si>
  <si>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</si>
  <si>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</si>
  <si>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</si>
  <si>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</si>
  <si>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</si>
  <si>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</si>
  <si>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</si>
  <si>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</si>
  <si>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</si>
  <si>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</si>
  <si>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</si>
  <si>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</si>
  <si>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</si>
  <si>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</si>
  <si>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</si>
  <si>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</si>
  <si>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</si>
  <si>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</si>
  <si>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</si>
  <si>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</si>
  <si>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</si>
  <si>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</si>
  <si>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</si>
  <si>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</si>
  <si>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</si>
  <si>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</si>
  <si>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</si>
  <si>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</si>
  <si>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</si>
  <si>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</si>
  <si>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</si>
  <si>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</si>
  <si>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</si>
  <si>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</si>
  <si>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</si>
  <si>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</si>
  <si>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</si>
  <si>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</si>
  <si>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</si>
  <si>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</si>
  <si>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</si>
  <si>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</si>
  <si>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</si>
  <si>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</si>
  <si>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</si>
  <si>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</si>
  <si>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</si>
  <si>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</si>
  <si>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</si>
  <si>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</si>
  <si>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</si>
  <si>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</si>
  <si>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</si>
  <si>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</si>
  <si>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</si>
  <si>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</si>
  <si>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</si>
  <si>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</si>
  <si>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</si>
  <si>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</si>
  <si>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</si>
  <si>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</si>
  <si>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</si>
  <si>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</si>
  <si>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</si>
  <si>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</si>
  <si>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</si>
  <si>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</si>
  <si>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</si>
  <si>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</si>
  <si>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</si>
  <si>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</si>
  <si>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</si>
  <si>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</si>
  <si>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</si>
  <si>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</si>
  <si>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</si>
  <si>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</si>
  <si>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</si>
  <si>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</si>
  <si>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</si>
  <si>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</si>
  <si>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</si>
  <si>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</si>
  <si>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</si>
  <si>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</si>
  <si>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</si>
  <si>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</si>
  <si>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</si>
  <si>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</si>
  <si>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</si>
  <si>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</si>
  <si>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</si>
  <si>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</si>
  <si>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</si>
  <si>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</si>
  <si>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</si>
  <si>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</si>
  <si>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</si>
  <si>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</si>
  <si>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</si>
  <si>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</si>
  <si>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</si>
  <si>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</si>
  <si>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</si>
  <si>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</si>
  <si>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</si>
  <si>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</si>
  <si>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</si>
  <si>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</si>
  <si>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</si>
  <si>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</si>
  <si>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</si>
  <si>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</si>
  <si>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</si>
  <si>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</si>
  <si>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</si>
  <si>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</si>
  <si>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</si>
  <si>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</si>
  <si>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</si>
  <si>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</si>
  <si>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</si>
  <si>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</si>
  <si>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</si>
  <si>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</si>
  <si>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</si>
  <si>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</si>
  <si>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</si>
  <si>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</si>
  <si>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</si>
  <si>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</si>
  <si>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</si>
  <si>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</si>
  <si>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</si>
  <si>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</si>
  <si>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</si>
  <si>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</si>
  <si>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</si>
  <si>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</si>
  <si>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</si>
  <si>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</si>
  <si>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</si>
  <si>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</si>
  <si>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</si>
  <si>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</si>
  <si>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</si>
  <si>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</si>
  <si>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</si>
  <si>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</si>
  <si>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</si>
  <si>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</si>
  <si>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</si>
  <si>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</si>
  <si>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</si>
  <si>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</si>
  <si>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</si>
  <si>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</si>
  <si>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</si>
  <si>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</si>
  <si>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</si>
  <si>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</si>
  <si>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</si>
  <si>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</si>
  <si>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</si>
  <si>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</si>
  <si>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</si>
  <si>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</si>
  <si>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</si>
  <si>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</si>
  <si>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</si>
  <si>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</si>
  <si>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</si>
  <si>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</si>
  <si>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</si>
  <si>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</si>
  <si>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</si>
  <si>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</si>
  <si>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</si>
  <si>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</si>
  <si>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</si>
  <si>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</si>
  <si>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</si>
  <si>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</si>
  <si>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</si>
  <si>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</si>
  <si>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</si>
  <si>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</si>
  <si>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>Despesas de Intermediação Financeira</t>
  </si>
  <si>
    <t>Resultado de Intermediação Financeira</t>
  </si>
  <si>
    <t>Outras Receitas Operacionais</t>
  </si>
  <si>
    <t>Outras Despesas Operacionais</t>
  </si>
  <si>
    <t>Resultado Operacional</t>
  </si>
  <si>
    <t xml:space="preserve">Imposto de Renda e Contribuição Social </t>
  </si>
  <si>
    <t>Participações dos Empregados no Resultado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</si>
  <si>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</si>
  <si>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</si>
  <si>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</si>
  <si>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</si>
  <si>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</si>
  <si>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</si>
  <si>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</si>
  <si>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</si>
  <si>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</si>
  <si>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</si>
  <si>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</si>
  <si>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</si>
  <si>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</si>
  <si>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</si>
  <si>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</si>
  <si>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</si>
  <si>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</si>
  <si>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</si>
  <si>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</si>
  <si>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</si>
  <si>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</si>
  <si>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</si>
  <si>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</si>
  <si>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</si>
  <si>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</si>
  <si>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</si>
  <si>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</si>
  <si>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</si>
  <si>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</si>
  <si>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</si>
  <si>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</si>
  <si>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</si>
  <si>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</si>
  <si>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</si>
  <si>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</si>
  <si>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</si>
  <si>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</si>
  <si>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</si>
  <si>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</si>
  <si>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</si>
  <si>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</si>
  <si>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</si>
  <si>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</si>
  <si>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</si>
  <si>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</si>
  <si>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</si>
  <si>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</si>
  <si>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</si>
  <si>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</si>
  <si>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</si>
  <si>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</si>
  <si>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</si>
  <si>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</si>
  <si>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</si>
  <si>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</si>
  <si>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</si>
  <si>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</si>
  <si>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</si>
  <si>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</si>
  <si>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</si>
  <si>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</si>
  <si>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</si>
  <si>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</si>
  <si>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</si>
  <si>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</si>
  <si>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</si>
  <si>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</si>
  <si>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</si>
  <si>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</si>
  <si>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</si>
  <si>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</si>
  <si>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</si>
  <si>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</si>
  <si>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</si>
  <si>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</si>
  <si>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</si>
  <si>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</si>
  <si>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</si>
  <si>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</si>
  <si>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</si>
  <si>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</si>
  <si>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</si>
  <si>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</si>
  <si>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</si>
  <si>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</si>
  <si>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</si>
  <si>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</si>
  <si>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</si>
  <si>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</si>
  <si>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</si>
  <si>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</si>
  <si>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</si>
  <si>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</si>
  <si>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</si>
  <si>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</si>
  <si>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</si>
  <si>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</si>
  <si>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</si>
  <si>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</si>
  <si>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</si>
  <si>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</si>
  <si>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</si>
  <si>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</si>
  <si>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</si>
  <si>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</si>
  <si>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</si>
  <si>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</si>
  <si>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</si>
  <si>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</si>
  <si>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</si>
  <si>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</si>
  <si>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</si>
  <si>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</si>
  <si>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</si>
  <si>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</si>
  <si>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</si>
  <si>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</si>
  <si>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</si>
  <si>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</si>
  <si>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</si>
  <si>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</si>
  <si>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</si>
  <si>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</si>
  <si>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</si>
  <si>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</si>
  <si>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</si>
  <si>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</si>
  <si>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</si>
  <si>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</si>
  <si>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</si>
  <si>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</si>
  <si>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</si>
  <si>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</si>
  <si>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</si>
  <si>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</si>
  <si>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</si>
  <si>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</si>
  <si>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</si>
  <si>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</si>
  <si>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</si>
  <si>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</si>
  <si>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</si>
  <si>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</si>
  <si>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</si>
  <si>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</si>
  <si>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</si>
  <si>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</si>
  <si>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</si>
  <si>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</si>
  <si>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</si>
  <si>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</si>
  <si>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</si>
  <si>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</si>
  <si>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</si>
  <si>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</si>
  <si>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</si>
  <si>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</si>
  <si>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</si>
  <si>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</si>
  <si>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</si>
  <si>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</si>
  <si>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</si>
  <si>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</si>
  <si>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</si>
  <si>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</si>
  <si>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</si>
  <si>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</si>
  <si>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</si>
  <si>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</si>
  <si>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</si>
  <si>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</si>
  <si>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</si>
  <si>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</si>
  <si>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</si>
  <si>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</si>
  <si>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</si>
  <si>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</si>
  <si>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</si>
  <si>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</si>
  <si>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</si>
  <si>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</si>
  <si>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</si>
  <si>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</si>
  <si>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</si>
  <si>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</si>
  <si>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</si>
  <si>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</si>
  <si>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</si>
  <si>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</si>
  <si>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</si>
  <si>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</si>
  <si>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</si>
  <si>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</si>
  <si>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</si>
  <si>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</si>
  <si>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</si>
  <si>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</si>
  <si>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</si>
  <si>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</si>
  <si>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</si>
  <si>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</si>
  <si>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</si>
  <si>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</si>
  <si>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</si>
  <si>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</si>
  <si>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</si>
  <si>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</si>
  <si>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</si>
  <si>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</si>
  <si>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</si>
  <si>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</si>
  <si>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</si>
  <si>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</si>
  <si>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</si>
  <si>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</si>
  <si>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</si>
  <si>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</si>
  <si>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</si>
  <si>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</si>
  <si>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</si>
  <si>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</si>
  <si>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</si>
  <si>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</si>
  <si>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</si>
  <si>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</si>
  <si>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</si>
  <si>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</si>
  <si>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</si>
  <si>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</si>
  <si>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</si>
  <si>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</si>
  <si>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</si>
  <si>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</si>
  <si>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</si>
  <si>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</si>
  <si>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</si>
  <si>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</si>
  <si>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</si>
  <si>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</si>
  <si>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</si>
  <si>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</si>
  <si>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</si>
  <si>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</si>
  <si>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</si>
  <si>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</si>
  <si>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</si>
  <si>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</si>
  <si>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</si>
  <si>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</si>
  <si>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</si>
  <si>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</si>
  <si>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</si>
  <si>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</si>
  <si>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</si>
  <si>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</si>
  <si>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</si>
  <si>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</si>
  <si>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</si>
  <si>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</si>
  <si>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</si>
  <si>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</si>
  <si>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</si>
  <si>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</si>
  <si>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</si>
  <si>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</si>
  <si>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</si>
  <si>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</si>
  <si>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</si>
  <si>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</si>
  <si>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</si>
  <si>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</si>
  <si>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</si>
  <si>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</si>
  <si>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</si>
  <si>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</si>
  <si>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</si>
  <si>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</si>
  <si>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</si>
  <si>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</si>
  <si>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</si>
  <si>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</si>
  <si>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</si>
  <si>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</si>
  <si>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</si>
  <si>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</si>
  <si>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</si>
  <si>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</si>
  <si>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</si>
  <si>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</si>
  <si>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</si>
  <si>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</si>
  <si>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</si>
  <si>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</si>
  <si>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</si>
  <si>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</si>
  <si>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</si>
  <si>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</si>
  <si>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</si>
  <si>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</si>
  <si>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</si>
  <si>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</si>
  <si>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</si>
  <si>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</si>
  <si>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</si>
  <si>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</si>
  <si>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</si>
  <si>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</si>
  <si>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</si>
  <si>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</si>
  <si>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</si>
  <si>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</si>
  <si>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</si>
  <si>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</si>
  <si>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</si>
  <si>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</si>
  <si>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</si>
  <si>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</si>
  <si>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</si>
  <si>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</si>
  <si>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</si>
  <si>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</si>
  <si>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</si>
  <si>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</si>
  <si>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</si>
  <si>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</si>
  <si>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</si>
  <si>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</si>
  <si>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</si>
  <si>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</si>
  <si>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</si>
  <si>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</si>
  <si>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</si>
  <si>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</si>
  <si>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</si>
  <si>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</si>
  <si>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</si>
  <si>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</si>
  <si>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</si>
  <si>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</si>
  <si>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</si>
  <si>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</si>
  <si>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</si>
  <si>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</si>
  <si>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</si>
  <si>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</si>
  <si>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</si>
  <si>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Serviços de Arrecadação</t>
  </si>
  <si>
    <t>Comissões de Corretagem de Seguros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</si>
  <si>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</si>
  <si>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</si>
  <si>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</si>
  <si>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</si>
  <si>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</si>
  <si>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</si>
  <si>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</si>
  <si>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</si>
  <si>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</si>
  <si>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</si>
  <si>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</si>
  <si>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</si>
  <si>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</si>
  <si>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</si>
  <si>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</si>
  <si>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</si>
  <si>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</si>
  <si>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</si>
  <si>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</si>
  <si>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</si>
  <si>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</si>
  <si>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</si>
  <si>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</si>
  <si>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</si>
  <si>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</si>
  <si>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</si>
  <si>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</si>
  <si>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</si>
  <si>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</si>
  <si>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</si>
  <si>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</si>
  <si>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</si>
  <si>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</si>
  <si>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</si>
  <si>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</si>
  <si>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</si>
  <si>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</si>
  <si>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</si>
  <si>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</si>
  <si>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</si>
  <si>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</si>
  <si>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</si>
  <si>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</si>
  <si>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</si>
  <si>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</si>
  <si>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</si>
  <si>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</si>
  <si>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</si>
  <si>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</si>
  <si>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</si>
  <si>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</si>
  <si>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</si>
  <si>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</si>
  <si>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</si>
  <si>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</si>
  <si>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</si>
  <si>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</si>
  <si>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</si>
  <si>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</si>
  <si>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</si>
  <si>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</si>
  <si>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</si>
  <si>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</si>
  <si>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</si>
  <si>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</si>
  <si>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</si>
  <si>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</si>
  <si>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</si>
  <si>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</si>
  <si>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</si>
  <si>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</si>
  <si>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</si>
  <si>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</si>
  <si>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</si>
  <si>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</si>
  <si>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</si>
  <si>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</si>
  <si>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</si>
  <si>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</si>
  <si>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</si>
  <si>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</si>
  <si>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</si>
  <si>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</si>
  <si>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</si>
  <si>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</si>
  <si>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</si>
  <si>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</si>
  <si>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</si>
  <si>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</si>
  <si>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</si>
  <si>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</si>
  <si>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</si>
  <si>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</si>
  <si>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</si>
  <si>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</si>
  <si>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</si>
  <si>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</si>
  <si>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</si>
  <si>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</si>
  <si>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</si>
  <si>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</si>
  <si>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</si>
  <si>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</si>
  <si>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</si>
  <si>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</si>
  <si>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</si>
  <si>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</si>
  <si>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</si>
  <si>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</si>
  <si>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</si>
  <si>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</si>
  <si>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</si>
  <si>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</si>
  <si>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</si>
  <si>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</si>
  <si>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</si>
  <si>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</si>
  <si>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</si>
  <si>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</si>
  <si>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</si>
  <si>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</si>
  <si>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</si>
  <si>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</si>
  <si>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</si>
  <si>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</si>
  <si>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</si>
  <si>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</si>
  <si>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</si>
  <si>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</si>
  <si>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</si>
  <si>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</si>
  <si>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</si>
  <si>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</si>
  <si>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</si>
  <si>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</si>
  <si>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</si>
  <si>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</si>
  <si>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</si>
  <si>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</si>
  <si>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</si>
  <si>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</si>
  <si>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</si>
  <si>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</si>
  <si>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</si>
  <si>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</si>
  <si>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</si>
  <si>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</si>
  <si>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</si>
  <si>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</si>
  <si>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</si>
  <si>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</si>
  <si>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</si>
  <si>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</si>
  <si>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</si>
  <si>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</si>
  <si>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</si>
  <si>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</si>
  <si>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</si>
  <si>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</si>
  <si>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</si>
  <si>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</si>
  <si>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</si>
  <si>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</si>
  <si>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</si>
  <si>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</si>
  <si>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</si>
  <si>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</si>
  <si>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</si>
  <si>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</si>
  <si>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</si>
  <si>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</si>
  <si>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</si>
  <si>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</si>
  <si>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</si>
  <si>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</si>
  <si>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</si>
  <si>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</si>
  <si>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</si>
  <si>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</si>
  <si>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</si>
  <si>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</si>
  <si>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</si>
  <si>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</si>
  <si>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</si>
  <si>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</si>
  <si>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</si>
  <si>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</si>
  <si>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</si>
  <si>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</si>
  <si>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</si>
  <si>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</si>
  <si>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</si>
  <si>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</si>
  <si>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</si>
  <si>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</si>
  <si>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</si>
  <si>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</si>
  <si>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</si>
  <si>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</si>
  <si>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</si>
  <si>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</si>
  <si>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</si>
  <si>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</si>
  <si>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</si>
  <si>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</si>
  <si>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</si>
  <si>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</si>
  <si>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</si>
  <si>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</si>
  <si>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</si>
  <si>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</si>
  <si>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</si>
  <si>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</si>
  <si>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</si>
  <si>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</si>
  <si>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</si>
  <si>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</si>
  <si>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</si>
  <si>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</si>
  <si>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</si>
  <si>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>Provisões Cíveis, Fiscais e Trabalhistas</t>
  </si>
  <si>
    <t>Outras Receitas (Despesas) Operacionais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</si>
  <si>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</si>
  <si>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</si>
  <si>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</si>
  <si>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</si>
  <si>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</si>
  <si>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</si>
  <si>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</si>
  <si>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</si>
  <si>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</si>
  <si>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</si>
  <si>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</si>
  <si>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</si>
  <si>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</si>
  <si>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</si>
  <si>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</si>
  <si>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</si>
  <si>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</si>
  <si>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</si>
  <si>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</si>
  <si>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</si>
  <si>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</si>
  <si>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</si>
  <si>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</si>
  <si>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</si>
  <si>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</si>
  <si>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</si>
  <si>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</si>
  <si>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</si>
  <si>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</si>
  <si>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</si>
  <si>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</si>
  <si>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</si>
  <si>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</si>
  <si>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</si>
  <si>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</si>
  <si>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</si>
  <si>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</si>
  <si>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</si>
  <si>
    <t>Compromissos de Revendas ²</t>
  </si>
  <si>
    <t>TVM e Instrumentos Financeiros Derivativos ²</t>
  </si>
  <si>
    <t>Depósitos Interbancários ²</t>
  </si>
  <si>
    <t>Obrigações por Empréstimos e Repasses</t>
  </si>
  <si>
    <t>No País</t>
  </si>
  <si>
    <t>Exterior</t>
  </si>
  <si>
    <t>Outros ³</t>
  </si>
  <si>
    <t>² A partir do 1T2020, a linha TVM foi separada dos Derivativos e as linhas Compromissos de Revenda e Depósitos Interbancários somadas à linha TVM.</t>
  </si>
  <si>
    <t>³ Inclui Recursos em Letras e Fundos Financeiros e de Desenvolvimento.</t>
  </si>
  <si>
    <t>Margem Analítica até 1T2020</t>
  </si>
  <si>
    <t>Jun/23</t>
  </si>
  <si>
    <t>2T2023</t>
  </si>
  <si>
    <t>1S2023</t>
  </si>
  <si>
    <t>1S23</t>
  </si>
  <si>
    <t>Saldo Final 30/06/2023</t>
  </si>
  <si>
    <r>
      <t xml:space="preserve">Ajuste MTM Dívida Subordinada - </t>
    </r>
    <r>
      <rPr>
        <i/>
        <sz val="11"/>
        <color indexed="8"/>
        <rFont val="Calibri"/>
        <family val="2"/>
      </rPr>
      <t>Hedge Accounting</t>
    </r>
  </si>
  <si>
    <t>Ajustes ao Valor de Mercado - Títulos para Negociação</t>
  </si>
  <si>
    <t>1S2023/1S2022</t>
  </si>
  <si>
    <t>Set/23</t>
  </si>
  <si>
    <t>9M2023</t>
  </si>
  <si>
    <t>3T2023</t>
  </si>
  <si>
    <t>9M23</t>
  </si>
  <si>
    <t>Saldo Final 30/09/2023</t>
  </si>
  <si>
    <t>Recuperação Contribuição Previdenciária Patronal</t>
  </si>
  <si>
    <t>Despesas com Roubos e Furtos</t>
  </si>
  <si>
    <t xml:space="preserve">Serviços de Processamento de Folha de Pagamentos </t>
  </si>
  <si>
    <t>9M2023/9M2022</t>
  </si>
  <si>
    <t>Ago/23¹</t>
  </si>
  <si>
    <t xml:space="preserve">¹ Última informação disponível. </t>
  </si>
  <si>
    <t>Dez/23</t>
  </si>
  <si>
    <t>4T2023</t>
  </si>
  <si>
    <t>2023</t>
  </si>
  <si>
    <t>2S2023</t>
  </si>
  <si>
    <t xml:space="preserve"> Dívida Subordinada Marcação a Mercado (Nota 8)</t>
  </si>
  <si>
    <t>Saldo Final 31/12/2023</t>
  </si>
  <si>
    <t>2023/2022</t>
  </si>
  <si>
    <t>Mar/24</t>
  </si>
  <si>
    <t>1T2024</t>
  </si>
  <si>
    <t xml:space="preserve"> Ágio/Deságio, Provisão de Despesas e Encargos a Incorporar</t>
  </si>
  <si>
    <t>Saldo Inicial 31/12/2023</t>
  </si>
  <si>
    <t>Saldo Final 31/03/2024</t>
  </si>
  <si>
    <t>1T24</t>
  </si>
  <si>
    <t>Manutenção e Conservação de Bens</t>
  </si>
  <si>
    <t>1T2024/1T2023</t>
  </si>
  <si>
    <t>Serviços de Contas Correntes</t>
  </si>
  <si>
    <t>Jun/24</t>
  </si>
  <si>
    <t>2T2024</t>
  </si>
  <si>
    <t>1S2024</t>
  </si>
  <si>
    <t>Judiciais e Administrativos</t>
  </si>
  <si>
    <t>De 1 a 3 Anos</t>
  </si>
  <si>
    <t>De 3 a 5 Anos</t>
  </si>
  <si>
    <t>Acima de 5 anos</t>
  </si>
  <si>
    <t>Saldo Final 30/06/2024</t>
  </si>
  <si>
    <t>1S24</t>
  </si>
  <si>
    <t>2T24</t>
  </si>
  <si>
    <t>Serviços Associados a Transações de Pagamento</t>
  </si>
  <si>
    <t>Depósitos Judiciais e Administrativos</t>
  </si>
  <si>
    <t>1S2024/1S2023</t>
  </si>
  <si>
    <t xml:space="preserve">(6) A partir do 2T2024, foi aberta a subconta "Judiciais e Administrativos" na conta "Depósitos". </t>
  </si>
  <si>
    <t>Operações de Crédito e Arrendamento Mercantil Financeiro</t>
  </si>
  <si>
    <t>Diferidas</t>
  </si>
  <si>
    <t>Provisão para Perdas Esperadas de Ativos Financeiros</t>
  </si>
  <si>
    <t xml:space="preserve">Resultado de Participação em Coligadas e Controladas </t>
  </si>
  <si>
    <t xml:space="preserve">Despesas de Pessoal </t>
  </si>
  <si>
    <t xml:space="preserve">Outras Despesas Administrativas </t>
  </si>
  <si>
    <t>Outras Receitas  Operacionais</t>
  </si>
  <si>
    <t>Outras Despesas  Operacionais</t>
  </si>
  <si>
    <t>Resultado Antes da Tributação e Participação dos Empregados Sobre o Lucro</t>
  </si>
  <si>
    <t>(Outros Ativos Financeiros)</t>
  </si>
  <si>
    <t>(1) A partir de Junho de 2024, os depósitos judiciais e administrativos, que faziam parte da conta "Operações de Empréstimos, Cessões e Repasses" foram reclassificados para a conta "Operações de Captação no Mercado", em atendimento a Instrução Normativa BCB nº 459/2. Desta forma, reclassificamos os valores destas linhas desde Março de 2023 (1T2023).</t>
  </si>
  <si>
    <t xml:space="preserve">(1) A partir de Junho de 2024, os depósitos judiciais e administrativos, que faziam parte da conta "Outros Passivos Financeiros" foram reclassificados para a conta "Depósitos", em atendimento a Instrução Normativa BCB nº 459/2. Desta forma, reclassificamos os valores destas linhas desde Março de 2023 (1T2023). Mais informações na Nota Captações deste arquivo. </t>
  </si>
  <si>
    <t>Set/24</t>
  </si>
  <si>
    <t>9M2024</t>
  </si>
  <si>
    <t>3T024</t>
  </si>
  <si>
    <t>Saldo Final 30/09/2024</t>
  </si>
  <si>
    <t>9M24</t>
  </si>
  <si>
    <t>3T24</t>
  </si>
  <si>
    <t>3T2024</t>
  </si>
  <si>
    <t>9M2024/9M2023</t>
  </si>
  <si>
    <t>,</t>
  </si>
  <si>
    <t>Margem Analítica Atual</t>
  </si>
  <si>
    <t>Dez/24</t>
  </si>
  <si>
    <t>4T2024</t>
  </si>
  <si>
    <t>2S2024</t>
  </si>
  <si>
    <t>2024</t>
  </si>
  <si>
    <t>Saldo Final 31/12/2024</t>
  </si>
  <si>
    <t>Rendas por Antecipação de Obrigações de Transações de Pagamento</t>
  </si>
  <si>
    <t>2024/2023</t>
  </si>
  <si>
    <t>A tabela acima foi reclassificada na linha de Receitas de Serviços da Banrisul Pagamentos, pois parte das receitas migraram para a linha Rendas por Antecipação de Obrigações de Transações de Pagamento na tabela Outras Receitas Operacionais</t>
  </si>
  <si>
    <t>A tabela acima foi reclassificada na linha Rendas por Antecipação de Obrigações de Transações de Pagamento, com migração de receitas que pertenciam a linha Receitas de Serviços Banrisul Pagamentos da tabela Receitas de Serviços.</t>
  </si>
  <si>
    <t>Recuperação e Renegociação de Créditos</t>
  </si>
  <si>
    <t>Recuperação e Renegociação de Créditos (Banrisul Consolidado, em R$ Mil)</t>
  </si>
  <si>
    <t>Recuperação de Operações de Crédito</t>
  </si>
  <si>
    <t>Renegociação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</si>
</sst>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sz val="8"/>
      <name val="Arial"/>
      <family val="2"/>
    </font>
    <font>
      <i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3" fillId="0" borderId="0" applyFill="0" applyBorder="0" applyAlignment="0" applyProtection="0"/>
    <xf numFmtId="38" fontId="1" fillId="0" borderId="0" applyFill="0" applyBorder="0" applyAlignment="0" applyProtection="0"/>
    <xf numFmtId="39" fontId="33" fillId="0" borderId="0" applyFill="0" applyBorder="0" applyAlignment="0" applyProtection="0"/>
    <xf numFmtId="40" fontId="1" fillId="0" borderId="0" applyFill="0" applyBorder="0" applyAlignment="0" applyProtection="0"/>
    <xf numFmtId="37" fontId="33" fillId="0" borderId="0" applyFill="0" applyBorder="0" applyAlignment="0" applyProtection="0"/>
    <xf numFmtId="37" fontId="33" fillId="0" borderId="0" applyFill="0" applyBorder="0" applyAlignment="0" applyProtection="0"/>
    <xf numFmtId="165" fontId="33" fillId="0" borderId="0" applyFill="0" applyBorder="0" applyAlignment="0" applyProtection="0"/>
    <xf numFmtId="166" fontId="1" fillId="0" borderId="0" applyFill="0" applyBorder="0" applyAlignment="0" applyProtection="0"/>
    <xf numFmtId="165" fontId="33" fillId="0" borderId="0" applyFill="0" applyBorder="0" applyAlignment="0" applyProtection="0"/>
    <xf numFmtId="168" fontId="1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3" fillId="0" borderId="0" applyFill="0" applyBorder="0" applyAlignment="0" applyProtection="0"/>
    <xf numFmtId="10" fontId="33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1" fillId="0" borderId="0" applyFill="0" applyBorder="0" applyAlignment="0" applyProtection="0"/>
  </cellStyleXfs>
  <cellXfs count="314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6" fillId="0" borderId="0" xfId="1833" applyFont="1"/>
    <xf numFmtId="0" fontId="37" fillId="0" borderId="0" xfId="1833" applyFont="1" applyAlignment="1">
      <alignment wrapText="1"/>
    </xf>
    <xf numFmtId="176" fontId="38" fillId="0" borderId="0" xfId="2222" applyNumberFormat="1" applyFont="1" applyFill="1" applyBorder="1" applyAlignment="1" applyProtection="1"/>
    <xf numFmtId="176" fontId="38" fillId="0" borderId="0" xfId="2222" applyNumberFormat="1" applyFont="1" applyFill="1" applyBorder="1" applyAlignment="1" applyProtection="1">
      <alignment horizontal="right"/>
    </xf>
    <xf numFmtId="176" fontId="39" fillId="0" borderId="0" xfId="2222" applyNumberFormat="1" applyFont="1" applyFill="1" applyBorder="1" applyAlignment="1" applyProtection="1"/>
    <xf numFmtId="0" fontId="38" fillId="0" borderId="0" xfId="1833" applyFont="1"/>
    <xf numFmtId="176" fontId="39" fillId="0" borderId="0" xfId="2222" applyNumberFormat="1" applyFont="1" applyFill="1" applyBorder="1" applyAlignment="1" applyProtection="1">
      <alignment horizontal="right"/>
    </xf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0" fontId="39" fillId="0" borderId="8" xfId="1833" applyFont="1" applyBorder="1" applyAlignment="1">
      <alignment horizontal="left" vertical="center" wrapText="1"/>
    </xf>
    <xf numFmtId="0" fontId="39" fillId="0" borderId="0" xfId="1833" applyFont="1" applyBorder="1" applyAlignment="1">
      <alignment horizontal="left" vertical="center" wrapText="1"/>
    </xf>
    <xf numFmtId="0" fontId="40" fillId="0" borderId="16" xfId="0" applyFont="1" applyBorder="1"/>
    <xf numFmtId="0" fontId="40" fillId="0" borderId="17" xfId="0" applyFont="1" applyBorder="1"/>
    <xf numFmtId="0" fontId="40" fillId="0" borderId="18" xfId="0" applyFont="1" applyBorder="1"/>
    <xf numFmtId="176" fontId="38" fillId="0" borderId="8" xfId="2222" applyNumberFormat="1" applyFont="1" applyFill="1" applyBorder="1" applyAlignment="1" applyProtection="1"/>
    <xf numFmtId="176" fontId="38" fillId="0" borderId="9" xfId="2222" applyNumberFormat="1" applyFont="1" applyFill="1" applyBorder="1" applyAlignment="1" applyProtection="1"/>
    <xf numFmtId="176" fontId="38" fillId="0" borderId="15" xfId="2222" applyNumberFormat="1" applyFont="1" applyFill="1" applyBorder="1" applyAlignment="1" applyProtection="1"/>
    <xf numFmtId="176" fontId="38" fillId="0" borderId="19" xfId="2222" applyNumberFormat="1" applyFont="1" applyFill="1" applyBorder="1" applyAlignment="1" applyProtection="1"/>
    <xf numFmtId="176" fontId="38" fillId="0" borderId="8" xfId="2222" applyNumberFormat="1" applyFont="1" applyFill="1" applyBorder="1" applyAlignment="1" applyProtection="1">
      <alignment horizontal="right"/>
    </xf>
    <xf numFmtId="176" fontId="38" fillId="0" borderId="15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0" fontId="39" fillId="0" borderId="8" xfId="1833" applyFont="1" applyBorder="1"/>
    <xf numFmtId="0" fontId="39" fillId="0" borderId="0" xfId="1833" applyFont="1" applyBorder="1"/>
    <xf numFmtId="176" fontId="39" fillId="0" borderId="10" xfId="2222" applyNumberFormat="1" applyFont="1" applyFill="1" applyBorder="1" applyAlignment="1" applyProtection="1"/>
    <xf numFmtId="176" fontId="39" fillId="0" borderId="11" xfId="2222" applyNumberFormat="1" applyFont="1" applyFill="1" applyBorder="1" applyAlignment="1" applyProtection="1"/>
    <xf numFmtId="176" fontId="39" fillId="0" borderId="12" xfId="2222" applyNumberFormat="1" applyFont="1" applyFill="1" applyBorder="1" applyAlignment="1" applyProtection="1"/>
    <xf numFmtId="176" fontId="39" fillId="0" borderId="10" xfId="2222" applyNumberFormat="1" applyFont="1" applyFill="1" applyBorder="1" applyAlignment="1" applyProtection="1">
      <alignment horizontal="right"/>
    </xf>
    <xf numFmtId="176" fontId="39" fillId="0" borderId="20" xfId="2222" applyNumberFormat="1" applyFont="1" applyFill="1" applyBorder="1" applyAlignment="1" applyProtection="1"/>
    <xf numFmtId="176" fontId="39" fillId="0" borderId="21" xfId="2222" applyNumberFormat="1" applyFont="1" applyFill="1" applyBorder="1" applyAlignment="1" applyProtection="1"/>
    <xf numFmtId="176" fontId="39" fillId="0" borderId="22" xfId="2222" applyNumberFormat="1" applyFont="1" applyFill="1" applyBorder="1" applyAlignment="1" applyProtection="1"/>
    <xf numFmtId="0" fontId="38" fillId="0" borderId="0" xfId="1833" applyFont="1" applyBorder="1"/>
    <xf numFmtId="0" fontId="38" fillId="0" borderId="19" xfId="1833" applyFont="1" applyBorder="1"/>
    <xf numFmtId="176" fontId="38" fillId="0" borderId="6" xfId="2222" applyNumberFormat="1" applyFont="1" applyFill="1" applyBorder="1" applyAlignment="1" applyProtection="1"/>
    <xf numFmtId="176" fontId="38" fillId="0" borderId="7" xfId="2222" applyNumberFormat="1" applyFont="1" applyFill="1" applyBorder="1" applyAlignment="1" applyProtection="1"/>
    <xf numFmtId="176" fontId="38" fillId="0" borderId="16" xfId="2222" applyNumberFormat="1" applyFont="1" applyFill="1" applyBorder="1" applyAlignment="1" applyProtection="1"/>
    <xf numFmtId="176" fontId="38" fillId="0" borderId="17" xfId="2222" applyNumberFormat="1" applyFont="1" applyFill="1" applyBorder="1" applyAlignment="1" applyProtection="1"/>
    <xf numFmtId="176" fontId="38" fillId="0" borderId="18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8" fillId="0" borderId="0" xfId="2222" applyNumberFormat="1" applyFont="1" applyFill="1" applyBorder="1" applyAlignment="1" applyProtection="1"/>
    <xf numFmtId="177" fontId="38" fillId="0" borderId="15" xfId="2222" applyNumberFormat="1" applyFont="1" applyFill="1" applyBorder="1" applyAlignment="1" applyProtection="1"/>
    <xf numFmtId="177" fontId="38" fillId="0" borderId="19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39" fillId="0" borderId="20" xfId="2222" applyNumberFormat="1" applyFont="1" applyFill="1" applyBorder="1" applyAlignment="1" applyProtection="1"/>
    <xf numFmtId="177" fontId="39" fillId="0" borderId="21" xfId="2222" applyNumberFormat="1" applyFont="1" applyFill="1" applyBorder="1" applyAlignment="1" applyProtection="1"/>
    <xf numFmtId="177" fontId="39" fillId="0" borderId="22" xfId="2222" applyNumberFormat="1" applyFont="1" applyFill="1" applyBorder="1" applyAlignment="1" applyProtection="1"/>
    <xf numFmtId="0" fontId="41" fillId="0" borderId="0" xfId="1833" applyFont="1" applyAlignment="1">
      <alignment horizontal="right" vertical="center" wrapText="1"/>
    </xf>
    <xf numFmtId="0" fontId="39" fillId="0" borderId="0" xfId="1833" applyFont="1" applyAlignment="1">
      <alignment horizontal="left" vertical="center" wrapText="1"/>
    </xf>
    <xf numFmtId="180" fontId="39" fillId="0" borderId="6" xfId="2222" applyNumberFormat="1" applyFont="1" applyFill="1" applyBorder="1" applyAlignment="1" applyProtection="1">
      <alignment horizontal="right"/>
    </xf>
    <xf numFmtId="180" fontId="39" fillId="0" borderId="7" xfId="2222" applyNumberFormat="1" applyFont="1" applyFill="1" applyBorder="1" applyAlignment="1" applyProtection="1">
      <alignment horizontal="right"/>
    </xf>
    <xf numFmtId="10" fontId="39" fillId="0" borderId="13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17" xfId="2222" applyNumberFormat="1" applyFont="1" applyFill="1" applyBorder="1" applyAlignment="1" applyProtection="1">
      <alignment horizontal="right"/>
    </xf>
    <xf numFmtId="10" fontId="39" fillId="0" borderId="18" xfId="2222" applyNumberFormat="1" applyFont="1" applyFill="1" applyBorder="1" applyAlignment="1" applyProtection="1">
      <alignment horizontal="right"/>
    </xf>
    <xf numFmtId="180" fontId="38" fillId="0" borderId="8" xfId="2222" applyNumberFormat="1" applyFont="1" applyFill="1" applyBorder="1" applyAlignment="1" applyProtection="1">
      <alignment horizontal="right"/>
    </xf>
    <xf numFmtId="180" fontId="38" fillId="0" borderId="0" xfId="2222" applyNumberFormat="1" applyFont="1" applyFill="1" applyBorder="1" applyAlignment="1" applyProtection="1">
      <alignment horizontal="right"/>
    </xf>
    <xf numFmtId="10" fontId="38" fillId="0" borderId="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80" fontId="38" fillId="0" borderId="15" xfId="2222" applyNumberFormat="1" applyFont="1" applyFill="1" applyBorder="1" applyAlignment="1" applyProtection="1">
      <alignment horizontal="right"/>
    </xf>
    <xf numFmtId="10" fontId="38" fillId="0" borderId="19" xfId="2222" applyNumberFormat="1" applyFont="1" applyFill="1" applyBorder="1" applyAlignment="1" applyProtection="1">
      <alignment horizontal="right"/>
    </xf>
    <xf numFmtId="10" fontId="38" fillId="0" borderId="0" xfId="2222" applyNumberFormat="1" applyFont="1" applyFill="1" applyBorder="1" applyAlignment="1" applyProtection="1">
      <alignment horizontal="right" wrapText="1"/>
    </xf>
    <xf numFmtId="180" fontId="39" fillId="0" borderId="8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80" fontId="39" fillId="0" borderId="10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180" fontId="39" fillId="0" borderId="21" xfId="2222" applyNumberFormat="1" applyFont="1" applyFill="1" applyBorder="1" applyAlignment="1" applyProtection="1">
      <alignment horizontal="right"/>
    </xf>
    <xf numFmtId="10" fontId="39" fillId="0" borderId="22" xfId="2222" applyNumberFormat="1" applyFont="1" applyFill="1" applyBorder="1" applyAlignment="1" applyProtection="1">
      <alignment horizontal="right"/>
    </xf>
    <xf numFmtId="10" fontId="39" fillId="0" borderId="7" xfId="2222" applyNumberFormat="1" applyFont="1" applyFill="1" applyBorder="1" applyAlignment="1" applyProtection="1">
      <alignment horizontal="right" wrapText="1"/>
    </xf>
    <xf numFmtId="10" fontId="39" fillId="0" borderId="12" xfId="2222" applyNumberFormat="1" applyFont="1" applyFill="1" applyBorder="1" applyAlignment="1" applyProtection="1">
      <alignment horizontal="right"/>
    </xf>
    <xf numFmtId="10" fontId="39" fillId="0" borderId="11" xfId="2222" applyNumberFormat="1" applyFont="1" applyFill="1" applyBorder="1" applyAlignment="1" applyProtection="1">
      <alignment horizontal="right" wrapText="1"/>
    </xf>
    <xf numFmtId="0" fontId="39" fillId="0" borderId="8" xfId="1833" applyFont="1" applyBorder="1" applyAlignment="1">
      <alignment horizontal="right"/>
    </xf>
    <xf numFmtId="0" fontId="39" fillId="0" borderId="10" xfId="1833" applyFont="1" applyBorder="1" applyAlignment="1">
      <alignment horizontal="right"/>
    </xf>
    <xf numFmtId="180" fontId="38" fillId="0" borderId="9" xfId="2222" applyNumberFormat="1" applyFont="1" applyFill="1" applyBorder="1" applyAlignment="1" applyProtection="1">
      <alignment horizontal="right"/>
    </xf>
    <xf numFmtId="180" fontId="38" fillId="0" borderId="19" xfId="2222" applyNumberFormat="1" applyFont="1" applyFill="1" applyBorder="1" applyAlignment="1" applyProtection="1">
      <alignment horizontal="right"/>
    </xf>
    <xf numFmtId="180" fontId="38" fillId="0" borderId="0" xfId="1833" applyNumberFormat="1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8" fillId="0" borderId="9" xfId="2222" applyNumberFormat="1" applyFont="1" applyFill="1" applyBorder="1" applyAlignment="1" applyProtection="1">
      <alignment horizontal="right" wrapText="1"/>
    </xf>
    <xf numFmtId="180" fontId="38" fillId="0" borderId="0" xfId="2222" applyNumberFormat="1" applyFont="1" applyFill="1" applyBorder="1" applyAlignment="1" applyProtection="1">
      <alignment horizontal="right" wrapText="1"/>
    </xf>
    <xf numFmtId="175" fontId="38" fillId="0" borderId="0" xfId="2222" applyFont="1" applyFill="1" applyBorder="1" applyAlignment="1" applyProtection="1">
      <alignment horizontal="right" wrapText="1"/>
    </xf>
    <xf numFmtId="180" fontId="39" fillId="0" borderId="12" xfId="2222" applyNumberFormat="1" applyFont="1" applyFill="1" applyBorder="1" applyAlignment="1" applyProtection="1">
      <alignment horizontal="right"/>
    </xf>
    <xf numFmtId="180" fontId="39" fillId="0" borderId="11" xfId="2222" applyNumberFormat="1" applyFont="1" applyFill="1" applyBorder="1" applyAlignment="1" applyProtection="1">
      <alignment horizontal="right" wrapText="1"/>
    </xf>
    <xf numFmtId="180" fontId="39" fillId="0" borderId="22" xfId="2222" applyNumberFormat="1" applyFont="1" applyFill="1" applyBorder="1" applyAlignment="1" applyProtection="1">
      <alignment horizontal="right"/>
    </xf>
    <xf numFmtId="10" fontId="38" fillId="0" borderId="0" xfId="1833" applyNumberFormat="1" applyFont="1"/>
    <xf numFmtId="0" fontId="38" fillId="0" borderId="0" xfId="1833" applyNumberFormat="1" applyFont="1"/>
    <xf numFmtId="0" fontId="40" fillId="0" borderId="0" xfId="0" applyFont="1"/>
    <xf numFmtId="179" fontId="38" fillId="0" borderId="0" xfId="1689" applyNumberFormat="1" applyFont="1" applyFill="1" applyBorder="1" applyAlignment="1" applyProtection="1"/>
    <xf numFmtId="10" fontId="38" fillId="0" borderId="0" xfId="1689" applyNumberFormat="1" applyFont="1" applyFill="1" applyBorder="1" applyAlignment="1" applyProtection="1"/>
    <xf numFmtId="0" fontId="39" fillId="0" borderId="0" xfId="1833" applyFont="1"/>
    <xf numFmtId="175" fontId="38" fillId="0" borderId="0" xfId="2222" applyNumberFormat="1" applyFont="1" applyFill="1" applyBorder="1" applyAlignment="1" applyProtection="1"/>
    <xf numFmtId="37" fontId="39" fillId="0" borderId="0" xfId="1833" applyNumberFormat="1" applyFont="1" applyAlignment="1">
      <alignment horizontal="right"/>
    </xf>
    <xf numFmtId="175" fontId="38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39" fillId="0" borderId="17" xfId="2222" applyNumberFormat="1" applyFont="1" applyFill="1" applyBorder="1" applyAlignment="1" applyProtection="1">
      <alignment horizontal="right"/>
    </xf>
    <xf numFmtId="10" fontId="39" fillId="0" borderId="21" xfId="2222" applyNumberFormat="1" applyFont="1" applyFill="1" applyBorder="1" applyAlignment="1" applyProtection="1">
      <alignment horizontal="right"/>
    </xf>
    <xf numFmtId="180" fontId="38" fillId="0" borderId="16" xfId="2222" applyNumberFormat="1" applyFont="1" applyFill="1" applyBorder="1" applyAlignment="1" applyProtection="1">
      <alignment horizontal="right"/>
    </xf>
    <xf numFmtId="180" fontId="38" fillId="0" borderId="20" xfId="2222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0" fontId="1" fillId="23" borderId="0" xfId="1833" applyFont="1" applyFill="1"/>
    <xf numFmtId="0" fontId="21" fillId="0" borderId="11" xfId="1833" applyFont="1" applyFill="1" applyBorder="1"/>
    <xf numFmtId="0" fontId="32" fillId="0" borderId="0" xfId="1833" applyFont="1" applyFill="1"/>
    <xf numFmtId="0" fontId="37" fillId="0" borderId="0" xfId="1833" applyFont="1" applyFill="1" applyAlignment="1">
      <alignment wrapText="1"/>
    </xf>
    <xf numFmtId="0" fontId="37" fillId="0" borderId="0" xfId="1833" applyFont="1" applyFill="1"/>
    <xf numFmtId="0" fontId="0" fillId="0" borderId="0" xfId="0" applyFill="1"/>
    <xf numFmtId="10" fontId="38" fillId="0" borderId="0" xfId="1833" applyNumberFormat="1" applyFont="1" applyFill="1" applyBorder="1" applyAlignment="1">
      <alignment horizontal="right"/>
    </xf>
    <xf numFmtId="49" fontId="18" fillId="20" borderId="0" xfId="1462" quotePrefix="1" applyNumberFormat="1" applyFill="1" applyAlignment="1">
      <alignment vertical="center"/>
    </xf>
    <xf numFmtId="0" fontId="42" fillId="0" borderId="16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42" fillId="0" borderId="18" xfId="0" applyFont="1" applyBorder="1" applyAlignment="1">
      <alignment horizontal="right" vertical="center" wrapText="1"/>
    </xf>
    <xf numFmtId="10" fontId="38" fillId="0" borderId="19" xfId="1689" applyNumberFormat="1" applyFont="1" applyFill="1" applyBorder="1" applyAlignment="1" applyProtection="1">
      <alignment horizontal="right"/>
    </xf>
    <xf numFmtId="10" fontId="39" fillId="0" borderId="18" xfId="1689" applyNumberFormat="1" applyFont="1" applyFill="1" applyBorder="1" applyAlignment="1" applyProtection="1">
      <alignment horizontal="right"/>
    </xf>
    <xf numFmtId="10" fontId="39" fillId="0" borderId="22" xfId="1689" applyNumberFormat="1" applyFont="1" applyFill="1" applyBorder="1" applyAlignment="1" applyProtection="1">
      <alignment horizontal="right"/>
    </xf>
    <xf numFmtId="10" fontId="39" fillId="0" borderId="19" xfId="1689" applyNumberFormat="1" applyFont="1" applyFill="1" applyBorder="1" applyAlignment="1" applyProtection="1">
      <alignment horizontal="right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21" fillId="0" borderId="0" xfId="1833" applyNumberFormat="1" applyFont="1"/>
    <xf numFmtId="176" fontId="0" fillId="0" borderId="0" xfId="0" applyNumberFormat="1"/>
    <xf numFmtId="175" fontId="0" fillId="0" borderId="0" xfId="0" applyNumberFormat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3" fontId="1" fillId="0" borderId="0" xfId="1833" applyNumberFormat="1" applyFont="1"/>
    <xf numFmtId="0" fontId="21" fillId="0" borderId="0" xfId="1833" applyFont="1" applyAlignment="1">
      <alignment horizontal="center" vertical="center" wrapText="1"/>
    </xf>
    <xf numFmtId="10" fontId="39" fillId="0" borderId="0" xfId="1689" applyNumberFormat="1" applyFont="1" applyFill="1" applyBorder="1" applyAlignment="1" applyProtection="1">
      <alignment horizontal="right"/>
    </xf>
    <xf numFmtId="0" fontId="21" fillId="0" borderId="15" xfId="1833" applyFont="1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76" fontId="38" fillId="0" borderId="20" xfId="2222" applyNumberFormat="1" applyFont="1" applyFill="1" applyBorder="1" applyAlignment="1" applyProtection="1"/>
    <xf numFmtId="176" fontId="38" fillId="0" borderId="21" xfId="2222" applyNumberFormat="1" applyFont="1" applyFill="1" applyBorder="1" applyAlignment="1" applyProtection="1"/>
    <xf numFmtId="176" fontId="38" fillId="0" borderId="22" xfId="2222" applyNumberFormat="1" applyFont="1" applyFill="1" applyBorder="1" applyAlignment="1" applyProtection="1"/>
    <xf numFmtId="0" fontId="0" fillId="0" borderId="19" xfId="0" applyBorder="1"/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10" fontId="1" fillId="0" borderId="0" xfId="1689" applyNumberFormat="1"/>
    <xf numFmtId="2" fontId="1" fillId="0" borderId="0" xfId="1833" applyNumberFormat="1" applyFont="1"/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0" fillId="0" borderId="0" xfId="0"/>
    <xf numFmtId="176" fontId="18" fillId="0" borderId="0" xfId="1462" applyNumberForma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0" fontId="1" fillId="0" borderId="0" xfId="1833" applyFont="1"/>
    <xf numFmtId="0" fontId="1" fillId="0" borderId="0" xfId="1833" applyFont="1" applyAlignment="1">
      <alignment horizontal="left" vertical="center" wrapText="1"/>
    </xf>
    <xf numFmtId="176" fontId="38" fillId="0" borderId="0" xfId="2222" applyNumberFormat="1" applyFont="1" applyFill="1" applyBorder="1" applyAlignment="1" applyProtection="1"/>
    <xf numFmtId="0" fontId="21" fillId="0" borderId="0" xfId="1833" applyFont="1"/>
    <xf numFmtId="176" fontId="39" fillId="0" borderId="0" xfId="2222" applyNumberFormat="1" applyFont="1" applyFill="1" applyBorder="1" applyAlignment="1" applyProtection="1"/>
    <xf numFmtId="0" fontId="23" fillId="0" borderId="0" xfId="1833" applyFont="1" applyAlignment="1">
      <alignment wrapText="1"/>
    </xf>
    <xf numFmtId="176" fontId="1" fillId="0" borderId="0" xfId="1833" applyNumberFormat="1" applyFont="1"/>
    <xf numFmtId="176" fontId="20" fillId="0" borderId="0" xfId="1833" applyNumberFormat="1" applyFont="1"/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left" vertical="center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/>
    </xf>
    <xf numFmtId="0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1689" builtinId="5"/>
    <cellStyle name="Porcentagem 10" xfId="1690" xr:uid="{00000000-0005-0000-0000-00009A060000}"/>
    <cellStyle name="Porcentagem 10 2" xfId="1691" xr:uid="{00000000-0005-0000-0000-00009B060000}"/>
    <cellStyle name="Porcentagem 12" xfId="1692" xr:uid="{00000000-0005-0000-0000-00009C060000}"/>
    <cellStyle name="Porcentagem 12 2" xfId="1693" xr:uid="{00000000-0005-0000-0000-00009D060000}"/>
    <cellStyle name="Porcentagem 13" xfId="1694" xr:uid="{00000000-0005-0000-0000-00009E060000}"/>
    <cellStyle name="Porcentagem 13 2" xfId="1695" xr:uid="{00000000-0005-0000-0000-00009F060000}"/>
    <cellStyle name="Porcentagem 15" xfId="1696" xr:uid="{00000000-0005-0000-0000-0000A0060000}"/>
    <cellStyle name="Porcentagem 15 2" xfId="1697" xr:uid="{00000000-0005-0000-0000-0000A1060000}"/>
    <cellStyle name="Porcentagem 16" xfId="1698" xr:uid="{00000000-0005-0000-0000-0000A2060000}"/>
    <cellStyle name="Porcentagem 16 2" xfId="1699" xr:uid="{00000000-0005-0000-0000-0000A3060000}"/>
    <cellStyle name="Porcentagem 2" xfId="1700" xr:uid="{00000000-0005-0000-0000-0000A4060000}"/>
    <cellStyle name="Porcentagem 2 2" xfId="1701" xr:uid="{00000000-0005-0000-0000-0000A5060000}"/>
    <cellStyle name="Porcentagem 2 3" xfId="1702" xr:uid="{00000000-0005-0000-0000-0000A6060000}"/>
    <cellStyle name="Porcentagem 3" xfId="1703" xr:uid="{00000000-0005-0000-0000-0000A7060000}"/>
    <cellStyle name="rodape" xfId="1704" xr:uid="{00000000-0005-0000-0000-0000A8060000}"/>
    <cellStyle name="rodape 2" xfId="1705" xr:uid="{00000000-0005-0000-0000-0000A9060000}"/>
    <cellStyle name="rodape 3" xfId="1706" xr:uid="{00000000-0005-0000-0000-0000AA060000}"/>
    <cellStyle name="rodape 4" xfId="1707" xr:uid="{00000000-0005-0000-0000-0000AB060000}"/>
    <cellStyle name="rodape 5" xfId="1708" xr:uid="{00000000-0005-0000-0000-0000AC060000}"/>
    <cellStyle name="rodape 6" xfId="1709" xr:uid="{00000000-0005-0000-0000-0000AD060000}"/>
    <cellStyle name="rodape 7" xfId="1710" xr:uid="{00000000-0005-0000-0000-0000AE060000}"/>
    <cellStyle name="Saída 10" xfId="1711" xr:uid="{00000000-0005-0000-0000-0000AF060000}"/>
    <cellStyle name="Saída 11" xfId="1712" xr:uid="{00000000-0005-0000-0000-0000B0060000}"/>
    <cellStyle name="Saída 12" xfId="1713" xr:uid="{00000000-0005-0000-0000-0000B1060000}"/>
    <cellStyle name="Saída 13" xfId="1714" xr:uid="{00000000-0005-0000-0000-0000B2060000}"/>
    <cellStyle name="Saída 14" xfId="1715" xr:uid="{00000000-0005-0000-0000-0000B3060000}"/>
    <cellStyle name="Saída 2" xfId="1716" xr:uid="{00000000-0005-0000-0000-0000B4060000}"/>
    <cellStyle name="Saída 2 10" xfId="1717" xr:uid="{00000000-0005-0000-0000-0000B5060000}"/>
    <cellStyle name="Saída 2 2" xfId="1718" xr:uid="{00000000-0005-0000-0000-0000B6060000}"/>
    <cellStyle name="Saída 2 3" xfId="1719" xr:uid="{00000000-0005-0000-0000-0000B7060000}"/>
    <cellStyle name="Saída 2 4" xfId="1720" xr:uid="{00000000-0005-0000-0000-0000B8060000}"/>
    <cellStyle name="Saída 2 5" xfId="1721" xr:uid="{00000000-0005-0000-0000-0000B9060000}"/>
    <cellStyle name="Saída 2 6" xfId="1722" xr:uid="{00000000-0005-0000-0000-0000BA060000}"/>
    <cellStyle name="Saída 2 7" xfId="1723" xr:uid="{00000000-0005-0000-0000-0000BB060000}"/>
    <cellStyle name="Saída 2 8" xfId="1724" xr:uid="{00000000-0005-0000-0000-0000BC060000}"/>
    <cellStyle name="Saída 2 9" xfId="1725" xr:uid="{00000000-0005-0000-0000-0000BD060000}"/>
    <cellStyle name="Saída 3" xfId="1726" xr:uid="{00000000-0005-0000-0000-0000BE060000}"/>
    <cellStyle name="Saída 3 10" xfId="1727" xr:uid="{00000000-0005-0000-0000-0000BF060000}"/>
    <cellStyle name="Saída 3 2" xfId="1728" xr:uid="{00000000-0005-0000-0000-0000C0060000}"/>
    <cellStyle name="Saída 3 3" xfId="1729" xr:uid="{00000000-0005-0000-0000-0000C1060000}"/>
    <cellStyle name="Saída 3 4" xfId="1730" xr:uid="{00000000-0005-0000-0000-0000C2060000}"/>
    <cellStyle name="Saída 3 5" xfId="1731" xr:uid="{00000000-0005-0000-0000-0000C3060000}"/>
    <cellStyle name="Saída 3 6" xfId="1732" xr:uid="{00000000-0005-0000-0000-0000C4060000}"/>
    <cellStyle name="Saída 3 7" xfId="1733" xr:uid="{00000000-0005-0000-0000-0000C5060000}"/>
    <cellStyle name="Saída 3 8" xfId="1734" xr:uid="{00000000-0005-0000-0000-0000C6060000}"/>
    <cellStyle name="Saída 3 9" xfId="1735" xr:uid="{00000000-0005-0000-0000-0000C7060000}"/>
    <cellStyle name="Saída 4" xfId="1736" xr:uid="{00000000-0005-0000-0000-0000C8060000}"/>
    <cellStyle name="Saída 4 10" xfId="1737" xr:uid="{00000000-0005-0000-0000-0000C9060000}"/>
    <cellStyle name="Saída 4 2" xfId="1738" xr:uid="{00000000-0005-0000-0000-0000CA060000}"/>
    <cellStyle name="Saída 4 3" xfId="1739" xr:uid="{00000000-0005-0000-0000-0000CB060000}"/>
    <cellStyle name="Saída 4 4" xfId="1740" xr:uid="{00000000-0005-0000-0000-0000CC060000}"/>
    <cellStyle name="Saída 4 5" xfId="1741" xr:uid="{00000000-0005-0000-0000-0000CD060000}"/>
    <cellStyle name="Saída 4 6" xfId="1742" xr:uid="{00000000-0005-0000-0000-0000CE060000}"/>
    <cellStyle name="Saída 4 7" xfId="1743" xr:uid="{00000000-0005-0000-0000-0000CF060000}"/>
    <cellStyle name="Saída 4 8" xfId="1744" xr:uid="{00000000-0005-0000-0000-0000D0060000}"/>
    <cellStyle name="Saída 4 9" xfId="1745" xr:uid="{00000000-0005-0000-0000-0000D1060000}"/>
    <cellStyle name="Saída 5" xfId="1746" xr:uid="{00000000-0005-0000-0000-0000D2060000}"/>
    <cellStyle name="Saída 5 10" xfId="1747" xr:uid="{00000000-0005-0000-0000-0000D3060000}"/>
    <cellStyle name="Saída 5 2" xfId="1748" xr:uid="{00000000-0005-0000-0000-0000D4060000}"/>
    <cellStyle name="Saída 5 3" xfId="1749" xr:uid="{00000000-0005-0000-0000-0000D5060000}"/>
    <cellStyle name="Saída 5 4" xfId="1750" xr:uid="{00000000-0005-0000-0000-0000D6060000}"/>
    <cellStyle name="Saída 5 5" xfId="1751" xr:uid="{00000000-0005-0000-0000-0000D7060000}"/>
    <cellStyle name="Saída 5 6" xfId="1752" xr:uid="{00000000-0005-0000-0000-0000D8060000}"/>
    <cellStyle name="Saída 5 7" xfId="1753" xr:uid="{00000000-0005-0000-0000-0000D9060000}"/>
    <cellStyle name="Saída 5 8" xfId="1754" xr:uid="{00000000-0005-0000-0000-0000DA060000}"/>
    <cellStyle name="Saída 5 9" xfId="1755" xr:uid="{00000000-0005-0000-0000-0000DB060000}"/>
    <cellStyle name="Saída 6" xfId="1756" xr:uid="{00000000-0005-0000-0000-0000DC060000}"/>
    <cellStyle name="Saída 7" xfId="1757" xr:uid="{00000000-0005-0000-0000-0000DD060000}"/>
    <cellStyle name="Saída 8" xfId="1758" xr:uid="{00000000-0005-0000-0000-0000DE060000}"/>
    <cellStyle name="Saída 9" xfId="1759" xr:uid="{00000000-0005-0000-0000-0000DF060000}"/>
    <cellStyle name="Sep. milhar [0]" xfId="1760" xr:uid="{00000000-0005-0000-0000-0000E0060000}"/>
    <cellStyle name="Sep. milhar [0] 2" xfId="1761" xr:uid="{00000000-0005-0000-0000-0000E1060000}"/>
    <cellStyle name="Sep. milhar [0] 3" xfId="1762" xr:uid="{00000000-0005-0000-0000-0000E2060000}"/>
    <cellStyle name="Sep. milhar [0] 4" xfId="1763" xr:uid="{00000000-0005-0000-0000-0000E3060000}"/>
    <cellStyle name="Sep. milhar [0] 5" xfId="1764" xr:uid="{00000000-0005-0000-0000-0000E4060000}"/>
    <cellStyle name="Sep. milhar [0] 6" xfId="1765" xr:uid="{00000000-0005-0000-0000-0000E5060000}"/>
    <cellStyle name="Sep. milhar [0] 7" xfId="1766" xr:uid="{00000000-0005-0000-0000-0000E6060000}"/>
    <cellStyle name="Separador de milhares 2" xfId="1767" xr:uid="{00000000-0005-0000-0000-0000E7060000}"/>
    <cellStyle name="Separador de milhares 2 10" xfId="1768" xr:uid="{00000000-0005-0000-0000-0000E8060000}"/>
    <cellStyle name="Separador de milhares 2 10 2" xfId="1769" xr:uid="{00000000-0005-0000-0000-0000E9060000}"/>
    <cellStyle name="Separador de milhares 2 11" xfId="1770" xr:uid="{00000000-0005-0000-0000-0000EA060000}"/>
    <cellStyle name="Separador de milhares 2 11 2" xfId="1771" xr:uid="{00000000-0005-0000-0000-0000EB060000}"/>
    <cellStyle name="Separador de milhares 2 12" xfId="1772" xr:uid="{00000000-0005-0000-0000-0000EC060000}"/>
    <cellStyle name="Separador de milhares 2 12 2" xfId="1773" xr:uid="{00000000-0005-0000-0000-0000ED060000}"/>
    <cellStyle name="Separador de milhares 2 13" xfId="1774" xr:uid="{00000000-0005-0000-0000-0000EE060000}"/>
    <cellStyle name="Separador de milhares 2 13 2" xfId="1775" xr:uid="{00000000-0005-0000-0000-0000EF060000}"/>
    <cellStyle name="Separador de milhares 2 14" xfId="1776" xr:uid="{00000000-0005-0000-0000-0000F0060000}"/>
    <cellStyle name="Separador de milhares 2 14 2" xfId="1777" xr:uid="{00000000-0005-0000-0000-0000F1060000}"/>
    <cellStyle name="Separador de milhares 2 15" xfId="1778" xr:uid="{00000000-0005-0000-0000-0000F2060000}"/>
    <cellStyle name="Separador de milhares 2 15 2" xfId="1779" xr:uid="{00000000-0005-0000-0000-0000F3060000}"/>
    <cellStyle name="Separador de milhares 2 16" xfId="1780" xr:uid="{00000000-0005-0000-0000-0000F4060000}"/>
    <cellStyle name="Separador de milhares 2 16 2" xfId="1781" xr:uid="{00000000-0005-0000-0000-0000F5060000}"/>
    <cellStyle name="Separador de milhares 2 17" xfId="1782" xr:uid="{00000000-0005-0000-0000-0000F6060000}"/>
    <cellStyle name="Separador de milhares 2 17 2" xfId="1783" xr:uid="{00000000-0005-0000-0000-0000F7060000}"/>
    <cellStyle name="Separador de milhares 2 18" xfId="1784" xr:uid="{00000000-0005-0000-0000-0000F8060000}"/>
    <cellStyle name="Separador de milhares 2 19" xfId="1785" xr:uid="{00000000-0005-0000-0000-0000F9060000}"/>
    <cellStyle name="Separador de milhares 2 2" xfId="1786" xr:uid="{00000000-0005-0000-0000-0000FA060000}"/>
    <cellStyle name="Separador de milhares 2 2 2" xfId="1787" xr:uid="{00000000-0005-0000-0000-0000FB060000}"/>
    <cellStyle name="Separador de milhares 2 3" xfId="1788" xr:uid="{00000000-0005-0000-0000-0000FC060000}"/>
    <cellStyle name="Separador de milhares 2 3 2" xfId="1789" xr:uid="{00000000-0005-0000-0000-0000FD060000}"/>
    <cellStyle name="Separador de milhares 2 4" xfId="1790" xr:uid="{00000000-0005-0000-0000-0000FE060000}"/>
    <cellStyle name="Separador de milhares 2 4 2" xfId="1791" xr:uid="{00000000-0005-0000-0000-0000FF060000}"/>
    <cellStyle name="Separador de milhares 2 5" xfId="1792" xr:uid="{00000000-0005-0000-0000-000000070000}"/>
    <cellStyle name="Separador de milhares 2 5 2" xfId="1793" xr:uid="{00000000-0005-0000-0000-000001070000}"/>
    <cellStyle name="Separador de milhares 2 6" xfId="1794" xr:uid="{00000000-0005-0000-0000-000002070000}"/>
    <cellStyle name="Separador de milhares 2 6 2" xfId="1795" xr:uid="{00000000-0005-0000-0000-000003070000}"/>
    <cellStyle name="Separador de milhares 2 7" xfId="1796" xr:uid="{00000000-0005-0000-0000-000004070000}"/>
    <cellStyle name="Separador de milhares 2 7 2" xfId="1797" xr:uid="{00000000-0005-0000-0000-000005070000}"/>
    <cellStyle name="Separador de milhares 2 8" xfId="1798" xr:uid="{00000000-0005-0000-0000-000006070000}"/>
    <cellStyle name="Separador de milhares 2 8 2" xfId="1799" xr:uid="{00000000-0005-0000-0000-000007070000}"/>
    <cellStyle name="Separador de milhares 2 9" xfId="1800" xr:uid="{00000000-0005-0000-0000-000008070000}"/>
    <cellStyle name="Separador de milhares 2 9 2" xfId="1801" xr:uid="{00000000-0005-0000-0000-000009070000}"/>
    <cellStyle name="Separador de milhares 3" xfId="1802" xr:uid="{00000000-0005-0000-0000-00000A070000}"/>
    <cellStyle name="Separador de milhares 3 2" xfId="1803" xr:uid="{00000000-0005-0000-0000-00000B070000}"/>
    <cellStyle name="Separador de milhares 4" xfId="1804" xr:uid="{00000000-0005-0000-0000-00000C070000}"/>
    <cellStyle name="Separador de milhares 4 2" xfId="1805" xr:uid="{00000000-0005-0000-0000-00000D070000}"/>
    <cellStyle name="Separador de milhares 5" xfId="1806" xr:uid="{00000000-0005-0000-0000-00000E070000}"/>
    <cellStyle name="Separador de milhares 6" xfId="1807" xr:uid="{00000000-0005-0000-0000-00000F070000}"/>
    <cellStyle name="Separador de milhares 7" xfId="1808" xr:uid="{00000000-0005-0000-0000-000010070000}"/>
    <cellStyle name="Texto de Aviso 10" xfId="1809" xr:uid="{00000000-0005-0000-0000-000011070000}"/>
    <cellStyle name="Texto de Aviso 11" xfId="1810" xr:uid="{00000000-0005-0000-0000-000012070000}"/>
    <cellStyle name="Texto de Aviso 12" xfId="1811" xr:uid="{00000000-0005-0000-0000-000013070000}"/>
    <cellStyle name="Texto de Aviso 13" xfId="1812" xr:uid="{00000000-0005-0000-0000-000014070000}"/>
    <cellStyle name="Texto de Aviso 14" xfId="1813" xr:uid="{00000000-0005-0000-0000-000015070000}"/>
    <cellStyle name="Texto de Aviso 2" xfId="1814" xr:uid="{00000000-0005-0000-0000-000016070000}"/>
    <cellStyle name="Texto de Aviso 2 10" xfId="1815" xr:uid="{00000000-0005-0000-0000-000017070000}"/>
    <cellStyle name="Texto de Aviso 2 2" xfId="1816" xr:uid="{00000000-0005-0000-0000-000018070000}"/>
    <cellStyle name="Texto de Aviso 2 3" xfId="1817" xr:uid="{00000000-0005-0000-0000-000019070000}"/>
    <cellStyle name="Texto de Aviso 2 4" xfId="1818" xr:uid="{00000000-0005-0000-0000-00001A070000}"/>
    <cellStyle name="Texto de Aviso 2 5" xfId="1819" xr:uid="{00000000-0005-0000-0000-00001B070000}"/>
    <cellStyle name="Texto de Aviso 2 6" xfId="1820" xr:uid="{00000000-0005-0000-0000-00001C070000}"/>
    <cellStyle name="Texto de Aviso 2 7" xfId="1821" xr:uid="{00000000-0005-0000-0000-00001D070000}"/>
    <cellStyle name="Texto de Aviso 2 8" xfId="1822" xr:uid="{00000000-0005-0000-0000-00001E070000}"/>
    <cellStyle name="Texto de Aviso 2 9" xfId="1823" xr:uid="{00000000-0005-0000-0000-00001F070000}"/>
    <cellStyle name="Texto de Aviso 3" xfId="1824" xr:uid="{00000000-0005-0000-0000-000020070000}"/>
    <cellStyle name="Texto de Aviso 3 10" xfId="1825" xr:uid="{00000000-0005-0000-0000-000021070000}"/>
    <cellStyle name="Texto de Aviso 3 2" xfId="1826" xr:uid="{00000000-0005-0000-0000-000022070000}"/>
    <cellStyle name="Texto de Aviso 3 3" xfId="1827" xr:uid="{00000000-0005-0000-0000-000023070000}"/>
    <cellStyle name="Texto de Aviso 3 4" xfId="1828" xr:uid="{00000000-0005-0000-0000-000024070000}"/>
    <cellStyle name="Texto de Aviso 3 5" xfId="1829" xr:uid="{00000000-0005-0000-0000-000025070000}"/>
    <cellStyle name="Texto de Aviso 3 6" xfId="1830" xr:uid="{00000000-0005-0000-0000-000026070000}"/>
    <cellStyle name="Texto de Aviso 3 7" xfId="1831" xr:uid="{00000000-0005-0000-0000-000027070000}"/>
    <cellStyle name="Texto de Aviso 3 8" xfId="1832" xr:uid="{00000000-0005-0000-0000-000028070000}"/>
    <cellStyle name="Texto de Aviso 3 9" xfId="1833" xr:uid="{00000000-0005-0000-0000-000029070000}"/>
    <cellStyle name="Texto de Aviso 4" xfId="1834" xr:uid="{00000000-0005-0000-0000-00002A070000}"/>
    <cellStyle name="Texto de Aviso 4 10" xfId="1835" xr:uid="{00000000-0005-0000-0000-00002B070000}"/>
    <cellStyle name="Texto de Aviso 4 2" xfId="1836" xr:uid="{00000000-0005-0000-0000-00002C070000}"/>
    <cellStyle name="Texto de Aviso 4 3" xfId="1837" xr:uid="{00000000-0005-0000-0000-00002D070000}"/>
    <cellStyle name="Texto de Aviso 4 4" xfId="1838" xr:uid="{00000000-0005-0000-0000-00002E070000}"/>
    <cellStyle name="Texto de Aviso 4 5" xfId="1839" xr:uid="{00000000-0005-0000-0000-00002F070000}"/>
    <cellStyle name="Texto de Aviso 4 6" xfId="1840" xr:uid="{00000000-0005-0000-0000-000030070000}"/>
    <cellStyle name="Texto de Aviso 4 7" xfId="1841" xr:uid="{00000000-0005-0000-0000-000031070000}"/>
    <cellStyle name="Texto de Aviso 4 8" xfId="1842" xr:uid="{00000000-0005-0000-0000-000032070000}"/>
    <cellStyle name="Texto de Aviso 4 9" xfId="1843" xr:uid="{00000000-0005-0000-0000-000033070000}"/>
    <cellStyle name="Texto de Aviso 5" xfId="1844" xr:uid="{00000000-0005-0000-0000-000034070000}"/>
    <cellStyle name="Texto de Aviso 5 10" xfId="1845" xr:uid="{00000000-0005-0000-0000-000035070000}"/>
    <cellStyle name="Texto de Aviso 5 2" xfId="1846" xr:uid="{00000000-0005-0000-0000-000036070000}"/>
    <cellStyle name="Texto de Aviso 5 3" xfId="1847" xr:uid="{00000000-0005-0000-0000-000037070000}"/>
    <cellStyle name="Texto de Aviso 5 4" xfId="1848" xr:uid="{00000000-0005-0000-0000-000038070000}"/>
    <cellStyle name="Texto de Aviso 5 5" xfId="1849" xr:uid="{00000000-0005-0000-0000-000039070000}"/>
    <cellStyle name="Texto de Aviso 5 6" xfId="1850" xr:uid="{00000000-0005-0000-0000-00003A070000}"/>
    <cellStyle name="Texto de Aviso 5 7" xfId="1851" xr:uid="{00000000-0005-0000-0000-00003B070000}"/>
    <cellStyle name="Texto de Aviso 5 8" xfId="1852" xr:uid="{00000000-0005-0000-0000-00003C070000}"/>
    <cellStyle name="Texto de Aviso 5 9" xfId="1853" xr:uid="{00000000-0005-0000-0000-00003D070000}"/>
    <cellStyle name="Texto de Aviso 6" xfId="1854" xr:uid="{00000000-0005-0000-0000-00003E070000}"/>
    <cellStyle name="Texto de Aviso 7" xfId="1855" xr:uid="{00000000-0005-0000-0000-00003F070000}"/>
    <cellStyle name="Texto de Aviso 8" xfId="1856" xr:uid="{00000000-0005-0000-0000-000040070000}"/>
    <cellStyle name="Texto de Aviso 9" xfId="1857" xr:uid="{00000000-0005-0000-0000-000041070000}"/>
    <cellStyle name="Texto Explicativo 10" xfId="1858" xr:uid="{00000000-0005-0000-0000-000042070000}"/>
    <cellStyle name="Texto Explicativo 11" xfId="1859" xr:uid="{00000000-0005-0000-0000-000043070000}"/>
    <cellStyle name="Texto Explicativo 12" xfId="1860" xr:uid="{00000000-0005-0000-0000-000044070000}"/>
    <cellStyle name="Texto Explicativo 13" xfId="1861" xr:uid="{00000000-0005-0000-0000-000045070000}"/>
    <cellStyle name="Texto Explicativo 14" xfId="1862" xr:uid="{00000000-0005-0000-0000-000046070000}"/>
    <cellStyle name="Texto Explicativo 2" xfId="1863" xr:uid="{00000000-0005-0000-0000-000047070000}"/>
    <cellStyle name="Texto Explicativo 2 10" xfId="1864" xr:uid="{00000000-0005-0000-0000-000048070000}"/>
    <cellStyle name="Texto Explicativo 2 2" xfId="1865" xr:uid="{00000000-0005-0000-0000-000049070000}"/>
    <cellStyle name="Texto Explicativo 2 3" xfId="1866" xr:uid="{00000000-0005-0000-0000-00004A070000}"/>
    <cellStyle name="Texto Explicativo 2 4" xfId="1867" xr:uid="{00000000-0005-0000-0000-00004B070000}"/>
    <cellStyle name="Texto Explicativo 2 5" xfId="1868" xr:uid="{00000000-0005-0000-0000-00004C070000}"/>
    <cellStyle name="Texto Explicativo 2 6" xfId="1869" xr:uid="{00000000-0005-0000-0000-00004D070000}"/>
    <cellStyle name="Texto Explicativo 2 7" xfId="1870" xr:uid="{00000000-0005-0000-0000-00004E070000}"/>
    <cellStyle name="Texto Explicativo 2 8" xfId="1871" xr:uid="{00000000-0005-0000-0000-00004F070000}"/>
    <cellStyle name="Texto Explicativo 2 9" xfId="1872" xr:uid="{00000000-0005-0000-0000-000050070000}"/>
    <cellStyle name="Texto Explicativo 3" xfId="1873" xr:uid="{00000000-0005-0000-0000-000051070000}"/>
    <cellStyle name="Texto Explicativo 3 10" xfId="1874" xr:uid="{00000000-0005-0000-0000-000052070000}"/>
    <cellStyle name="Texto Explicativo 3 2" xfId="1875" xr:uid="{00000000-0005-0000-0000-000053070000}"/>
    <cellStyle name="Texto Explicativo 3 3" xfId="1876" xr:uid="{00000000-0005-0000-0000-000054070000}"/>
    <cellStyle name="Texto Explicativo 3 4" xfId="1877" xr:uid="{00000000-0005-0000-0000-000055070000}"/>
    <cellStyle name="Texto Explicativo 3 5" xfId="1878" xr:uid="{00000000-0005-0000-0000-000056070000}"/>
    <cellStyle name="Texto Explicativo 3 6" xfId="1879" xr:uid="{00000000-0005-0000-0000-000057070000}"/>
    <cellStyle name="Texto Explicativo 3 7" xfId="1880" xr:uid="{00000000-0005-0000-0000-000058070000}"/>
    <cellStyle name="Texto Explicativo 3 8" xfId="1881" xr:uid="{00000000-0005-0000-0000-000059070000}"/>
    <cellStyle name="Texto Explicativo 3 9" xfId="1882" xr:uid="{00000000-0005-0000-0000-00005A070000}"/>
    <cellStyle name="Texto Explicativo 4" xfId="1883" xr:uid="{00000000-0005-0000-0000-00005B070000}"/>
    <cellStyle name="Texto Explicativo 4 10" xfId="1884" xr:uid="{00000000-0005-0000-0000-00005C070000}"/>
    <cellStyle name="Texto Explicativo 4 2" xfId="1885" xr:uid="{00000000-0005-0000-0000-00005D070000}"/>
    <cellStyle name="Texto Explicativo 4 3" xfId="1886" xr:uid="{00000000-0005-0000-0000-00005E070000}"/>
    <cellStyle name="Texto Explicativo 4 4" xfId="1887" xr:uid="{00000000-0005-0000-0000-00005F070000}"/>
    <cellStyle name="Texto Explicativo 4 5" xfId="1888" xr:uid="{00000000-0005-0000-0000-000060070000}"/>
    <cellStyle name="Texto Explicativo 4 6" xfId="1889" xr:uid="{00000000-0005-0000-0000-000061070000}"/>
    <cellStyle name="Texto Explicativo 4 7" xfId="1890" xr:uid="{00000000-0005-0000-0000-000062070000}"/>
    <cellStyle name="Texto Explicativo 4 8" xfId="1891" xr:uid="{00000000-0005-0000-0000-000063070000}"/>
    <cellStyle name="Texto Explicativo 4 9" xfId="1892" xr:uid="{00000000-0005-0000-0000-000064070000}"/>
    <cellStyle name="Texto Explicativo 5" xfId="1893" xr:uid="{00000000-0005-0000-0000-000065070000}"/>
    <cellStyle name="Texto Explicativo 5 10" xfId="1894" xr:uid="{00000000-0005-0000-0000-000066070000}"/>
    <cellStyle name="Texto Explicativo 5 2" xfId="1895" xr:uid="{00000000-0005-0000-0000-000067070000}"/>
    <cellStyle name="Texto Explicativo 5 3" xfId="1896" xr:uid="{00000000-0005-0000-0000-000068070000}"/>
    <cellStyle name="Texto Explicativo 5 4" xfId="1897" xr:uid="{00000000-0005-0000-0000-000069070000}"/>
    <cellStyle name="Texto Explicativo 5 5" xfId="1898" xr:uid="{00000000-0005-0000-0000-00006A070000}"/>
    <cellStyle name="Texto Explicativo 5 6" xfId="1899" xr:uid="{00000000-0005-0000-0000-00006B070000}"/>
    <cellStyle name="Texto Explicativo 5 7" xfId="1900" xr:uid="{00000000-0005-0000-0000-00006C070000}"/>
    <cellStyle name="Texto Explicativo 5 8" xfId="1901" xr:uid="{00000000-0005-0000-0000-00006D070000}"/>
    <cellStyle name="Texto Explicativo 5 9" xfId="1902" xr:uid="{00000000-0005-0000-0000-00006E070000}"/>
    <cellStyle name="Texto Explicativo 6" xfId="1903" xr:uid="{00000000-0005-0000-0000-00006F070000}"/>
    <cellStyle name="Texto Explicativo 7" xfId="1904" xr:uid="{00000000-0005-0000-0000-000070070000}"/>
    <cellStyle name="Texto Explicativo 8" xfId="1905" xr:uid="{00000000-0005-0000-0000-000071070000}"/>
    <cellStyle name="Texto Explicativo 9" xfId="1906" xr:uid="{00000000-0005-0000-0000-000072070000}"/>
    <cellStyle name="Titulo" xfId="1907" xr:uid="{00000000-0005-0000-0000-000073070000}"/>
    <cellStyle name="Título 1 10" xfId="1908" xr:uid="{00000000-0005-0000-0000-000074070000}"/>
    <cellStyle name="Título 1 11" xfId="1909" xr:uid="{00000000-0005-0000-0000-000075070000}"/>
    <cellStyle name="Título 1 12" xfId="1910" xr:uid="{00000000-0005-0000-0000-000076070000}"/>
    <cellStyle name="Título 1 13" xfId="1911" xr:uid="{00000000-0005-0000-0000-000077070000}"/>
    <cellStyle name="Título 1 14" xfId="1912" xr:uid="{00000000-0005-0000-0000-000078070000}"/>
    <cellStyle name="Título 1 2" xfId="1913" xr:uid="{00000000-0005-0000-0000-000079070000}"/>
    <cellStyle name="Título 1 2 10" xfId="1914" xr:uid="{00000000-0005-0000-0000-00007A070000}"/>
    <cellStyle name="Título 1 2 2" xfId="1915" xr:uid="{00000000-0005-0000-0000-00007B070000}"/>
    <cellStyle name="Título 1 2 3" xfId="1916" xr:uid="{00000000-0005-0000-0000-00007C070000}"/>
    <cellStyle name="Título 1 2 4" xfId="1917" xr:uid="{00000000-0005-0000-0000-00007D070000}"/>
    <cellStyle name="Título 1 2 5" xfId="1918" xr:uid="{00000000-0005-0000-0000-00007E070000}"/>
    <cellStyle name="Título 1 2 6" xfId="1919" xr:uid="{00000000-0005-0000-0000-00007F070000}"/>
    <cellStyle name="Título 1 2 7" xfId="1920" xr:uid="{00000000-0005-0000-0000-000080070000}"/>
    <cellStyle name="Título 1 2 8" xfId="1921" xr:uid="{00000000-0005-0000-0000-000081070000}"/>
    <cellStyle name="Título 1 2 9" xfId="1922" xr:uid="{00000000-0005-0000-0000-000082070000}"/>
    <cellStyle name="Título 1 3" xfId="1923" xr:uid="{00000000-0005-0000-0000-000083070000}"/>
    <cellStyle name="Título 1 3 10" xfId="1924" xr:uid="{00000000-0005-0000-0000-000084070000}"/>
    <cellStyle name="Título 1 3 2" xfId="1925" xr:uid="{00000000-0005-0000-0000-000085070000}"/>
    <cellStyle name="Título 1 3 3" xfId="1926" xr:uid="{00000000-0005-0000-0000-000086070000}"/>
    <cellStyle name="Título 1 3 4" xfId="1927" xr:uid="{00000000-0005-0000-0000-000087070000}"/>
    <cellStyle name="Título 1 3 5" xfId="1928" xr:uid="{00000000-0005-0000-0000-000088070000}"/>
    <cellStyle name="Título 1 3 6" xfId="1929" xr:uid="{00000000-0005-0000-0000-000089070000}"/>
    <cellStyle name="Título 1 3 7" xfId="1930" xr:uid="{00000000-0005-0000-0000-00008A070000}"/>
    <cellStyle name="Título 1 3 8" xfId="1931" xr:uid="{00000000-0005-0000-0000-00008B070000}"/>
    <cellStyle name="Título 1 3 9" xfId="1932" xr:uid="{00000000-0005-0000-0000-00008C070000}"/>
    <cellStyle name="Título 1 4" xfId="1933" xr:uid="{00000000-0005-0000-0000-00008D070000}"/>
    <cellStyle name="Título 1 4 10" xfId="1934" xr:uid="{00000000-0005-0000-0000-00008E070000}"/>
    <cellStyle name="Título 1 4 2" xfId="1935" xr:uid="{00000000-0005-0000-0000-00008F070000}"/>
    <cellStyle name="Título 1 4 3" xfId="1936" xr:uid="{00000000-0005-0000-0000-000090070000}"/>
    <cellStyle name="Título 1 4 4" xfId="1937" xr:uid="{00000000-0005-0000-0000-000091070000}"/>
    <cellStyle name="Título 1 4 5" xfId="1938" xr:uid="{00000000-0005-0000-0000-000092070000}"/>
    <cellStyle name="Título 1 4 6" xfId="1939" xr:uid="{00000000-0005-0000-0000-000093070000}"/>
    <cellStyle name="Título 1 4 7" xfId="1940" xr:uid="{00000000-0005-0000-0000-000094070000}"/>
    <cellStyle name="Título 1 4 8" xfId="1941" xr:uid="{00000000-0005-0000-0000-000095070000}"/>
    <cellStyle name="Título 1 4 9" xfId="1942" xr:uid="{00000000-0005-0000-0000-000096070000}"/>
    <cellStyle name="Título 1 5" xfId="1943" xr:uid="{00000000-0005-0000-0000-000097070000}"/>
    <cellStyle name="Título 1 5 10" xfId="1944" xr:uid="{00000000-0005-0000-0000-000098070000}"/>
    <cellStyle name="Título 1 5 2" xfId="1945" xr:uid="{00000000-0005-0000-0000-000099070000}"/>
    <cellStyle name="Título 1 5 3" xfId="1946" xr:uid="{00000000-0005-0000-0000-00009A070000}"/>
    <cellStyle name="Título 1 5 4" xfId="1947" xr:uid="{00000000-0005-0000-0000-00009B070000}"/>
    <cellStyle name="Título 1 5 5" xfId="1948" xr:uid="{00000000-0005-0000-0000-00009C070000}"/>
    <cellStyle name="Título 1 5 6" xfId="1949" xr:uid="{00000000-0005-0000-0000-00009D070000}"/>
    <cellStyle name="Título 1 5 7" xfId="1950" xr:uid="{00000000-0005-0000-0000-00009E070000}"/>
    <cellStyle name="Título 1 5 8" xfId="1951" xr:uid="{00000000-0005-0000-0000-00009F070000}"/>
    <cellStyle name="Título 1 5 9" xfId="1952" xr:uid="{00000000-0005-0000-0000-0000A0070000}"/>
    <cellStyle name="Título 1 6" xfId="1953" xr:uid="{00000000-0005-0000-0000-0000A1070000}"/>
    <cellStyle name="Título 1 7" xfId="1954" xr:uid="{00000000-0005-0000-0000-0000A2070000}"/>
    <cellStyle name="Título 1 8" xfId="1955" xr:uid="{00000000-0005-0000-0000-0000A3070000}"/>
    <cellStyle name="Título 1 9" xfId="1956" xr:uid="{00000000-0005-0000-0000-0000A4070000}"/>
    <cellStyle name="Título 10" xfId="1957" xr:uid="{00000000-0005-0000-0000-0000A5070000}"/>
    <cellStyle name="Título 11" xfId="1958" xr:uid="{00000000-0005-0000-0000-0000A6070000}"/>
    <cellStyle name="Título 12" xfId="1959" xr:uid="{00000000-0005-0000-0000-0000A7070000}"/>
    <cellStyle name="Título 13" xfId="1960" xr:uid="{00000000-0005-0000-0000-0000A8070000}"/>
    <cellStyle name="Título 14" xfId="1961" xr:uid="{00000000-0005-0000-0000-0000A9070000}"/>
    <cellStyle name="Título 15" xfId="1962" xr:uid="{00000000-0005-0000-0000-0000AA070000}"/>
    <cellStyle name="Título 16" xfId="1963" xr:uid="{00000000-0005-0000-0000-0000AB070000}"/>
    <cellStyle name="Título 17" xfId="1964" xr:uid="{00000000-0005-0000-0000-0000AC070000}"/>
    <cellStyle name="Titulo 2" xfId="1965" xr:uid="{00000000-0005-0000-0000-0000AD070000}"/>
    <cellStyle name="Título 2 10" xfId="1966" xr:uid="{00000000-0005-0000-0000-0000AE070000}"/>
    <cellStyle name="Título 2 11" xfId="1967" xr:uid="{00000000-0005-0000-0000-0000AF070000}"/>
    <cellStyle name="Título 2 12" xfId="1968" xr:uid="{00000000-0005-0000-0000-0000B0070000}"/>
    <cellStyle name="Título 2 13" xfId="1969" xr:uid="{00000000-0005-0000-0000-0000B1070000}"/>
    <cellStyle name="Título 2 14" xfId="1970" xr:uid="{00000000-0005-0000-0000-0000B2070000}"/>
    <cellStyle name="Título 2 2" xfId="1971" xr:uid="{00000000-0005-0000-0000-0000B3070000}"/>
    <cellStyle name="Título 2 2 10" xfId="1972" xr:uid="{00000000-0005-0000-0000-0000B4070000}"/>
    <cellStyle name="Título 2 2 2" xfId="1973" xr:uid="{00000000-0005-0000-0000-0000B5070000}"/>
    <cellStyle name="Título 2 2 3" xfId="1974" xr:uid="{00000000-0005-0000-0000-0000B6070000}"/>
    <cellStyle name="Título 2 2 4" xfId="1975" xr:uid="{00000000-0005-0000-0000-0000B7070000}"/>
    <cellStyle name="Título 2 2 5" xfId="1976" xr:uid="{00000000-0005-0000-0000-0000B8070000}"/>
    <cellStyle name="Título 2 2 6" xfId="1977" xr:uid="{00000000-0005-0000-0000-0000B9070000}"/>
    <cellStyle name="Título 2 2 7" xfId="1978" xr:uid="{00000000-0005-0000-0000-0000BA070000}"/>
    <cellStyle name="Título 2 2 8" xfId="1979" xr:uid="{00000000-0005-0000-0000-0000BB070000}"/>
    <cellStyle name="Título 2 2 9" xfId="1980" xr:uid="{00000000-0005-0000-0000-0000BC070000}"/>
    <cellStyle name="Título 2 3" xfId="1981" xr:uid="{00000000-0005-0000-0000-0000BD070000}"/>
    <cellStyle name="Título 2 3 10" xfId="1982" xr:uid="{00000000-0005-0000-0000-0000BE070000}"/>
    <cellStyle name="Título 2 3 2" xfId="1983" xr:uid="{00000000-0005-0000-0000-0000BF070000}"/>
    <cellStyle name="Título 2 3 3" xfId="1984" xr:uid="{00000000-0005-0000-0000-0000C0070000}"/>
    <cellStyle name="Título 2 3 4" xfId="1985" xr:uid="{00000000-0005-0000-0000-0000C1070000}"/>
    <cellStyle name="Título 2 3 5" xfId="1986" xr:uid="{00000000-0005-0000-0000-0000C2070000}"/>
    <cellStyle name="Título 2 3 6" xfId="1987" xr:uid="{00000000-0005-0000-0000-0000C3070000}"/>
    <cellStyle name="Título 2 3 7" xfId="1988" xr:uid="{00000000-0005-0000-0000-0000C4070000}"/>
    <cellStyle name="Título 2 3 8" xfId="1989" xr:uid="{00000000-0005-0000-0000-0000C5070000}"/>
    <cellStyle name="Título 2 3 9" xfId="1990" xr:uid="{00000000-0005-0000-0000-0000C6070000}"/>
    <cellStyle name="Título 2 4" xfId="1991" xr:uid="{00000000-0005-0000-0000-0000C7070000}"/>
    <cellStyle name="Título 2 4 10" xfId="1992" xr:uid="{00000000-0005-0000-0000-0000C8070000}"/>
    <cellStyle name="Título 2 4 2" xfId="1993" xr:uid="{00000000-0005-0000-0000-0000C9070000}"/>
    <cellStyle name="Título 2 4 3" xfId="1994" xr:uid="{00000000-0005-0000-0000-0000CA070000}"/>
    <cellStyle name="Título 2 4 4" xfId="1995" xr:uid="{00000000-0005-0000-0000-0000CB070000}"/>
    <cellStyle name="Título 2 4 5" xfId="1996" xr:uid="{00000000-0005-0000-0000-0000CC070000}"/>
    <cellStyle name="Título 2 4 6" xfId="1997" xr:uid="{00000000-0005-0000-0000-0000CD070000}"/>
    <cellStyle name="Título 2 4 7" xfId="1998" xr:uid="{00000000-0005-0000-0000-0000CE070000}"/>
    <cellStyle name="Título 2 4 8" xfId="1999" xr:uid="{00000000-0005-0000-0000-0000CF070000}"/>
    <cellStyle name="Título 2 4 9" xfId="2000" xr:uid="{00000000-0005-0000-0000-0000D0070000}"/>
    <cellStyle name="Título 2 5" xfId="2001" xr:uid="{00000000-0005-0000-0000-0000D1070000}"/>
    <cellStyle name="Título 2 5 10" xfId="2002" xr:uid="{00000000-0005-0000-0000-0000D2070000}"/>
    <cellStyle name="Título 2 5 2" xfId="2003" xr:uid="{00000000-0005-0000-0000-0000D3070000}"/>
    <cellStyle name="Título 2 5 3" xfId="2004" xr:uid="{00000000-0005-0000-0000-0000D4070000}"/>
    <cellStyle name="Título 2 5 4" xfId="2005" xr:uid="{00000000-0005-0000-0000-0000D5070000}"/>
    <cellStyle name="Título 2 5 5" xfId="2006" xr:uid="{00000000-0005-0000-0000-0000D6070000}"/>
    <cellStyle name="Título 2 5 6" xfId="2007" xr:uid="{00000000-0005-0000-0000-0000D7070000}"/>
    <cellStyle name="Título 2 5 7" xfId="2008" xr:uid="{00000000-0005-0000-0000-0000D8070000}"/>
    <cellStyle name="Título 2 5 8" xfId="2009" xr:uid="{00000000-0005-0000-0000-0000D9070000}"/>
    <cellStyle name="Título 2 5 9" xfId="2010" xr:uid="{00000000-0005-0000-0000-0000DA070000}"/>
    <cellStyle name="Título 2 6" xfId="2011" xr:uid="{00000000-0005-0000-0000-0000DB070000}"/>
    <cellStyle name="Título 2 7" xfId="2012" xr:uid="{00000000-0005-0000-0000-0000DC070000}"/>
    <cellStyle name="Título 2 8" xfId="2013" xr:uid="{00000000-0005-0000-0000-0000DD070000}"/>
    <cellStyle name="Título 2 9" xfId="2014" xr:uid="{00000000-0005-0000-0000-0000DE070000}"/>
    <cellStyle name="Titulo 3" xfId="2015" xr:uid="{00000000-0005-0000-0000-0000DF070000}"/>
    <cellStyle name="Título 3 10" xfId="2016" xr:uid="{00000000-0005-0000-0000-0000E0070000}"/>
    <cellStyle name="Título 3 11" xfId="2017" xr:uid="{00000000-0005-0000-0000-0000E1070000}"/>
    <cellStyle name="Título 3 12" xfId="2018" xr:uid="{00000000-0005-0000-0000-0000E2070000}"/>
    <cellStyle name="Título 3 13" xfId="2019" xr:uid="{00000000-0005-0000-0000-0000E3070000}"/>
    <cellStyle name="Título 3 14" xfId="2020" xr:uid="{00000000-0005-0000-0000-0000E4070000}"/>
    <cellStyle name="Título 3 2" xfId="2021" xr:uid="{00000000-0005-0000-0000-0000E5070000}"/>
    <cellStyle name="Título 3 2 10" xfId="2022" xr:uid="{00000000-0005-0000-0000-0000E6070000}"/>
    <cellStyle name="Título 3 2 2" xfId="2023" xr:uid="{00000000-0005-0000-0000-0000E7070000}"/>
    <cellStyle name="Título 3 2 3" xfId="2024" xr:uid="{00000000-0005-0000-0000-0000E8070000}"/>
    <cellStyle name="Título 3 2 4" xfId="2025" xr:uid="{00000000-0005-0000-0000-0000E9070000}"/>
    <cellStyle name="Título 3 2 5" xfId="2026" xr:uid="{00000000-0005-0000-0000-0000EA070000}"/>
    <cellStyle name="Título 3 2 6" xfId="2027" xr:uid="{00000000-0005-0000-0000-0000EB070000}"/>
    <cellStyle name="Título 3 2 7" xfId="2028" xr:uid="{00000000-0005-0000-0000-0000EC070000}"/>
    <cellStyle name="Título 3 2 8" xfId="2029" xr:uid="{00000000-0005-0000-0000-0000ED070000}"/>
    <cellStyle name="Título 3 2 9" xfId="2030" xr:uid="{00000000-0005-0000-0000-0000EE070000}"/>
    <cellStyle name="Título 3 3" xfId="2031" xr:uid="{00000000-0005-0000-0000-0000EF070000}"/>
    <cellStyle name="Título 3 3 10" xfId="2032" xr:uid="{00000000-0005-0000-0000-0000F0070000}"/>
    <cellStyle name="Título 3 3 2" xfId="2033" xr:uid="{00000000-0005-0000-0000-0000F1070000}"/>
    <cellStyle name="Título 3 3 3" xfId="2034" xr:uid="{00000000-0005-0000-0000-0000F2070000}"/>
    <cellStyle name="Título 3 3 4" xfId="2035" xr:uid="{00000000-0005-0000-0000-0000F3070000}"/>
    <cellStyle name="Título 3 3 5" xfId="2036" xr:uid="{00000000-0005-0000-0000-0000F4070000}"/>
    <cellStyle name="Título 3 3 6" xfId="2037" xr:uid="{00000000-0005-0000-0000-0000F5070000}"/>
    <cellStyle name="Título 3 3 7" xfId="2038" xr:uid="{00000000-0005-0000-0000-0000F6070000}"/>
    <cellStyle name="Título 3 3 8" xfId="2039" xr:uid="{00000000-0005-0000-0000-0000F7070000}"/>
    <cellStyle name="Título 3 3 9" xfId="2040" xr:uid="{00000000-0005-0000-0000-0000F8070000}"/>
    <cellStyle name="Título 3 4" xfId="2041" xr:uid="{00000000-0005-0000-0000-0000F9070000}"/>
    <cellStyle name="Título 3 4 10" xfId="2042" xr:uid="{00000000-0005-0000-0000-0000FA070000}"/>
    <cellStyle name="Título 3 4 2" xfId="2043" xr:uid="{00000000-0005-0000-0000-0000FB070000}"/>
    <cellStyle name="Título 3 4 3" xfId="2044" xr:uid="{00000000-0005-0000-0000-0000FC070000}"/>
    <cellStyle name="Título 3 4 4" xfId="2045" xr:uid="{00000000-0005-0000-0000-0000FD070000}"/>
    <cellStyle name="Título 3 4 5" xfId="2046" xr:uid="{00000000-0005-0000-0000-0000FE070000}"/>
    <cellStyle name="Título 3 4 6" xfId="2047" xr:uid="{00000000-0005-0000-0000-0000FF070000}"/>
    <cellStyle name="Título 3 4 7" xfId="2048" xr:uid="{00000000-0005-0000-0000-000000080000}"/>
    <cellStyle name="Título 3 4 8" xfId="2049" xr:uid="{00000000-0005-0000-0000-000001080000}"/>
    <cellStyle name="Título 3 4 9" xfId="2050" xr:uid="{00000000-0005-0000-0000-000002080000}"/>
    <cellStyle name="Título 3 5" xfId="2051" xr:uid="{00000000-0005-0000-0000-000003080000}"/>
    <cellStyle name="Título 3 5 10" xfId="2052" xr:uid="{00000000-0005-0000-0000-000004080000}"/>
    <cellStyle name="Título 3 5 2" xfId="2053" xr:uid="{00000000-0005-0000-0000-000005080000}"/>
    <cellStyle name="Título 3 5 3" xfId="2054" xr:uid="{00000000-0005-0000-0000-000006080000}"/>
    <cellStyle name="Título 3 5 4" xfId="2055" xr:uid="{00000000-0005-0000-0000-000007080000}"/>
    <cellStyle name="Título 3 5 5" xfId="2056" xr:uid="{00000000-0005-0000-0000-000008080000}"/>
    <cellStyle name="Título 3 5 6" xfId="2057" xr:uid="{00000000-0005-0000-0000-000009080000}"/>
    <cellStyle name="Título 3 5 7" xfId="2058" xr:uid="{00000000-0005-0000-0000-00000A080000}"/>
    <cellStyle name="Título 3 5 8" xfId="2059" xr:uid="{00000000-0005-0000-0000-00000B080000}"/>
    <cellStyle name="Título 3 5 9" xfId="2060" xr:uid="{00000000-0005-0000-0000-00000C080000}"/>
    <cellStyle name="Título 3 6" xfId="2061" xr:uid="{00000000-0005-0000-0000-00000D080000}"/>
    <cellStyle name="Título 3 7" xfId="2062" xr:uid="{00000000-0005-0000-0000-00000E080000}"/>
    <cellStyle name="Título 3 8" xfId="2063" xr:uid="{00000000-0005-0000-0000-00000F080000}"/>
    <cellStyle name="Título 3 9" xfId="2064" xr:uid="{00000000-0005-0000-0000-000010080000}"/>
    <cellStyle name="Titulo 4" xfId="2065" xr:uid="{00000000-0005-0000-0000-000011080000}"/>
    <cellStyle name="Título 4 10" xfId="2066" xr:uid="{00000000-0005-0000-0000-000012080000}"/>
    <cellStyle name="Título 4 11" xfId="2067" xr:uid="{00000000-0005-0000-0000-000013080000}"/>
    <cellStyle name="Título 4 12" xfId="2068" xr:uid="{00000000-0005-0000-0000-000014080000}"/>
    <cellStyle name="Título 4 13" xfId="2069" xr:uid="{00000000-0005-0000-0000-000015080000}"/>
    <cellStyle name="Título 4 14" xfId="2070" xr:uid="{00000000-0005-0000-0000-000016080000}"/>
    <cellStyle name="Título 4 2" xfId="2071" xr:uid="{00000000-0005-0000-0000-000017080000}"/>
    <cellStyle name="Título 4 2 10" xfId="2072" xr:uid="{00000000-0005-0000-0000-000018080000}"/>
    <cellStyle name="Título 4 2 2" xfId="2073" xr:uid="{00000000-0005-0000-0000-000019080000}"/>
    <cellStyle name="Título 4 2 3" xfId="2074" xr:uid="{00000000-0005-0000-0000-00001A080000}"/>
    <cellStyle name="Título 4 2 4" xfId="2075" xr:uid="{00000000-0005-0000-0000-00001B080000}"/>
    <cellStyle name="Título 4 2 5" xfId="2076" xr:uid="{00000000-0005-0000-0000-00001C080000}"/>
    <cellStyle name="Título 4 2 6" xfId="2077" xr:uid="{00000000-0005-0000-0000-00001D080000}"/>
    <cellStyle name="Título 4 2 7" xfId="2078" xr:uid="{00000000-0005-0000-0000-00001E080000}"/>
    <cellStyle name="Título 4 2 8" xfId="2079" xr:uid="{00000000-0005-0000-0000-00001F080000}"/>
    <cellStyle name="Título 4 2 9" xfId="2080" xr:uid="{00000000-0005-0000-0000-000020080000}"/>
    <cellStyle name="Título 4 3" xfId="2081" xr:uid="{00000000-0005-0000-0000-000021080000}"/>
    <cellStyle name="Título 4 3 10" xfId="2082" xr:uid="{00000000-0005-0000-0000-000022080000}"/>
    <cellStyle name="Título 4 3 2" xfId="2083" xr:uid="{00000000-0005-0000-0000-000023080000}"/>
    <cellStyle name="Título 4 3 3" xfId="2084" xr:uid="{00000000-0005-0000-0000-000024080000}"/>
    <cellStyle name="Título 4 3 4" xfId="2085" xr:uid="{00000000-0005-0000-0000-000025080000}"/>
    <cellStyle name="Título 4 3 5" xfId="2086" xr:uid="{00000000-0005-0000-0000-000026080000}"/>
    <cellStyle name="Título 4 3 6" xfId="2087" xr:uid="{00000000-0005-0000-0000-000027080000}"/>
    <cellStyle name="Título 4 3 7" xfId="2088" xr:uid="{00000000-0005-0000-0000-000028080000}"/>
    <cellStyle name="Título 4 3 8" xfId="2089" xr:uid="{00000000-0005-0000-0000-000029080000}"/>
    <cellStyle name="Título 4 3 9" xfId="2090" xr:uid="{00000000-0005-0000-0000-00002A080000}"/>
    <cellStyle name="Título 4 4" xfId="2091" xr:uid="{00000000-0005-0000-0000-00002B080000}"/>
    <cellStyle name="Título 4 4 10" xfId="2092" xr:uid="{00000000-0005-0000-0000-00002C080000}"/>
    <cellStyle name="Título 4 4 2" xfId="2093" xr:uid="{00000000-0005-0000-0000-00002D080000}"/>
    <cellStyle name="Título 4 4 3" xfId="2094" xr:uid="{00000000-0005-0000-0000-00002E080000}"/>
    <cellStyle name="Título 4 4 4" xfId="2095" xr:uid="{00000000-0005-0000-0000-00002F080000}"/>
    <cellStyle name="Título 4 4 5" xfId="2096" xr:uid="{00000000-0005-0000-0000-000030080000}"/>
    <cellStyle name="Título 4 4 6" xfId="2097" xr:uid="{00000000-0005-0000-0000-000031080000}"/>
    <cellStyle name="Título 4 4 7" xfId="2098" xr:uid="{00000000-0005-0000-0000-000032080000}"/>
    <cellStyle name="Título 4 4 8" xfId="2099" xr:uid="{00000000-0005-0000-0000-000033080000}"/>
    <cellStyle name="Título 4 4 9" xfId="2100" xr:uid="{00000000-0005-0000-0000-000034080000}"/>
    <cellStyle name="Título 4 5" xfId="2101" xr:uid="{00000000-0005-0000-0000-000035080000}"/>
    <cellStyle name="Título 4 5 10" xfId="2102" xr:uid="{00000000-0005-0000-0000-000036080000}"/>
    <cellStyle name="Título 4 5 2" xfId="2103" xr:uid="{00000000-0005-0000-0000-000037080000}"/>
    <cellStyle name="Título 4 5 3" xfId="2104" xr:uid="{00000000-0005-0000-0000-000038080000}"/>
    <cellStyle name="Título 4 5 4" xfId="2105" xr:uid="{00000000-0005-0000-0000-000039080000}"/>
    <cellStyle name="Título 4 5 5" xfId="2106" xr:uid="{00000000-0005-0000-0000-00003A080000}"/>
    <cellStyle name="Título 4 5 6" xfId="2107" xr:uid="{00000000-0005-0000-0000-00003B080000}"/>
    <cellStyle name="Título 4 5 7" xfId="2108" xr:uid="{00000000-0005-0000-0000-00003C080000}"/>
    <cellStyle name="Título 4 5 8" xfId="2109" xr:uid="{00000000-0005-0000-0000-00003D080000}"/>
    <cellStyle name="Título 4 5 9" xfId="2110" xr:uid="{00000000-0005-0000-0000-00003E080000}"/>
    <cellStyle name="Título 4 6" xfId="2111" xr:uid="{00000000-0005-0000-0000-00003F080000}"/>
    <cellStyle name="Título 4 7" xfId="2112" xr:uid="{00000000-0005-0000-0000-000040080000}"/>
    <cellStyle name="Título 4 8" xfId="2113" xr:uid="{00000000-0005-0000-0000-000041080000}"/>
    <cellStyle name="Título 4 9" xfId="2114" xr:uid="{00000000-0005-0000-0000-000042080000}"/>
    <cellStyle name="Titulo 5" xfId="2115" xr:uid="{00000000-0005-0000-0000-000043080000}"/>
    <cellStyle name="Título 5" xfId="2116" xr:uid="{00000000-0005-0000-0000-000044080000}"/>
    <cellStyle name="Título 5 10" xfId="2117" xr:uid="{00000000-0005-0000-0000-000045080000}"/>
    <cellStyle name="Título 5 2" xfId="2118" xr:uid="{00000000-0005-0000-0000-000046080000}"/>
    <cellStyle name="Título 5 3" xfId="2119" xr:uid="{00000000-0005-0000-0000-000047080000}"/>
    <cellStyle name="Título 5 4" xfId="2120" xr:uid="{00000000-0005-0000-0000-000048080000}"/>
    <cellStyle name="Título 5 5" xfId="2121" xr:uid="{00000000-0005-0000-0000-000049080000}"/>
    <cellStyle name="Título 5 6" xfId="2122" xr:uid="{00000000-0005-0000-0000-00004A080000}"/>
    <cellStyle name="Título 5 7" xfId="2123" xr:uid="{00000000-0005-0000-0000-00004B080000}"/>
    <cellStyle name="Título 5 8" xfId="2124" xr:uid="{00000000-0005-0000-0000-00004C080000}"/>
    <cellStyle name="Título 5 9" xfId="2125" xr:uid="{00000000-0005-0000-0000-00004D080000}"/>
    <cellStyle name="Titulo 6" xfId="2126" xr:uid="{00000000-0005-0000-0000-00004E080000}"/>
    <cellStyle name="Título 6" xfId="2127" xr:uid="{00000000-0005-0000-0000-00004F080000}"/>
    <cellStyle name="Título 6 10" xfId="2128" xr:uid="{00000000-0005-0000-0000-000050080000}"/>
    <cellStyle name="Título 6 2" xfId="2129" xr:uid="{00000000-0005-0000-0000-000051080000}"/>
    <cellStyle name="Título 6 3" xfId="2130" xr:uid="{00000000-0005-0000-0000-000052080000}"/>
    <cellStyle name="Título 6 4" xfId="2131" xr:uid="{00000000-0005-0000-0000-000053080000}"/>
    <cellStyle name="Título 6 5" xfId="2132" xr:uid="{00000000-0005-0000-0000-000054080000}"/>
    <cellStyle name="Título 6 6" xfId="2133" xr:uid="{00000000-0005-0000-0000-000055080000}"/>
    <cellStyle name="Título 6 7" xfId="2134" xr:uid="{00000000-0005-0000-0000-000056080000}"/>
    <cellStyle name="Título 6 8" xfId="2135" xr:uid="{00000000-0005-0000-0000-000057080000}"/>
    <cellStyle name="Título 6 9" xfId="2136" xr:uid="{00000000-0005-0000-0000-000058080000}"/>
    <cellStyle name="Titulo 7" xfId="2137" xr:uid="{00000000-0005-0000-0000-000059080000}"/>
    <cellStyle name="Título 7" xfId="2138" xr:uid="{00000000-0005-0000-0000-00005A080000}"/>
    <cellStyle name="Título 7 10" xfId="2139" xr:uid="{00000000-0005-0000-0000-00005B080000}"/>
    <cellStyle name="Título 7 2" xfId="2140" xr:uid="{00000000-0005-0000-0000-00005C080000}"/>
    <cellStyle name="Título 7 3" xfId="2141" xr:uid="{00000000-0005-0000-0000-00005D080000}"/>
    <cellStyle name="Título 7 4" xfId="2142" xr:uid="{00000000-0005-0000-0000-00005E080000}"/>
    <cellStyle name="Título 7 5" xfId="2143" xr:uid="{00000000-0005-0000-0000-00005F080000}"/>
    <cellStyle name="Título 7 6" xfId="2144" xr:uid="{00000000-0005-0000-0000-000060080000}"/>
    <cellStyle name="Título 7 7" xfId="2145" xr:uid="{00000000-0005-0000-0000-000061080000}"/>
    <cellStyle name="Título 7 8" xfId="2146" xr:uid="{00000000-0005-0000-0000-000062080000}"/>
    <cellStyle name="Título 7 9" xfId="2147" xr:uid="{00000000-0005-0000-0000-000063080000}"/>
    <cellStyle name="Título 8" xfId="2148" xr:uid="{00000000-0005-0000-0000-000064080000}"/>
    <cellStyle name="Título 8 10" xfId="2149" xr:uid="{00000000-0005-0000-0000-000065080000}"/>
    <cellStyle name="Título 8 2" xfId="2150" xr:uid="{00000000-0005-0000-0000-000066080000}"/>
    <cellStyle name="Título 8 3" xfId="2151" xr:uid="{00000000-0005-0000-0000-000067080000}"/>
    <cellStyle name="Título 8 4" xfId="2152" xr:uid="{00000000-0005-0000-0000-000068080000}"/>
    <cellStyle name="Título 8 5" xfId="2153" xr:uid="{00000000-0005-0000-0000-000069080000}"/>
    <cellStyle name="Título 8 6" xfId="2154" xr:uid="{00000000-0005-0000-0000-00006A080000}"/>
    <cellStyle name="Título 8 7" xfId="2155" xr:uid="{00000000-0005-0000-0000-00006B080000}"/>
    <cellStyle name="Título 8 8" xfId="2156" xr:uid="{00000000-0005-0000-0000-00006C080000}"/>
    <cellStyle name="Título 8 9" xfId="2157" xr:uid="{00000000-0005-0000-0000-00006D080000}"/>
    <cellStyle name="Título 9" xfId="2158" xr:uid="{00000000-0005-0000-0000-00006E080000}"/>
    <cellStyle name="Titulo1" xfId="2159" xr:uid="{00000000-0005-0000-0000-00006F080000}"/>
    <cellStyle name="Titulo1 2" xfId="2160" xr:uid="{00000000-0005-0000-0000-000070080000}"/>
    <cellStyle name="Titulo1 3" xfId="2161" xr:uid="{00000000-0005-0000-0000-000071080000}"/>
    <cellStyle name="Titulo1 4" xfId="2162" xr:uid="{00000000-0005-0000-0000-000072080000}"/>
    <cellStyle name="Titulo1 5" xfId="2163" xr:uid="{00000000-0005-0000-0000-000073080000}"/>
    <cellStyle name="Titulo1 6" xfId="2164" xr:uid="{00000000-0005-0000-0000-000074080000}"/>
    <cellStyle name="Titulo1 7" xfId="2165" xr:uid="{00000000-0005-0000-0000-000075080000}"/>
    <cellStyle name="Titulo2" xfId="2166" xr:uid="{00000000-0005-0000-0000-000076080000}"/>
    <cellStyle name="Titulo2 2" xfId="2167" xr:uid="{00000000-0005-0000-0000-000077080000}"/>
    <cellStyle name="Titulo2 3" xfId="2168" xr:uid="{00000000-0005-0000-0000-000078080000}"/>
    <cellStyle name="Titulo2 4" xfId="2169" xr:uid="{00000000-0005-0000-0000-000079080000}"/>
    <cellStyle name="Titulo2 5" xfId="2170" xr:uid="{00000000-0005-0000-0000-00007A080000}"/>
    <cellStyle name="Titulo2 6" xfId="2171" xr:uid="{00000000-0005-0000-0000-00007B080000}"/>
    <cellStyle name="Titulo2 7" xfId="2172" xr:uid="{00000000-0005-0000-0000-00007C080000}"/>
    <cellStyle name="Total 10" xfId="2173" xr:uid="{00000000-0005-0000-0000-00007D080000}"/>
    <cellStyle name="Total 11" xfId="2174" xr:uid="{00000000-0005-0000-0000-00007E080000}"/>
    <cellStyle name="Total 12" xfId="2175" xr:uid="{00000000-0005-0000-0000-00007F080000}"/>
    <cellStyle name="Total 13" xfId="2176" xr:uid="{00000000-0005-0000-0000-000080080000}"/>
    <cellStyle name="Total 14" xfId="2177" xr:uid="{00000000-0005-0000-0000-000081080000}"/>
    <cellStyle name="Total 2" xfId="2178" xr:uid="{00000000-0005-0000-0000-000082080000}"/>
    <cellStyle name="Total 2 10" xfId="2179" xr:uid="{00000000-0005-0000-0000-000083080000}"/>
    <cellStyle name="Total 2 2" xfId="2180" xr:uid="{00000000-0005-0000-0000-000084080000}"/>
    <cellStyle name="Total 2 3" xfId="2181" xr:uid="{00000000-0005-0000-0000-000085080000}"/>
    <cellStyle name="Total 2 4" xfId="2182" xr:uid="{00000000-0005-0000-0000-000086080000}"/>
    <cellStyle name="Total 2 5" xfId="2183" xr:uid="{00000000-0005-0000-0000-000087080000}"/>
    <cellStyle name="Total 2 6" xfId="2184" xr:uid="{00000000-0005-0000-0000-000088080000}"/>
    <cellStyle name="Total 2 7" xfId="2185" xr:uid="{00000000-0005-0000-0000-000089080000}"/>
    <cellStyle name="Total 2 8" xfId="2186" xr:uid="{00000000-0005-0000-0000-00008A080000}"/>
    <cellStyle name="Total 2 9" xfId="2187" xr:uid="{00000000-0005-0000-0000-00008B080000}"/>
    <cellStyle name="Total 3" xfId="2188" xr:uid="{00000000-0005-0000-0000-00008C080000}"/>
    <cellStyle name="Total 3 10" xfId="2189" xr:uid="{00000000-0005-0000-0000-00008D080000}"/>
    <cellStyle name="Total 3 2" xfId="2190" xr:uid="{00000000-0005-0000-0000-00008E080000}"/>
    <cellStyle name="Total 3 3" xfId="2191" xr:uid="{00000000-0005-0000-0000-00008F080000}"/>
    <cellStyle name="Total 3 4" xfId="2192" xr:uid="{00000000-0005-0000-0000-000090080000}"/>
    <cellStyle name="Total 3 5" xfId="2193" xr:uid="{00000000-0005-0000-0000-000091080000}"/>
    <cellStyle name="Total 3 6" xfId="2194" xr:uid="{00000000-0005-0000-0000-000092080000}"/>
    <cellStyle name="Total 3 7" xfId="2195" xr:uid="{00000000-0005-0000-0000-000093080000}"/>
    <cellStyle name="Total 3 8" xfId="2196" xr:uid="{00000000-0005-0000-0000-000094080000}"/>
    <cellStyle name="Total 3 9" xfId="2197" xr:uid="{00000000-0005-0000-0000-000095080000}"/>
    <cellStyle name="Total 4" xfId="2198" xr:uid="{00000000-0005-0000-0000-000096080000}"/>
    <cellStyle name="Total 4 10" xfId="2199" xr:uid="{00000000-0005-0000-0000-000097080000}"/>
    <cellStyle name="Total 4 2" xfId="2200" xr:uid="{00000000-0005-0000-0000-000098080000}"/>
    <cellStyle name="Total 4 3" xfId="2201" xr:uid="{00000000-0005-0000-0000-000099080000}"/>
    <cellStyle name="Total 4 4" xfId="2202" xr:uid="{00000000-0005-0000-0000-00009A080000}"/>
    <cellStyle name="Total 4 5" xfId="2203" xr:uid="{00000000-0005-0000-0000-00009B080000}"/>
    <cellStyle name="Total 4 6" xfId="2204" xr:uid="{00000000-0005-0000-0000-00009C080000}"/>
    <cellStyle name="Total 4 7" xfId="2205" xr:uid="{00000000-0005-0000-0000-00009D080000}"/>
    <cellStyle name="Total 4 8" xfId="2206" xr:uid="{00000000-0005-0000-0000-00009E080000}"/>
    <cellStyle name="Total 4 9" xfId="2207" xr:uid="{00000000-0005-0000-0000-00009F080000}"/>
    <cellStyle name="Total 5" xfId="2208" xr:uid="{00000000-0005-0000-0000-0000A0080000}"/>
    <cellStyle name="Total 5 10" xfId="2209" xr:uid="{00000000-0005-0000-0000-0000A1080000}"/>
    <cellStyle name="Total 5 2" xfId="2210" xr:uid="{00000000-0005-0000-0000-0000A2080000}"/>
    <cellStyle name="Total 5 3" xfId="2211" xr:uid="{00000000-0005-0000-0000-0000A3080000}"/>
    <cellStyle name="Total 5 4" xfId="2212" xr:uid="{00000000-0005-0000-0000-0000A4080000}"/>
    <cellStyle name="Total 5 5" xfId="2213" xr:uid="{00000000-0005-0000-0000-0000A5080000}"/>
    <cellStyle name="Total 5 6" xfId="2214" xr:uid="{00000000-0005-0000-0000-0000A6080000}"/>
    <cellStyle name="Total 5 7" xfId="2215" xr:uid="{00000000-0005-0000-0000-0000A7080000}"/>
    <cellStyle name="Total 5 8" xfId="2216" xr:uid="{00000000-0005-0000-0000-0000A8080000}"/>
    <cellStyle name="Total 5 9" xfId="2217" xr:uid="{00000000-0005-0000-0000-0000A9080000}"/>
    <cellStyle name="Total 6" xfId="2218" xr:uid="{00000000-0005-0000-0000-0000AA080000}"/>
    <cellStyle name="Total 7" xfId="2219" xr:uid="{00000000-0005-0000-0000-0000AB080000}"/>
    <cellStyle name="Total 8" xfId="2220" xr:uid="{00000000-0005-0000-0000-0000AC080000}"/>
    <cellStyle name="Total 9" xfId="2221" xr:uid="{00000000-0005-0000-0000-0000AD080000}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7B16E-7C49-4FBD-91C2-5FFA097F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3B8BCE39-7F1C-42BD-90E5-73D43BD7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A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A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A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B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B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B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C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D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E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F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S&#233;ries%20Hist&#243;ricas%20%204T2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workbookViewId="0"/>
  </sheetViews>
  <sheetFormatPr defaultColWidth="9.140625"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82" t="s">
        <v>868</v>
      </c>
      <c r="B2" s="2" t="s">
        <v>0</v>
      </c>
      <c r="C2" s="239" t="s">
        <v>906</v>
      </c>
    </row>
    <row r="3" spans="1:3" ht="18" customHeight="1">
      <c r="A3" s="82" t="s">
        <v>869</v>
      </c>
      <c r="B3" s="2" t="s">
        <v>2</v>
      </c>
      <c r="C3" s="83" t="s">
        <v>977</v>
      </c>
    </row>
    <row r="4" spans="1:3" ht="18" customHeight="1">
      <c r="A4" s="82" t="s">
        <v>870</v>
      </c>
      <c r="B4" s="2" t="s">
        <v>4</v>
      </c>
      <c r="C4" s="83" t="s">
        <v>797</v>
      </c>
    </row>
    <row r="5" spans="1:3" ht="18" customHeight="1">
      <c r="A5" s="82" t="s">
        <v>871</v>
      </c>
      <c r="B5" s="2" t="s">
        <v>6</v>
      </c>
      <c r="C5" s="82" t="s">
        <v>1</v>
      </c>
    </row>
    <row r="6" spans="1:3" ht="18" customHeight="1">
      <c r="A6" s="82" t="s">
        <v>873</v>
      </c>
      <c r="B6" s="2" t="s">
        <v>8</v>
      </c>
      <c r="C6" s="2" t="s">
        <v>3</v>
      </c>
    </row>
    <row r="7" spans="1:3" ht="18" customHeight="1">
      <c r="A7" s="82" t="s">
        <v>872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820</v>
      </c>
      <c r="B9" s="83" t="s">
        <v>987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455</v>
      </c>
      <c r="B11" s="82" t="s">
        <v>284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285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856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 xr:uid="{00000000-0004-0000-0000-000000000000}"/>
    <hyperlink ref="B2" location="'CRÉDITO POR CARTEIRA'!A1" display="Crédito por Carteira" xr:uid="{00000000-0004-0000-0000-000001000000}"/>
    <hyperlink ref="C5" location="'Índices Financeiros Econômicos'!A1" display="Índices Financeiros e Econômicos" xr:uid="{00000000-0004-0000-0000-000002000000}"/>
    <hyperlink ref="A3" location="'BP - ATIVO (Anterior)'!A1" display="BP - Ativo (Anterior)" xr:uid="{00000000-0004-0000-0000-000003000000}"/>
    <hyperlink ref="B3" location="'CRÉDITO CONSIGNADO'!A1" display="Crédito Consignado" xr:uid="{00000000-0004-0000-0000-000004000000}"/>
    <hyperlink ref="C6" location="'INDICADORES ESTRUTURAIS'!A1" display="Indicadores Estruturais" xr:uid="{00000000-0004-0000-0000-000005000000}"/>
    <hyperlink ref="A4" location="'BP - PASSIVO (Reclassificado)'!A1" display="BP - Passivo (Reclassificado)" xr:uid="{00000000-0004-0000-0000-000006000000}"/>
    <hyperlink ref="B4" location="'CRÉDITO POR TIPO E RISCO'!A1" display="Crédito por Tipo de Operação e Níveis de Risco" xr:uid="{00000000-0004-0000-0000-000007000000}"/>
    <hyperlink ref="C7" location="'INDICADORES AÇÕES'!A1" display="Indicadores Ações Banrisul" xr:uid="{00000000-0004-0000-0000-000008000000}"/>
    <hyperlink ref="A5" location="'BP - PASSIVO E PL (Anterior)'!A1" display="BP - Passivo e PL (Anterior)" xr:uid="{00000000-0004-0000-0000-000009000000}"/>
    <hyperlink ref="B5" location="'CRÉDITO POR VCTO E RISCO'!A1" display="Crédito por Faixas de Vencimento e Níveis de Risco" xr:uid="{00000000-0004-0000-0000-00000A000000}"/>
    <hyperlink ref="C9" location="'MARKET SHARE'!A1" display="Market Share" xr:uid="{00000000-0004-0000-0000-00000B000000}"/>
    <hyperlink ref="A6" location="'DRE - (Reclassificado)'!A1" display="DRE - (Reclassificado)" xr:uid="{00000000-0004-0000-0000-00000C000000}"/>
    <hyperlink ref="B6" location="'CRÉDITO POR SETOR'!A1" display="Crédito por Setor de Atividade" xr:uid="{00000000-0004-0000-0000-00000D000000}"/>
    <hyperlink ref="A7" location="'DRE - (Anterior)'!A1" display="DRE - (Anterior)" xr:uid="{00000000-0004-0000-0000-00000E000000}"/>
    <hyperlink ref="B7" location="'MOVIMENTAÇÃO PDD'!A1" display="Movimentação da Provisão para Perdas Esperadas Associadas ao Risco de Crédito" xr:uid="{00000000-0004-0000-0000-00000F000000}"/>
    <hyperlink ref="B8" location="'COMPOSIÇÃO PDD'!A1" display="Composição da Provisão para Perdas Esperadas Associadas ao Risco de Crédito" xr:uid="{00000000-0004-0000-0000-000010000000}"/>
    <hyperlink ref="A9" location="'Caixa e Equivalentes a Caixa'!A1" display="Caixa e Equivalentes a Caixa" xr:uid="{00000000-0004-0000-0000-000011000000}"/>
    <hyperlink ref="A10" location="CAPTAÇÕES!A1" display="Captações" xr:uid="{00000000-0004-0000-0000-000012000000}"/>
    <hyperlink ref="B10" location="'Receitas de Serviços'!A1" display="Receita de Tarifas e Serviços" xr:uid="{00000000-0004-0000-0000-000013000000}"/>
    <hyperlink ref="B11" location="' Outras Receitas Operacionais'!A1" display="Outras Receitas Operacionais" xr:uid="{00000000-0004-0000-0000-000014000000}"/>
    <hyperlink ref="B12" location="'DESPESAS DE PESSOAL'!A1" display="Despesas de Pessoal" xr:uid="{00000000-0004-0000-0000-000015000000}"/>
    <hyperlink ref="B13" location="'OUTRAS DESP ADM'!A1" display="Outras Despesas Administrativas" xr:uid="{00000000-0004-0000-0000-000016000000}"/>
    <hyperlink ref="B14" location="'Outras Desp Operacionais'!A1" display="Outras Despesas Operacionais" xr:uid="{00000000-0004-0000-0000-000017000000}"/>
    <hyperlink ref="B15" location="'Outros Passivos'!A1" display="Outros Passivos" xr:uid="{00000000-0004-0000-0000-000018000000}"/>
    <hyperlink ref="C3" location="'Margem Analítica Atual'!A1" display="Margem Analítica Atual" xr:uid="{00000000-0004-0000-0000-000019000000}"/>
    <hyperlink ref="C4" location="'Variações Rec e Desp de Juros'!A1" display="Variações nas Receitas e Despesas de Juros: Volumes e Taxas" xr:uid="{00000000-0004-0000-0000-00001A000000}"/>
    <hyperlink ref="A13" location="'Créditos Tributários'!A1" display="Créditos Tributários" xr:uid="{00000000-0004-0000-0000-00001B000000}"/>
    <hyperlink ref="A14" location="'Obrigações Fiscais Diferidas'!A1" display="Obrigações Fiscais Diferidas" xr:uid="{00000000-0004-0000-0000-00001C000000}"/>
    <hyperlink ref="A11" location="'Títulos e Valores Mobiliários'!A1" display="Títulos e Valores Mobiliários" xr:uid="{00000000-0004-0000-0000-00001D000000}"/>
    <hyperlink ref="C2" location="'Margem Analítica até 1T2020'!A1" display="Margem Analítica até 1T2020" xr:uid="{00000000-0004-0000-0000-00001E000000}"/>
    <hyperlink ref="B9" r:id="rId1" location="'Rec e Reneg de Créditos'!A1" xr:uid="{032D9E8C-7937-40CE-86B3-D1E446C853A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50"/>
  </sheetPr>
  <dimension ref="A1:AC29"/>
  <sheetViews>
    <sheetView topLeftCell="A10" workbookViewId="0">
      <pane xSplit="1" topLeftCell="V1" activePane="topRight" state="frozen"/>
      <selection pane="topRight" activeCell="AE11" sqref="AE11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9" width="13.42578125" style="4" customWidth="1"/>
    <col min="30" max="16384" width="9" style="4"/>
  </cols>
  <sheetData>
    <row r="1" spans="1:29" ht="57" customHeight="1">
      <c r="A1" s="5">
        <v>0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9" customFormat="1">
      <c r="A2" s="86" t="s">
        <v>18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798</v>
      </c>
      <c r="U2" s="87" t="s">
        <v>827</v>
      </c>
      <c r="V2" s="87" t="s">
        <v>859</v>
      </c>
      <c r="W2" s="87" t="s">
        <v>907</v>
      </c>
      <c r="X2" s="87" t="s">
        <v>915</v>
      </c>
      <c r="Y2" s="87" t="s">
        <v>926</v>
      </c>
      <c r="Z2" s="87" t="s">
        <v>933</v>
      </c>
      <c r="AA2" s="87" t="s">
        <v>942</v>
      </c>
      <c r="AB2" s="87" t="s">
        <v>968</v>
      </c>
      <c r="AC2" s="87" t="s">
        <v>978</v>
      </c>
    </row>
    <row r="3" spans="1:29">
      <c r="A3" s="9" t="s">
        <v>37</v>
      </c>
      <c r="B3" s="119">
        <v>788769</v>
      </c>
      <c r="C3" s="119">
        <v>668409</v>
      </c>
      <c r="D3" s="119">
        <v>778847</v>
      </c>
      <c r="E3" s="119">
        <v>886049</v>
      </c>
      <c r="F3" s="119">
        <v>777838</v>
      </c>
      <c r="G3" s="119">
        <v>696325</v>
      </c>
      <c r="H3" s="119">
        <v>916407</v>
      </c>
      <c r="I3" s="119">
        <v>1161179</v>
      </c>
      <c r="J3" s="119">
        <v>981458</v>
      </c>
      <c r="K3" s="119">
        <v>1132130</v>
      </c>
      <c r="L3" s="119">
        <v>1374878</v>
      </c>
      <c r="M3" s="119">
        <v>1263648</v>
      </c>
      <c r="N3" s="119">
        <v>1457599</v>
      </c>
      <c r="O3" s="119">
        <v>1583843</v>
      </c>
      <c r="P3" s="119">
        <v>1669927</v>
      </c>
      <c r="Q3" s="119">
        <v>1464768</v>
      </c>
      <c r="R3" s="119">
        <v>1456979</v>
      </c>
      <c r="S3" s="119">
        <v>1134317</v>
      </c>
      <c r="T3" s="119">
        <v>1062549</v>
      </c>
      <c r="U3" s="119">
        <v>1004366</v>
      </c>
      <c r="V3" s="119">
        <v>1047260</v>
      </c>
      <c r="W3" s="119">
        <v>1117180</v>
      </c>
      <c r="X3" s="119">
        <v>1049695</v>
      </c>
      <c r="Y3" s="119">
        <v>1123167</v>
      </c>
      <c r="Z3" s="119">
        <v>1117887</v>
      </c>
      <c r="AA3" s="119">
        <v>1174369</v>
      </c>
      <c r="AB3" s="119">
        <v>1207860</v>
      </c>
      <c r="AC3" s="119">
        <v>1126982</v>
      </c>
    </row>
    <row r="4" spans="1:29">
      <c r="A4" s="9" t="s">
        <v>38</v>
      </c>
      <c r="B4" s="119">
        <f t="shared" ref="B4:I4" si="0">SUM(B5:B10)</f>
        <v>69976803</v>
      </c>
      <c r="C4" s="119">
        <f t="shared" si="0"/>
        <v>73437062</v>
      </c>
      <c r="D4" s="119">
        <f t="shared" si="0"/>
        <v>73464663</v>
      </c>
      <c r="E4" s="119">
        <f t="shared" si="0"/>
        <v>75458395</v>
      </c>
      <c r="F4" s="119">
        <f t="shared" si="0"/>
        <v>76109274</v>
      </c>
      <c r="G4" s="119">
        <f t="shared" si="0"/>
        <v>77592487</v>
      </c>
      <c r="H4" s="119">
        <f t="shared" si="0"/>
        <v>78453262</v>
      </c>
      <c r="I4" s="119">
        <f t="shared" si="0"/>
        <v>78960297</v>
      </c>
      <c r="J4" s="119">
        <v>80627397</v>
      </c>
      <c r="K4" s="119">
        <v>83928034</v>
      </c>
      <c r="L4" s="119">
        <v>86569539</v>
      </c>
      <c r="M4" s="119">
        <v>88499000</v>
      </c>
      <c r="N4" s="119">
        <v>91658251</v>
      </c>
      <c r="O4" s="119">
        <v>93980710</v>
      </c>
      <c r="P4" s="119">
        <v>97610035</v>
      </c>
      <c r="Q4" s="119">
        <v>101399821</v>
      </c>
      <c r="R4" s="119">
        <v>100718725</v>
      </c>
      <c r="S4" s="119">
        <v>106333518</v>
      </c>
      <c r="T4" s="119">
        <v>109720377</v>
      </c>
      <c r="U4" s="119">
        <v>108983674</v>
      </c>
      <c r="V4" s="119">
        <v>109321016</v>
      </c>
      <c r="W4" s="119">
        <v>112242594</v>
      </c>
      <c r="X4" s="119">
        <v>118914024</v>
      </c>
      <c r="Y4" s="119">
        <v>120953140</v>
      </c>
      <c r="Z4" s="119">
        <v>125099071</v>
      </c>
      <c r="AA4" s="119">
        <v>132984151</v>
      </c>
      <c r="AB4" s="119">
        <v>137505357</v>
      </c>
      <c r="AC4" s="119">
        <v>143296100</v>
      </c>
    </row>
    <row r="5" spans="1:29">
      <c r="A5" s="11" t="s">
        <v>39</v>
      </c>
      <c r="B5" s="119">
        <v>944959</v>
      </c>
      <c r="C5" s="119">
        <v>1266840</v>
      </c>
      <c r="D5" s="119">
        <v>7652774</v>
      </c>
      <c r="E5" s="119">
        <v>4602385</v>
      </c>
      <c r="F5" s="119">
        <v>5985915</v>
      </c>
      <c r="G5" s="119">
        <v>5385412</v>
      </c>
      <c r="H5" s="119">
        <v>4416415</v>
      </c>
      <c r="I5" s="119">
        <v>1012969</v>
      </c>
      <c r="J5" s="119">
        <v>7171747</v>
      </c>
      <c r="K5" s="119">
        <v>8683377</v>
      </c>
      <c r="L5" s="119">
        <v>5946357</v>
      </c>
      <c r="M5" s="119">
        <v>6041572</v>
      </c>
      <c r="N5" s="119">
        <v>8337526</v>
      </c>
      <c r="O5" s="119">
        <v>8063373</v>
      </c>
      <c r="P5" s="119">
        <v>8800744</v>
      </c>
      <c r="Q5" s="119">
        <v>5845434</v>
      </c>
      <c r="R5" s="119">
        <v>8154044</v>
      </c>
      <c r="S5" s="119">
        <v>6690625</v>
      </c>
      <c r="T5" s="119">
        <v>7050584</v>
      </c>
      <c r="U5" s="119">
        <v>3521401</v>
      </c>
      <c r="V5" s="119">
        <v>3429436</v>
      </c>
      <c r="W5" s="119">
        <v>4399533</v>
      </c>
      <c r="X5" s="119">
        <v>7772282</v>
      </c>
      <c r="Y5" s="119">
        <v>6167235</v>
      </c>
      <c r="Z5" s="119">
        <v>3511882</v>
      </c>
      <c r="AA5" s="119">
        <v>4074999</v>
      </c>
      <c r="AB5" s="119">
        <v>4392092</v>
      </c>
      <c r="AC5" s="119">
        <v>2603917</v>
      </c>
    </row>
    <row r="6" spans="1:29">
      <c r="A6" s="11" t="s">
        <v>40</v>
      </c>
      <c r="B6" s="119">
        <v>11765004</v>
      </c>
      <c r="C6" s="119">
        <v>11528795</v>
      </c>
      <c r="D6" s="119">
        <v>11997298</v>
      </c>
      <c r="E6" s="119">
        <v>12162020</v>
      </c>
      <c r="F6" s="119">
        <v>12439937</v>
      </c>
      <c r="G6" s="119">
        <v>12468726</v>
      </c>
      <c r="H6" s="119">
        <v>12065054</v>
      </c>
      <c r="I6" s="119">
        <v>12186091</v>
      </c>
      <c r="J6" s="119">
        <v>6672669</v>
      </c>
      <c r="K6" s="119">
        <v>7257069</v>
      </c>
      <c r="L6" s="119">
        <v>7545727</v>
      </c>
      <c r="M6" s="119">
        <v>7750609</v>
      </c>
      <c r="N6" s="119">
        <v>7469218</v>
      </c>
      <c r="O6" s="119">
        <v>7744492</v>
      </c>
      <c r="P6" s="119">
        <v>7983621</v>
      </c>
      <c r="Q6" s="119">
        <v>9738751</v>
      </c>
      <c r="R6" s="119">
        <v>9402253</v>
      </c>
      <c r="S6" s="119">
        <v>9738259</v>
      </c>
      <c r="T6" s="119">
        <v>11211261</v>
      </c>
      <c r="U6" s="119">
        <v>10798526</v>
      </c>
      <c r="V6" s="119">
        <v>11134644</v>
      </c>
      <c r="W6" s="119">
        <v>10549458</v>
      </c>
      <c r="X6" s="119">
        <v>11483906</v>
      </c>
      <c r="Y6" s="119">
        <v>11320017</v>
      </c>
      <c r="Z6" s="119">
        <v>11558251</v>
      </c>
      <c r="AA6" s="119">
        <v>10740133</v>
      </c>
      <c r="AB6" s="119">
        <v>10380769</v>
      </c>
      <c r="AC6" s="119">
        <v>11716930</v>
      </c>
    </row>
    <row r="7" spans="1:29">
      <c r="A7" s="11" t="s">
        <v>41</v>
      </c>
      <c r="B7" s="119">
        <v>21425525</v>
      </c>
      <c r="C7" s="119">
        <v>24528172</v>
      </c>
      <c r="D7" s="119">
        <v>17890622</v>
      </c>
      <c r="E7" s="119">
        <v>20393359</v>
      </c>
      <c r="F7" s="119">
        <v>18960203</v>
      </c>
      <c r="G7" s="119">
        <v>20960782</v>
      </c>
      <c r="H7" s="119">
        <v>22463507</v>
      </c>
      <c r="I7" s="119">
        <v>24800282</v>
      </c>
      <c r="J7" s="119">
        <v>25004810</v>
      </c>
      <c r="K7" s="119">
        <v>26273150</v>
      </c>
      <c r="L7" s="119">
        <v>31032558</v>
      </c>
      <c r="M7" s="119">
        <v>31645202</v>
      </c>
      <c r="N7" s="119">
        <v>33353737</v>
      </c>
      <c r="O7" s="119">
        <v>36016688</v>
      </c>
      <c r="P7" s="119">
        <v>36145131</v>
      </c>
      <c r="Q7" s="119">
        <v>38389069</v>
      </c>
      <c r="R7" s="119">
        <v>35182998</v>
      </c>
      <c r="S7" s="119">
        <v>39096828</v>
      </c>
      <c r="T7" s="119">
        <v>37765474</v>
      </c>
      <c r="U7" s="119">
        <v>39454807</v>
      </c>
      <c r="V7" s="119">
        <v>38468780</v>
      </c>
      <c r="W7" s="119">
        <v>39627370</v>
      </c>
      <c r="X7" s="119">
        <v>40760502</v>
      </c>
      <c r="Y7" s="119">
        <v>43050879</v>
      </c>
      <c r="Z7" s="119">
        <v>49137668</v>
      </c>
      <c r="AA7" s="119">
        <v>55866621</v>
      </c>
      <c r="AB7" s="119">
        <v>57437184</v>
      </c>
      <c r="AC7" s="119">
        <v>58309904</v>
      </c>
    </row>
    <row r="8" spans="1:29">
      <c r="A8" s="11" t="s">
        <v>42</v>
      </c>
      <c r="B8" s="119">
        <v>33513</v>
      </c>
      <c r="C8" s="119">
        <v>0</v>
      </c>
      <c r="D8" s="119">
        <v>18</v>
      </c>
      <c r="E8" s="119">
        <v>0</v>
      </c>
      <c r="F8" s="119">
        <v>0</v>
      </c>
      <c r="G8" s="119">
        <v>45018</v>
      </c>
      <c r="H8" s="119">
        <v>227423</v>
      </c>
      <c r="I8" s="119">
        <v>131309</v>
      </c>
      <c r="J8" s="119">
        <v>877561</v>
      </c>
      <c r="K8" s="119">
        <v>1057456</v>
      </c>
      <c r="L8" s="119">
        <v>1065543</v>
      </c>
      <c r="M8" s="119">
        <v>844599</v>
      </c>
      <c r="N8" s="119">
        <v>1012350</v>
      </c>
      <c r="O8" s="119">
        <v>661669</v>
      </c>
      <c r="P8" s="119">
        <v>819882</v>
      </c>
      <c r="Q8" s="119">
        <v>841900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138553</v>
      </c>
      <c r="AB8" s="119">
        <v>134769</v>
      </c>
      <c r="AC8" s="119">
        <v>324298</v>
      </c>
    </row>
    <row r="9" spans="1:29">
      <c r="A9" s="11" t="s">
        <v>956</v>
      </c>
      <c r="B9" s="119">
        <v>31780113</v>
      </c>
      <c r="C9" s="119">
        <v>32007012</v>
      </c>
      <c r="D9" s="119">
        <v>31742612</v>
      </c>
      <c r="E9" s="119">
        <v>34063719</v>
      </c>
      <c r="F9" s="119">
        <v>34301890</v>
      </c>
      <c r="G9" s="119">
        <v>34237212</v>
      </c>
      <c r="H9" s="119">
        <v>34647121</v>
      </c>
      <c r="I9" s="119">
        <v>36182670</v>
      </c>
      <c r="J9" s="119">
        <v>36185814</v>
      </c>
      <c r="K9" s="119">
        <v>35965931</v>
      </c>
      <c r="L9" s="119">
        <v>36257718</v>
      </c>
      <c r="M9" s="119">
        <v>37605804</v>
      </c>
      <c r="N9" s="119">
        <v>36852226</v>
      </c>
      <c r="O9" s="119">
        <v>36640135</v>
      </c>
      <c r="P9" s="119">
        <v>38701792</v>
      </c>
      <c r="Q9" s="119">
        <v>41041975</v>
      </c>
      <c r="R9" s="119">
        <v>42378482</v>
      </c>
      <c r="S9" s="119">
        <v>44585485</v>
      </c>
      <c r="T9" s="119">
        <v>47440553</v>
      </c>
      <c r="U9" s="119">
        <v>49121869</v>
      </c>
      <c r="V9" s="119">
        <v>50087668</v>
      </c>
      <c r="W9" s="119">
        <v>51501014</v>
      </c>
      <c r="X9" s="119">
        <v>52456931</v>
      </c>
      <c r="Y9" s="119">
        <v>53669311</v>
      </c>
      <c r="Z9" s="119">
        <v>53861666</v>
      </c>
      <c r="AA9" s="119">
        <v>54716962</v>
      </c>
      <c r="AB9" s="119">
        <v>57669895</v>
      </c>
      <c r="AC9" s="119">
        <v>62058943</v>
      </c>
    </row>
    <row r="10" spans="1:29">
      <c r="A10" s="11" t="s">
        <v>44</v>
      </c>
      <c r="B10" s="119">
        <v>4027689</v>
      </c>
      <c r="C10" s="119">
        <v>4106243</v>
      </c>
      <c r="D10" s="119">
        <v>4181339</v>
      </c>
      <c r="E10" s="119">
        <v>4236912</v>
      </c>
      <c r="F10" s="119">
        <v>4421329</v>
      </c>
      <c r="G10" s="119">
        <v>4495337</v>
      </c>
      <c r="H10" s="119">
        <v>4633742</v>
      </c>
      <c r="I10" s="119">
        <v>4646976</v>
      </c>
      <c r="J10" s="119">
        <v>4714796</v>
      </c>
      <c r="K10" s="119">
        <v>4691051</v>
      </c>
      <c r="L10" s="119">
        <v>4721636</v>
      </c>
      <c r="M10" s="119">
        <v>4611214</v>
      </c>
      <c r="N10" s="119">
        <v>4633194</v>
      </c>
      <c r="O10" s="119">
        <v>4854353</v>
      </c>
      <c r="P10" s="119">
        <v>5158865</v>
      </c>
      <c r="Q10" s="119">
        <v>5542692</v>
      </c>
      <c r="R10" s="119">
        <v>5600948</v>
      </c>
      <c r="S10" s="119">
        <v>6222321</v>
      </c>
      <c r="T10" s="119">
        <v>6252505</v>
      </c>
      <c r="U10" s="119">
        <v>6087071</v>
      </c>
      <c r="V10" s="119">
        <v>6200488</v>
      </c>
      <c r="W10" s="119">
        <v>6165219</v>
      </c>
      <c r="X10" s="119">
        <v>6440403</v>
      </c>
      <c r="Y10" s="119">
        <v>6745698</v>
      </c>
      <c r="Z10" s="119">
        <v>7029604</v>
      </c>
      <c r="AA10" s="119">
        <v>7446883</v>
      </c>
      <c r="AB10" s="119">
        <v>7490648</v>
      </c>
      <c r="AC10" s="119">
        <v>8282108</v>
      </c>
    </row>
    <row r="11" spans="1:29">
      <c r="A11" s="12" t="s">
        <v>46</v>
      </c>
      <c r="B11" s="119">
        <f t="shared" ref="B11:I11" si="1">SUM(B12:B13)</f>
        <v>-2851022</v>
      </c>
      <c r="C11" s="119">
        <f t="shared" si="1"/>
        <v>-2727190</v>
      </c>
      <c r="D11" s="119">
        <f t="shared" si="1"/>
        <v>-2454094</v>
      </c>
      <c r="E11" s="119">
        <f t="shared" si="1"/>
        <v>-2671809</v>
      </c>
      <c r="F11" s="119">
        <f t="shared" si="1"/>
        <v>-2642030</v>
      </c>
      <c r="G11" s="119">
        <f t="shared" si="1"/>
        <v>-2653940</v>
      </c>
      <c r="H11" s="119">
        <f t="shared" si="1"/>
        <v>-2782047</v>
      </c>
      <c r="I11" s="119">
        <f t="shared" si="1"/>
        <v>-2813914</v>
      </c>
      <c r="J11" s="119">
        <v>-2862580</v>
      </c>
      <c r="K11" s="119">
        <v>-3033420</v>
      </c>
      <c r="L11" s="119">
        <v>-2862492</v>
      </c>
      <c r="M11" s="119">
        <v>-2813138</v>
      </c>
      <c r="N11" s="119">
        <v>-2750876</v>
      </c>
      <c r="O11" s="119">
        <v>-2725494</v>
      </c>
      <c r="P11" s="119">
        <v>-2747212</v>
      </c>
      <c r="Q11" s="119">
        <v>-2681589</v>
      </c>
      <c r="R11" s="119">
        <v>-2662465</v>
      </c>
      <c r="S11" s="119">
        <v>-2593565</v>
      </c>
      <c r="T11" s="119">
        <v>-2493360</v>
      </c>
      <c r="U11" s="119">
        <v>-2490226</v>
      </c>
      <c r="V11" s="119">
        <v>-2531890</v>
      </c>
      <c r="W11" s="119">
        <v>-2678332</v>
      </c>
      <c r="X11" s="119">
        <v>-2695453</v>
      </c>
      <c r="Y11" s="119">
        <v>-2623917</v>
      </c>
      <c r="Z11" s="119">
        <v>-2746020</v>
      </c>
      <c r="AA11" s="119">
        <v>-2659128</v>
      </c>
      <c r="AB11" s="119">
        <v>-2629224</v>
      </c>
      <c r="AC11" s="119">
        <v>-2651713</v>
      </c>
    </row>
    <row r="12" spans="1:29">
      <c r="A12" s="11" t="s">
        <v>47</v>
      </c>
      <c r="B12" s="119">
        <v>-2777019</v>
      </c>
      <c r="C12" s="119">
        <v>-2658418</v>
      </c>
      <c r="D12" s="119">
        <v>-2392364</v>
      </c>
      <c r="E12" s="119">
        <v>-2612055</v>
      </c>
      <c r="F12" s="119">
        <v>-2582268</v>
      </c>
      <c r="G12" s="119">
        <v>-2594031</v>
      </c>
      <c r="H12" s="119">
        <v>-2721963</v>
      </c>
      <c r="I12" s="119">
        <v>-2764335</v>
      </c>
      <c r="J12" s="119">
        <v>-2812461</v>
      </c>
      <c r="K12" s="119">
        <v>-2982285</v>
      </c>
      <c r="L12" s="119">
        <v>-2813298</v>
      </c>
      <c r="M12" s="119">
        <v>-2763101</v>
      </c>
      <c r="N12" s="119">
        <v>-2700731</v>
      </c>
      <c r="O12" s="119">
        <v>-2673316</v>
      </c>
      <c r="P12" s="119">
        <v>-2693276</v>
      </c>
      <c r="Q12" s="119">
        <v>-2629813</v>
      </c>
      <c r="R12" s="119">
        <v>-2611991</v>
      </c>
      <c r="S12" s="119">
        <v>-2542879</v>
      </c>
      <c r="T12" s="119">
        <v>-2442834</v>
      </c>
      <c r="U12" s="119">
        <v>-2439822</v>
      </c>
      <c r="V12" s="119">
        <v>-2481924</v>
      </c>
      <c r="W12" s="119">
        <v>-2628467</v>
      </c>
      <c r="X12" s="119">
        <v>-2644462</v>
      </c>
      <c r="Y12" s="119">
        <v>-2572207</v>
      </c>
      <c r="Z12" s="119">
        <v>-2694281</v>
      </c>
      <c r="AA12" s="119">
        <v>-2606559</v>
      </c>
      <c r="AB12" s="119">
        <v>-2577889</v>
      </c>
      <c r="AC12" s="119">
        <v>-2600487</v>
      </c>
    </row>
    <row r="13" spans="1:29">
      <c r="A13" s="11" t="s">
        <v>965</v>
      </c>
      <c r="B13" s="119">
        <v>-74003</v>
      </c>
      <c r="C13" s="119">
        <v>-68772</v>
      </c>
      <c r="D13" s="119">
        <v>-61730</v>
      </c>
      <c r="E13" s="119">
        <v>-59754</v>
      </c>
      <c r="F13" s="119">
        <v>-59762</v>
      </c>
      <c r="G13" s="119">
        <v>-59909</v>
      </c>
      <c r="H13" s="119">
        <v>-60084</v>
      </c>
      <c r="I13" s="119">
        <v>-49579</v>
      </c>
      <c r="J13" s="119">
        <v>-50119</v>
      </c>
      <c r="K13" s="119">
        <v>-51135</v>
      </c>
      <c r="L13" s="119">
        <v>-49194</v>
      </c>
      <c r="M13" s="119">
        <v>-50037</v>
      </c>
      <c r="N13" s="119">
        <v>-50145</v>
      </c>
      <c r="O13" s="119">
        <v>-52178</v>
      </c>
      <c r="P13" s="119">
        <v>-53936</v>
      </c>
      <c r="Q13" s="119">
        <v>-51776</v>
      </c>
      <c r="R13" s="119">
        <v>-50474</v>
      </c>
      <c r="S13" s="119">
        <v>-50686</v>
      </c>
      <c r="T13" s="119">
        <v>-50526</v>
      </c>
      <c r="U13" s="119">
        <v>-50404</v>
      </c>
      <c r="V13" s="119">
        <v>-49966</v>
      </c>
      <c r="W13" s="119">
        <v>-49865</v>
      </c>
      <c r="X13" s="119">
        <v>-50991</v>
      </c>
      <c r="Y13" s="119">
        <v>-51710</v>
      </c>
      <c r="Z13" s="119">
        <v>-51739</v>
      </c>
      <c r="AA13" s="119">
        <v>-52569</v>
      </c>
      <c r="AB13" s="119">
        <v>-51335</v>
      </c>
      <c r="AC13" s="119">
        <v>-51226</v>
      </c>
    </row>
    <row r="14" spans="1:29">
      <c r="A14" s="9" t="s">
        <v>48</v>
      </c>
      <c r="B14" s="119">
        <f t="shared" ref="B14:I14" si="2">SUM(B15:B16)</f>
        <v>2468365</v>
      </c>
      <c r="C14" s="119">
        <f t="shared" si="2"/>
        <v>2530930</v>
      </c>
      <c r="D14" s="119">
        <f t="shared" si="2"/>
        <v>2582137</v>
      </c>
      <c r="E14" s="119">
        <f t="shared" si="2"/>
        <v>2369087</v>
      </c>
      <c r="F14" s="119">
        <f t="shared" si="2"/>
        <v>2244338</v>
      </c>
      <c r="G14" s="119">
        <f t="shared" si="2"/>
        <v>2415121</v>
      </c>
      <c r="H14" s="119">
        <f t="shared" si="2"/>
        <v>2499300</v>
      </c>
      <c r="I14" s="119">
        <f t="shared" si="2"/>
        <v>2719237</v>
      </c>
      <c r="J14" s="119">
        <v>2874802</v>
      </c>
      <c r="K14" s="119">
        <v>3059672</v>
      </c>
      <c r="L14" s="119">
        <v>3260195</v>
      </c>
      <c r="M14" s="119">
        <v>3119592</v>
      </c>
      <c r="N14" s="119">
        <v>3236138</v>
      </c>
      <c r="O14" s="119">
        <v>3490854</v>
      </c>
      <c r="P14" s="119">
        <v>3549970</v>
      </c>
      <c r="Q14" s="119">
        <v>3125439</v>
      </c>
      <c r="R14" s="119">
        <v>3357937</v>
      </c>
      <c r="S14" s="119">
        <v>3725820</v>
      </c>
      <c r="T14" s="119">
        <v>3959946</v>
      </c>
      <c r="U14" s="119">
        <v>3633690</v>
      </c>
      <c r="V14" s="119">
        <v>3707576</v>
      </c>
      <c r="W14" s="119">
        <v>3987119</v>
      </c>
      <c r="X14" s="119">
        <v>4212500</v>
      </c>
      <c r="Y14" s="119">
        <v>3677620</v>
      </c>
      <c r="Z14" s="119">
        <v>3691110</v>
      </c>
      <c r="AA14" s="119">
        <v>3704870</v>
      </c>
      <c r="AB14" s="119">
        <v>3855649</v>
      </c>
      <c r="AC14" s="119">
        <v>3726655</v>
      </c>
    </row>
    <row r="15" spans="1:29">
      <c r="A15" s="11" t="s">
        <v>49</v>
      </c>
      <c r="B15" s="119">
        <v>115443</v>
      </c>
      <c r="C15" s="119">
        <v>221326</v>
      </c>
      <c r="D15" s="119">
        <v>305366</v>
      </c>
      <c r="E15" s="119">
        <v>53351</v>
      </c>
      <c r="F15" s="119">
        <v>140989</v>
      </c>
      <c r="G15" s="119">
        <v>244510</v>
      </c>
      <c r="H15" s="119">
        <v>314992</v>
      </c>
      <c r="I15" s="119">
        <v>8104</v>
      </c>
      <c r="J15" s="119">
        <v>95935</v>
      </c>
      <c r="K15" s="119">
        <v>168136</v>
      </c>
      <c r="L15" s="119">
        <v>304643</v>
      </c>
      <c r="M15" s="119">
        <v>49021</v>
      </c>
      <c r="N15" s="119">
        <v>142227</v>
      </c>
      <c r="O15" s="119">
        <v>276466</v>
      </c>
      <c r="P15" s="119">
        <v>366711</v>
      </c>
      <c r="Q15" s="119">
        <v>109439</v>
      </c>
      <c r="R15" s="119">
        <v>171924</v>
      </c>
      <c r="S15" s="119">
        <v>233527</v>
      </c>
      <c r="T15" s="119">
        <v>286653</v>
      </c>
      <c r="U15" s="119">
        <v>129128</v>
      </c>
      <c r="V15" s="119">
        <v>107969</v>
      </c>
      <c r="W15" s="119">
        <v>152015</v>
      </c>
      <c r="X15" s="119">
        <v>252230</v>
      </c>
      <c r="Y15" s="119">
        <v>170219</v>
      </c>
      <c r="Z15" s="119">
        <v>205884</v>
      </c>
      <c r="AA15" s="119">
        <v>221889</v>
      </c>
      <c r="AB15" s="119">
        <v>337614</v>
      </c>
      <c r="AC15" s="119">
        <v>158520</v>
      </c>
    </row>
    <row r="16" spans="1:29">
      <c r="A16" s="11" t="s">
        <v>50</v>
      </c>
      <c r="B16" s="119">
        <v>2352922</v>
      </c>
      <c r="C16" s="119">
        <v>2309604</v>
      </c>
      <c r="D16" s="119">
        <v>2276771</v>
      </c>
      <c r="E16" s="119">
        <v>2315736</v>
      </c>
      <c r="F16" s="119">
        <v>2103349</v>
      </c>
      <c r="G16" s="119">
        <v>2170611</v>
      </c>
      <c r="H16" s="119">
        <v>2184308</v>
      </c>
      <c r="I16" s="119">
        <v>2711133</v>
      </c>
      <c r="J16" s="119">
        <v>2778867</v>
      </c>
      <c r="K16" s="119">
        <v>2891536</v>
      </c>
      <c r="L16" s="119">
        <v>2955552</v>
      </c>
      <c r="M16" s="119">
        <v>3070571</v>
      </c>
      <c r="N16" s="119">
        <v>3093911</v>
      </c>
      <c r="O16" s="119">
        <v>3214388</v>
      </c>
      <c r="P16" s="119">
        <v>3183259</v>
      </c>
      <c r="Q16" s="119">
        <v>3016000</v>
      </c>
      <c r="R16" s="119">
        <v>3186013</v>
      </c>
      <c r="S16" s="119">
        <v>3492293</v>
      </c>
      <c r="T16" s="119">
        <v>3673293</v>
      </c>
      <c r="U16" s="119">
        <v>3504562</v>
      </c>
      <c r="V16" s="119">
        <v>3599607</v>
      </c>
      <c r="W16" s="119">
        <v>3835104</v>
      </c>
      <c r="X16" s="119">
        <v>3960270</v>
      </c>
      <c r="Y16" s="119">
        <v>3507401</v>
      </c>
      <c r="Z16" s="119">
        <v>3485226</v>
      </c>
      <c r="AA16" s="119">
        <v>3482981</v>
      </c>
      <c r="AB16" s="119">
        <v>3518035</v>
      </c>
      <c r="AC16" s="119">
        <v>3568135</v>
      </c>
    </row>
    <row r="17" spans="1:29">
      <c r="A17" s="9" t="s">
        <v>51</v>
      </c>
      <c r="B17" s="119">
        <v>519471</v>
      </c>
      <c r="C17" s="119">
        <v>641616</v>
      </c>
      <c r="D17" s="119">
        <v>661012</v>
      </c>
      <c r="E17" s="119">
        <v>625165</v>
      </c>
      <c r="F17" s="119">
        <v>637330</v>
      </c>
      <c r="G17" s="119">
        <v>642900</v>
      </c>
      <c r="H17" s="119">
        <v>789577</v>
      </c>
      <c r="I17" s="119">
        <v>727898</v>
      </c>
      <c r="J17" s="119">
        <v>934845</v>
      </c>
      <c r="K17" s="119">
        <v>799486</v>
      </c>
      <c r="L17" s="119">
        <v>987685</v>
      </c>
      <c r="M17" s="119">
        <v>817994</v>
      </c>
      <c r="N17" s="119">
        <v>914397</v>
      </c>
      <c r="O17" s="119">
        <v>853091</v>
      </c>
      <c r="P17" s="119">
        <v>778639</v>
      </c>
      <c r="Q17" s="119">
        <v>686050</v>
      </c>
      <c r="R17" s="119">
        <v>685248</v>
      </c>
      <c r="S17" s="119">
        <v>696471</v>
      </c>
      <c r="T17" s="119">
        <v>706894</v>
      </c>
      <c r="U17" s="119">
        <v>686845</v>
      </c>
      <c r="V17" s="119">
        <v>657636</v>
      </c>
      <c r="W17" s="119">
        <v>685597</v>
      </c>
      <c r="X17" s="119">
        <v>711387</v>
      </c>
      <c r="Y17" s="119">
        <v>535002</v>
      </c>
      <c r="Z17" s="119">
        <v>654917</v>
      </c>
      <c r="AA17" s="119">
        <v>767569</v>
      </c>
      <c r="AB17" s="119">
        <v>692662</v>
      </c>
      <c r="AC17" s="119">
        <v>615460</v>
      </c>
    </row>
    <row r="18" spans="1:29">
      <c r="A18" s="9" t="s">
        <v>52</v>
      </c>
      <c r="B18" s="119">
        <f t="shared" ref="B18:I18" si="3">SUM(B19:B20)</f>
        <v>106910</v>
      </c>
      <c r="C18" s="119">
        <f t="shared" si="3"/>
        <v>114394</v>
      </c>
      <c r="D18" s="119">
        <f t="shared" si="3"/>
        <v>116561</v>
      </c>
      <c r="E18" s="119">
        <f t="shared" si="3"/>
        <v>119810</v>
      </c>
      <c r="F18" s="119">
        <f t="shared" si="3"/>
        <v>125031</v>
      </c>
      <c r="G18" s="119">
        <f t="shared" si="3"/>
        <v>146652</v>
      </c>
      <c r="H18" s="119">
        <f t="shared" si="3"/>
        <v>136471</v>
      </c>
      <c r="I18" s="119">
        <f t="shared" si="3"/>
        <v>137937</v>
      </c>
      <c r="J18" s="119">
        <v>140209</v>
      </c>
      <c r="K18" s="119">
        <v>154563</v>
      </c>
      <c r="L18" s="119">
        <v>160481</v>
      </c>
      <c r="M18" s="119">
        <v>177951</v>
      </c>
      <c r="N18" s="119">
        <v>156275</v>
      </c>
      <c r="O18" s="119">
        <v>162060</v>
      </c>
      <c r="P18" s="119">
        <v>164815</v>
      </c>
      <c r="Q18" s="119">
        <v>154439</v>
      </c>
      <c r="R18" s="119">
        <v>169250</v>
      </c>
      <c r="S18" s="119">
        <v>190845</v>
      </c>
      <c r="T18" s="119">
        <v>154582</v>
      </c>
      <c r="U18" s="119">
        <v>163149</v>
      </c>
      <c r="V18" s="119">
        <v>159150</v>
      </c>
      <c r="W18" s="119">
        <v>179900</v>
      </c>
      <c r="X18" s="119">
        <v>155687</v>
      </c>
      <c r="Y18" s="119">
        <v>175584</v>
      </c>
      <c r="Z18" s="119">
        <v>191333</v>
      </c>
      <c r="AA18" s="119">
        <v>177151</v>
      </c>
      <c r="AB18" s="119">
        <v>155556</v>
      </c>
      <c r="AC18" s="119">
        <v>175824</v>
      </c>
    </row>
    <row r="19" spans="1:29">
      <c r="A19" s="11" t="s">
        <v>53</v>
      </c>
      <c r="B19" s="119">
        <v>100116</v>
      </c>
      <c r="C19" s="119">
        <v>107601</v>
      </c>
      <c r="D19" s="119">
        <v>109768</v>
      </c>
      <c r="E19" s="119">
        <v>112599</v>
      </c>
      <c r="F19" s="119">
        <v>117784</v>
      </c>
      <c r="G19" s="119">
        <v>139323</v>
      </c>
      <c r="H19" s="119">
        <v>129860</v>
      </c>
      <c r="I19" s="119">
        <v>131244</v>
      </c>
      <c r="J19" s="119">
        <v>133361</v>
      </c>
      <c r="K19" s="119">
        <v>147634</v>
      </c>
      <c r="L19" s="119">
        <v>153345</v>
      </c>
      <c r="M19" s="119">
        <v>170607</v>
      </c>
      <c r="N19" s="119">
        <v>148931</v>
      </c>
      <c r="O19" s="119">
        <v>154341</v>
      </c>
      <c r="P19" s="119">
        <v>157021</v>
      </c>
      <c r="Q19" s="119">
        <v>146655</v>
      </c>
      <c r="R19" s="119">
        <v>161466</v>
      </c>
      <c r="S19" s="119">
        <v>164575</v>
      </c>
      <c r="T19" s="119">
        <v>154582</v>
      </c>
      <c r="U19" s="119">
        <v>163149</v>
      </c>
      <c r="V19" s="119">
        <v>159150</v>
      </c>
      <c r="W19" s="119">
        <v>179900</v>
      </c>
      <c r="X19" s="119">
        <v>155687</v>
      </c>
      <c r="Y19" s="119">
        <v>175584</v>
      </c>
      <c r="Z19" s="119">
        <v>191333</v>
      </c>
      <c r="AA19" s="119">
        <v>177151</v>
      </c>
      <c r="AB19" s="119">
        <v>155556</v>
      </c>
      <c r="AC19" s="119">
        <v>175824</v>
      </c>
    </row>
    <row r="20" spans="1:29">
      <c r="A20" s="11" t="s">
        <v>54</v>
      </c>
      <c r="B20" s="119">
        <v>6794</v>
      </c>
      <c r="C20" s="119">
        <v>6793</v>
      </c>
      <c r="D20" s="119">
        <v>6793</v>
      </c>
      <c r="E20" s="119">
        <v>7211</v>
      </c>
      <c r="F20" s="119">
        <v>7247</v>
      </c>
      <c r="G20" s="119">
        <v>7329</v>
      </c>
      <c r="H20" s="119">
        <v>6611</v>
      </c>
      <c r="I20" s="119">
        <v>6693</v>
      </c>
      <c r="J20" s="119">
        <v>6848</v>
      </c>
      <c r="K20" s="119">
        <v>6929</v>
      </c>
      <c r="L20" s="119">
        <v>7136</v>
      </c>
      <c r="M20" s="119">
        <v>7344</v>
      </c>
      <c r="N20" s="119">
        <v>7344</v>
      </c>
      <c r="O20" s="119">
        <v>7719</v>
      </c>
      <c r="P20" s="119">
        <v>7794</v>
      </c>
      <c r="Q20" s="119">
        <v>7784</v>
      </c>
      <c r="R20" s="119">
        <v>7784</v>
      </c>
      <c r="S20" s="119">
        <v>26270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</row>
    <row r="21" spans="1:29">
      <c r="A21" s="9" t="s">
        <v>55</v>
      </c>
      <c r="B21" s="119">
        <f t="shared" ref="B21:I21" si="4">SUM(B22:B23)</f>
        <v>184998</v>
      </c>
      <c r="C21" s="119">
        <f t="shared" si="4"/>
        <v>190337</v>
      </c>
      <c r="D21" s="119">
        <f t="shared" si="4"/>
        <v>195199</v>
      </c>
      <c r="E21" s="119">
        <f t="shared" si="4"/>
        <v>215100</v>
      </c>
      <c r="F21" s="119">
        <f t="shared" si="4"/>
        <v>222451</v>
      </c>
      <c r="G21" s="119">
        <f t="shared" si="4"/>
        <v>244953</v>
      </c>
      <c r="H21" s="119">
        <f t="shared" si="4"/>
        <v>275466</v>
      </c>
      <c r="I21" s="119">
        <f t="shared" si="4"/>
        <v>319839</v>
      </c>
      <c r="J21" s="119">
        <v>345534</v>
      </c>
      <c r="K21" s="119">
        <v>371507</v>
      </c>
      <c r="L21" s="119">
        <v>411020</v>
      </c>
      <c r="M21" s="119">
        <v>439693</v>
      </c>
      <c r="N21" s="119">
        <v>454892</v>
      </c>
      <c r="O21" s="119">
        <v>464865</v>
      </c>
      <c r="P21" s="119">
        <v>471839</v>
      </c>
      <c r="Q21" s="119">
        <v>476867</v>
      </c>
      <c r="R21" s="119">
        <v>475488</v>
      </c>
      <c r="S21" s="119">
        <v>480724</v>
      </c>
      <c r="T21" s="119">
        <v>502215</v>
      </c>
      <c r="U21" s="119">
        <v>520578</v>
      </c>
      <c r="V21" s="119">
        <v>541213</v>
      </c>
      <c r="W21" s="119">
        <v>569207</v>
      </c>
      <c r="X21" s="119">
        <v>591520</v>
      </c>
      <c r="Y21" s="119">
        <v>601354</v>
      </c>
      <c r="Z21" s="119">
        <v>620619</v>
      </c>
      <c r="AA21" s="119">
        <v>645241</v>
      </c>
      <c r="AB21" s="119">
        <v>670394</v>
      </c>
      <c r="AC21" s="119">
        <v>662574</v>
      </c>
    </row>
    <row r="22" spans="1:29">
      <c r="A22" s="11" t="s">
        <v>56</v>
      </c>
      <c r="B22" s="119">
        <v>780789</v>
      </c>
      <c r="C22" s="119">
        <v>784349</v>
      </c>
      <c r="D22" s="119">
        <v>790637</v>
      </c>
      <c r="E22" s="119">
        <v>811162</v>
      </c>
      <c r="F22" s="119">
        <v>821815</v>
      </c>
      <c r="G22" s="119">
        <v>849969</v>
      </c>
      <c r="H22" s="119">
        <v>881376</v>
      </c>
      <c r="I22" s="119">
        <v>932714</v>
      </c>
      <c r="J22" s="119">
        <v>965338</v>
      </c>
      <c r="K22" s="119">
        <v>999657</v>
      </c>
      <c r="L22" s="119">
        <v>1041548</v>
      </c>
      <c r="M22" s="119">
        <v>1068140</v>
      </c>
      <c r="N22" s="119">
        <v>1093129</v>
      </c>
      <c r="O22" s="119">
        <v>1110423</v>
      </c>
      <c r="P22" s="119">
        <v>1127334</v>
      </c>
      <c r="Q22" s="119">
        <v>1130556</v>
      </c>
      <c r="R22" s="119">
        <v>1140696</v>
      </c>
      <c r="S22" s="119">
        <v>1157927</v>
      </c>
      <c r="T22" s="119">
        <v>1190601</v>
      </c>
      <c r="U22" s="119">
        <v>1218353</v>
      </c>
      <c r="V22" s="119">
        <v>1250501</v>
      </c>
      <c r="W22" s="119">
        <v>1288052</v>
      </c>
      <c r="X22" s="119">
        <v>1325516</v>
      </c>
      <c r="Y22" s="119">
        <v>1345167</v>
      </c>
      <c r="Z22" s="119">
        <v>1385007</v>
      </c>
      <c r="AA22" s="119">
        <v>1427662</v>
      </c>
      <c r="AB22" s="119">
        <v>1454742</v>
      </c>
      <c r="AC22" s="119">
        <v>1462657</v>
      </c>
    </row>
    <row r="23" spans="1:29">
      <c r="A23" s="11" t="s">
        <v>57</v>
      </c>
      <c r="B23" s="119">
        <v>-595791</v>
      </c>
      <c r="C23" s="119">
        <v>-594012</v>
      </c>
      <c r="D23" s="119">
        <v>-595438</v>
      </c>
      <c r="E23" s="119">
        <v>-596062</v>
      </c>
      <c r="F23" s="119">
        <v>-599364</v>
      </c>
      <c r="G23" s="119">
        <v>-605016</v>
      </c>
      <c r="H23" s="119">
        <v>-605910</v>
      </c>
      <c r="I23" s="119">
        <v>-612875</v>
      </c>
      <c r="J23" s="119">
        <v>-619804</v>
      </c>
      <c r="K23" s="119">
        <v>-628150</v>
      </c>
      <c r="L23" s="119">
        <v>-630528</v>
      </c>
      <c r="M23" s="119">
        <v>-628447</v>
      </c>
      <c r="N23" s="119">
        <v>-638237</v>
      </c>
      <c r="O23" s="119">
        <v>-645558</v>
      </c>
      <c r="P23" s="119">
        <v>-655495</v>
      </c>
      <c r="Q23" s="119">
        <v>-653689</v>
      </c>
      <c r="R23" s="119">
        <v>-665208</v>
      </c>
      <c r="S23" s="119">
        <v>-677203</v>
      </c>
      <c r="T23" s="119">
        <v>-688386</v>
      </c>
      <c r="U23" s="119">
        <v>-697775</v>
      </c>
      <c r="V23" s="119">
        <v>-709288</v>
      </c>
      <c r="W23" s="119">
        <v>-718845</v>
      </c>
      <c r="X23" s="119">
        <v>-733996</v>
      </c>
      <c r="Y23" s="119">
        <v>-743813</v>
      </c>
      <c r="Z23" s="119">
        <v>-764388</v>
      </c>
      <c r="AA23" s="119">
        <v>-782421</v>
      </c>
      <c r="AB23" s="119">
        <v>-784348</v>
      </c>
      <c r="AC23" s="119">
        <v>-800083</v>
      </c>
    </row>
    <row r="24" spans="1:29">
      <c r="A24" s="9" t="s">
        <v>58</v>
      </c>
      <c r="B24" s="119">
        <f t="shared" ref="B24:I24" si="5">SUM(B25:B26)</f>
        <v>1216295</v>
      </c>
      <c r="C24" s="119">
        <f t="shared" si="5"/>
        <v>1177843</v>
      </c>
      <c r="D24" s="119">
        <f t="shared" si="5"/>
        <v>1151812</v>
      </c>
      <c r="E24" s="119">
        <f t="shared" si="5"/>
        <v>1122877</v>
      </c>
      <c r="F24" s="119">
        <f t="shared" si="5"/>
        <v>1083914</v>
      </c>
      <c r="G24" s="119">
        <f t="shared" si="5"/>
        <v>1044666</v>
      </c>
      <c r="H24" s="119">
        <f t="shared" si="5"/>
        <v>1001608</v>
      </c>
      <c r="I24" s="119">
        <f t="shared" si="5"/>
        <v>963296</v>
      </c>
      <c r="J24" s="119">
        <v>925790</v>
      </c>
      <c r="K24" s="119">
        <v>894285</v>
      </c>
      <c r="L24" s="119">
        <v>847574</v>
      </c>
      <c r="M24" s="119">
        <v>805729</v>
      </c>
      <c r="N24" s="119">
        <v>792563</v>
      </c>
      <c r="O24" s="119">
        <v>756135</v>
      </c>
      <c r="P24" s="119">
        <v>766442</v>
      </c>
      <c r="Q24" s="119">
        <v>741303</v>
      </c>
      <c r="R24" s="119">
        <v>737198</v>
      </c>
      <c r="S24" s="119">
        <v>704860</v>
      </c>
      <c r="T24" s="119">
        <v>684824</v>
      </c>
      <c r="U24" s="119">
        <v>664112</v>
      </c>
      <c r="V24" s="119">
        <v>667821</v>
      </c>
      <c r="W24" s="119">
        <v>633070</v>
      </c>
      <c r="X24" s="119">
        <v>624212</v>
      </c>
      <c r="Y24" s="119">
        <v>621734</v>
      </c>
      <c r="Z24" s="119">
        <v>599830</v>
      </c>
      <c r="AA24" s="119">
        <v>551022</v>
      </c>
      <c r="AB24" s="119">
        <v>518273</v>
      </c>
      <c r="AC24" s="119">
        <v>466066</v>
      </c>
    </row>
    <row r="25" spans="1:29">
      <c r="A25" s="11" t="s">
        <v>59</v>
      </c>
      <c r="B25" s="119">
        <v>1557903</v>
      </c>
      <c r="C25" s="119">
        <v>1562491</v>
      </c>
      <c r="D25" s="119">
        <v>1580417</v>
      </c>
      <c r="E25" s="119">
        <v>1596077</v>
      </c>
      <c r="F25" s="119">
        <v>1601399</v>
      </c>
      <c r="G25" s="119">
        <v>1607154</v>
      </c>
      <c r="H25" s="119">
        <v>1608167</v>
      </c>
      <c r="I25" s="119">
        <v>1615362</v>
      </c>
      <c r="J25" s="119">
        <v>1623874</v>
      </c>
      <c r="K25" s="119">
        <v>1638213</v>
      </c>
      <c r="L25" s="119">
        <v>1637390</v>
      </c>
      <c r="M25" s="119">
        <v>1641756</v>
      </c>
      <c r="N25" s="119">
        <v>1676404</v>
      </c>
      <c r="O25" s="119">
        <v>1687330</v>
      </c>
      <c r="P25" s="119">
        <v>1749244</v>
      </c>
      <c r="Q25" s="119">
        <v>1762053</v>
      </c>
      <c r="R25" s="119">
        <v>1806850</v>
      </c>
      <c r="S25" s="119">
        <v>1823296</v>
      </c>
      <c r="T25" s="119">
        <v>1853369</v>
      </c>
      <c r="U25" s="119">
        <v>1885657</v>
      </c>
      <c r="V25" s="119">
        <v>1940219</v>
      </c>
      <c r="W25" s="119">
        <v>1955996</v>
      </c>
      <c r="X25" s="119">
        <v>1998646</v>
      </c>
      <c r="Y25" s="119">
        <v>2049018</v>
      </c>
      <c r="Z25" s="119">
        <v>2082146</v>
      </c>
      <c r="AA25" s="119">
        <v>2088157</v>
      </c>
      <c r="AB25" s="119">
        <v>1909503</v>
      </c>
      <c r="AC25" s="119">
        <v>1893179</v>
      </c>
    </row>
    <row r="26" spans="1:29">
      <c r="A26" s="11" t="s">
        <v>60</v>
      </c>
      <c r="B26" s="119">
        <v>-341608</v>
      </c>
      <c r="C26" s="119">
        <v>-384648</v>
      </c>
      <c r="D26" s="119">
        <v>-428605</v>
      </c>
      <c r="E26" s="119">
        <v>-473200</v>
      </c>
      <c r="F26" s="119">
        <v>-517485</v>
      </c>
      <c r="G26" s="119">
        <v>-562488</v>
      </c>
      <c r="H26" s="119">
        <v>-606559</v>
      </c>
      <c r="I26" s="119">
        <v>-652066</v>
      </c>
      <c r="J26" s="119">
        <v>-698084</v>
      </c>
      <c r="K26" s="119">
        <v>-743928</v>
      </c>
      <c r="L26" s="119">
        <v>-789816</v>
      </c>
      <c r="M26" s="119">
        <v>-836027</v>
      </c>
      <c r="N26" s="119">
        <v>-883841</v>
      </c>
      <c r="O26" s="119">
        <v>-931195</v>
      </c>
      <c r="P26" s="119">
        <v>-982802</v>
      </c>
      <c r="Q26" s="119">
        <v>-1020750</v>
      </c>
      <c r="R26" s="119">
        <v>-1069652</v>
      </c>
      <c r="S26" s="119">
        <v>-1118436</v>
      </c>
      <c r="T26" s="119">
        <v>-1168545</v>
      </c>
      <c r="U26" s="119">
        <v>-1221545</v>
      </c>
      <c r="V26" s="119">
        <v>-1272398</v>
      </c>
      <c r="W26" s="119">
        <v>-1322926</v>
      </c>
      <c r="X26" s="119">
        <v>-1374434</v>
      </c>
      <c r="Y26" s="119">
        <v>-1427284</v>
      </c>
      <c r="Z26" s="119">
        <v>-1482316</v>
      </c>
      <c r="AA26" s="119">
        <v>-1537135</v>
      </c>
      <c r="AB26" s="119">
        <v>-1391230</v>
      </c>
      <c r="AC26" s="119">
        <v>-1427113</v>
      </c>
    </row>
    <row r="27" spans="1:29">
      <c r="A27" s="13" t="s">
        <v>61</v>
      </c>
      <c r="B27" s="121">
        <f t="shared" ref="B27:I27" si="6">B3+B4+B11+B14+B17+B18+B21+B24</f>
        <v>72410589</v>
      </c>
      <c r="C27" s="121">
        <f t="shared" si="6"/>
        <v>76033401</v>
      </c>
      <c r="D27" s="121">
        <f t="shared" si="6"/>
        <v>76496137</v>
      </c>
      <c r="E27" s="121">
        <f t="shared" si="6"/>
        <v>78124674</v>
      </c>
      <c r="F27" s="121">
        <f t="shared" si="6"/>
        <v>78558146</v>
      </c>
      <c r="G27" s="121">
        <f t="shared" si="6"/>
        <v>80129164</v>
      </c>
      <c r="H27" s="121">
        <f t="shared" si="6"/>
        <v>81290044</v>
      </c>
      <c r="I27" s="121">
        <f t="shared" si="6"/>
        <v>82175769</v>
      </c>
      <c r="J27" s="121">
        <v>83967455</v>
      </c>
      <c r="K27" s="121">
        <v>87306257</v>
      </c>
      <c r="L27" s="121">
        <v>90748880</v>
      </c>
      <c r="M27" s="121">
        <v>92310469</v>
      </c>
      <c r="N27" s="121">
        <v>95919239</v>
      </c>
      <c r="O27" s="121">
        <v>98566064</v>
      </c>
      <c r="P27" s="121">
        <v>102264455</v>
      </c>
      <c r="Q27" s="121">
        <v>105367098</v>
      </c>
      <c r="R27" s="121">
        <v>104938360</v>
      </c>
      <c r="S27" s="121">
        <v>110672990</v>
      </c>
      <c r="T27" s="121">
        <v>114298027</v>
      </c>
      <c r="U27" s="121">
        <v>113166188</v>
      </c>
      <c r="V27" s="121">
        <v>113569782</v>
      </c>
      <c r="W27" s="121">
        <v>116736335</v>
      </c>
      <c r="X27" s="121">
        <v>123563572</v>
      </c>
      <c r="Y27" s="121">
        <v>125063684</v>
      </c>
      <c r="Z27" s="121">
        <v>129228747</v>
      </c>
      <c r="AA27" s="121">
        <v>137345245</v>
      </c>
      <c r="AB27" s="121">
        <v>141976527</v>
      </c>
      <c r="AC27" s="121">
        <v>147417948</v>
      </c>
    </row>
    <row r="28" spans="1:29">
      <c r="J28" s="119"/>
      <c r="K28" s="119"/>
      <c r="R28" s="119"/>
      <c r="S28" s="119"/>
      <c r="T28" s="119"/>
      <c r="U28" s="119"/>
      <c r="X28" s="46"/>
    </row>
    <row r="29" spans="1:29">
      <c r="A29"/>
      <c r="X29" s="46"/>
    </row>
  </sheetData>
  <hyperlinks>
    <hyperlink ref="A1" location="Índice!A1" display="           Índice           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50"/>
  </sheetPr>
  <dimension ref="A1:BW116"/>
  <sheetViews>
    <sheetView workbookViewId="0">
      <pane xSplit="1" topLeftCell="BR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4" width="13.28515625" style="15" customWidth="1"/>
    <col min="5" max="5" width="13.42578125" style="15" customWidth="1"/>
    <col min="6" max="27" width="13.28515625" style="15" customWidth="1"/>
    <col min="28" max="28" width="13.42578125" style="15" customWidth="1"/>
    <col min="29" max="31" width="13.28515625" style="15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5" max="75" width="8.85546875" customWidth="1"/>
    <col min="76" max="16384" width="9.14062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6" t="s">
        <v>18</v>
      </c>
      <c r="B2" s="87" t="s">
        <v>125</v>
      </c>
      <c r="C2" s="87" t="s">
        <v>124</v>
      </c>
      <c r="D2" s="87" t="s">
        <v>123</v>
      </c>
      <c r="E2" s="87" t="s">
        <v>122</v>
      </c>
      <c r="F2" s="87" t="s">
        <v>121</v>
      </c>
      <c r="G2" s="87" t="s">
        <v>120</v>
      </c>
      <c r="H2" s="87" t="s">
        <v>119</v>
      </c>
      <c r="I2" s="87" t="s">
        <v>118</v>
      </c>
      <c r="J2" s="87" t="s">
        <v>117</v>
      </c>
      <c r="K2" s="87" t="s">
        <v>116</v>
      </c>
      <c r="L2" s="87" t="s">
        <v>115</v>
      </c>
      <c r="M2" s="87" t="s">
        <v>114</v>
      </c>
      <c r="N2" s="87" t="s">
        <v>113</v>
      </c>
      <c r="O2" s="87" t="s">
        <v>112</v>
      </c>
      <c r="P2" s="87" t="s">
        <v>111</v>
      </c>
      <c r="Q2" s="87" t="s">
        <v>110</v>
      </c>
      <c r="R2" s="87" t="s">
        <v>109</v>
      </c>
      <c r="S2" s="87" t="s">
        <v>108</v>
      </c>
      <c r="T2" s="87" t="s">
        <v>107</v>
      </c>
      <c r="U2" s="87" t="s">
        <v>106</v>
      </c>
      <c r="V2" s="87" t="s">
        <v>105</v>
      </c>
      <c r="W2" s="87" t="s">
        <v>104</v>
      </c>
      <c r="X2" s="87" t="s">
        <v>103</v>
      </c>
      <c r="Y2" s="87" t="s">
        <v>102</v>
      </c>
      <c r="Z2" s="87" t="s">
        <v>101</v>
      </c>
      <c r="AA2" s="87" t="s">
        <v>100</v>
      </c>
      <c r="AB2" s="87" t="s">
        <v>99</v>
      </c>
      <c r="AC2" s="87" t="s">
        <v>98</v>
      </c>
      <c r="AD2" s="87" t="s">
        <v>97</v>
      </c>
      <c r="AE2" s="87" t="s">
        <v>96</v>
      </c>
      <c r="AF2" s="87" t="s">
        <v>95</v>
      </c>
      <c r="AG2" s="87" t="s">
        <v>94</v>
      </c>
      <c r="AH2" s="87" t="s">
        <v>93</v>
      </c>
      <c r="AI2" s="87" t="s">
        <v>92</v>
      </c>
      <c r="AJ2" s="87" t="s">
        <v>91</v>
      </c>
      <c r="AK2" s="87" t="s">
        <v>90</v>
      </c>
      <c r="AL2" s="87" t="s">
        <v>89</v>
      </c>
      <c r="AM2" s="87" t="s">
        <v>88</v>
      </c>
      <c r="AN2" s="87" t="s">
        <v>87</v>
      </c>
      <c r="AO2" s="87" t="s">
        <v>86</v>
      </c>
      <c r="AP2" s="87" t="s">
        <v>85</v>
      </c>
      <c r="AQ2" s="87" t="s">
        <v>84</v>
      </c>
      <c r="AR2" s="87" t="s">
        <v>83</v>
      </c>
      <c r="AS2" s="87" t="s">
        <v>82</v>
      </c>
      <c r="AT2" s="87" t="s">
        <v>81</v>
      </c>
      <c r="AU2" s="87" t="s">
        <v>80</v>
      </c>
      <c r="AV2" s="87" t="s">
        <v>79</v>
      </c>
      <c r="AW2" s="87" t="s">
        <v>78</v>
      </c>
      <c r="AX2" s="87" t="s">
        <v>77</v>
      </c>
      <c r="AY2" s="87" t="s">
        <v>76</v>
      </c>
      <c r="AZ2" s="87" t="s">
        <v>75</v>
      </c>
      <c r="BA2" s="87" t="s">
        <v>74</v>
      </c>
      <c r="BB2" s="87" t="s">
        <v>73</v>
      </c>
      <c r="BC2" s="87" t="s">
        <v>72</v>
      </c>
      <c r="BD2" s="87" t="s">
        <v>71</v>
      </c>
      <c r="BE2" s="87" t="s">
        <v>70</v>
      </c>
      <c r="BF2" s="87" t="s">
        <v>69</v>
      </c>
      <c r="BG2" s="87" t="s">
        <v>68</v>
      </c>
      <c r="BH2" s="87" t="s">
        <v>67</v>
      </c>
      <c r="BI2" s="87" t="s">
        <v>66</v>
      </c>
      <c r="BJ2" s="87" t="s">
        <v>65</v>
      </c>
      <c r="BK2" s="87" t="s">
        <v>64</v>
      </c>
      <c r="BL2" s="87" t="s">
        <v>63</v>
      </c>
      <c r="BM2" s="87" t="s">
        <v>62</v>
      </c>
      <c r="BN2" s="87" t="s">
        <v>36</v>
      </c>
      <c r="BO2" s="87" t="s">
        <v>35</v>
      </c>
      <c r="BP2" s="87" t="s">
        <v>34</v>
      </c>
      <c r="BQ2" s="87" t="s">
        <v>33</v>
      </c>
      <c r="BR2" s="87" t="s">
        <v>32</v>
      </c>
      <c r="BS2" s="87" t="s">
        <v>31</v>
      </c>
      <c r="BT2" s="87" t="s">
        <v>30</v>
      </c>
      <c r="BU2" s="87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30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5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5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30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93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93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 xr:uid="{00000000-0004-0000-0200-0000000000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50"/>
  </sheetPr>
  <dimension ref="A1:AC31"/>
  <sheetViews>
    <sheetView topLeftCell="A7" workbookViewId="0">
      <pane xSplit="1" topLeftCell="Z1" activePane="topRight" state="frozen"/>
      <selection pane="topRight" activeCell="AC3" sqref="AC3:AC26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4" width="13.42578125" style="4" customWidth="1"/>
    <col min="25" max="29" width="13.28515625" style="4" customWidth="1"/>
    <col min="30" max="16384" width="9" style="4"/>
  </cols>
  <sheetData>
    <row r="1" spans="1:29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9" customFormat="1">
      <c r="A2" s="86" t="s">
        <v>199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798</v>
      </c>
      <c r="U2" s="87" t="s">
        <v>827</v>
      </c>
      <c r="V2" s="87" t="s">
        <v>859</v>
      </c>
      <c r="W2" s="87" t="s">
        <v>907</v>
      </c>
      <c r="X2" s="87" t="s">
        <v>915</v>
      </c>
      <c r="Y2" s="87" t="s">
        <v>926</v>
      </c>
      <c r="Z2" s="87" t="s">
        <v>933</v>
      </c>
      <c r="AA2" s="87" t="s">
        <v>942</v>
      </c>
      <c r="AB2" s="87" t="s">
        <v>968</v>
      </c>
      <c r="AC2" s="87" t="s">
        <v>978</v>
      </c>
    </row>
    <row r="3" spans="1:29">
      <c r="A3" s="12" t="s">
        <v>860</v>
      </c>
      <c r="B3" s="119">
        <f t="shared" ref="B3:U3" si="0">SUM(B4:B11)</f>
        <v>60278643</v>
      </c>
      <c r="C3" s="119">
        <f t="shared" si="0"/>
        <v>63430124</v>
      </c>
      <c r="D3" s="119">
        <f t="shared" si="0"/>
        <v>63482903</v>
      </c>
      <c r="E3" s="119">
        <f t="shared" si="0"/>
        <v>66358817</v>
      </c>
      <c r="F3" s="119">
        <f t="shared" si="0"/>
        <v>66772055</v>
      </c>
      <c r="G3" s="119">
        <f t="shared" si="0"/>
        <v>68718699</v>
      </c>
      <c r="H3" s="119">
        <f t="shared" si="0"/>
        <v>69467915</v>
      </c>
      <c r="I3" s="119">
        <f t="shared" si="0"/>
        <v>70058338</v>
      </c>
      <c r="J3" s="119">
        <f t="shared" si="0"/>
        <v>71361988</v>
      </c>
      <c r="K3" s="119">
        <f t="shared" si="0"/>
        <v>74299816</v>
      </c>
      <c r="L3" s="119">
        <f t="shared" si="0"/>
        <v>77189866</v>
      </c>
      <c r="M3" s="119">
        <f t="shared" si="0"/>
        <v>79217943</v>
      </c>
      <c r="N3" s="119">
        <f t="shared" si="0"/>
        <v>82221098</v>
      </c>
      <c r="O3" s="119">
        <f t="shared" si="0"/>
        <v>84340419</v>
      </c>
      <c r="P3" s="119">
        <f t="shared" si="0"/>
        <v>87947672</v>
      </c>
      <c r="Q3" s="119">
        <f t="shared" si="0"/>
        <v>91435906</v>
      </c>
      <c r="R3" s="119">
        <f t="shared" si="0"/>
        <v>90756045</v>
      </c>
      <c r="S3" s="119">
        <f t="shared" si="0"/>
        <v>95953970</v>
      </c>
      <c r="T3" s="119">
        <f t="shared" si="0"/>
        <v>99282234</v>
      </c>
      <c r="U3" s="119">
        <f t="shared" si="0"/>
        <v>98474996</v>
      </c>
      <c r="V3" s="119">
        <v>98763188</v>
      </c>
      <c r="W3" s="119">
        <v>101512918</v>
      </c>
      <c r="X3" s="119">
        <v>108021213</v>
      </c>
      <c r="Y3" s="119">
        <v>110328201</v>
      </c>
      <c r="Z3" s="119">
        <v>114183135</v>
      </c>
      <c r="AA3" s="119">
        <v>121779638</v>
      </c>
      <c r="AB3" s="119">
        <v>125301297</v>
      </c>
      <c r="AC3" s="119">
        <v>131616061</v>
      </c>
    </row>
    <row r="4" spans="1:29">
      <c r="A4" s="11" t="s">
        <v>200</v>
      </c>
      <c r="B4" s="119">
        <v>47013960</v>
      </c>
      <c r="C4" s="119">
        <v>47972669</v>
      </c>
      <c r="D4" s="119">
        <v>49199868</v>
      </c>
      <c r="E4" s="119">
        <v>50864110</v>
      </c>
      <c r="F4" s="119">
        <v>50546486</v>
      </c>
      <c r="G4" s="119">
        <v>51180715</v>
      </c>
      <c r="H4" s="119">
        <v>51974447</v>
      </c>
      <c r="I4" s="119">
        <v>53640084</v>
      </c>
      <c r="J4" s="119">
        <v>53933796</v>
      </c>
      <c r="K4" s="119">
        <v>56718962</v>
      </c>
      <c r="L4" s="119">
        <v>59892651</v>
      </c>
      <c r="M4" s="119">
        <v>62446503</v>
      </c>
      <c r="N4" s="119">
        <v>60966517</v>
      </c>
      <c r="O4" s="119">
        <v>61179999</v>
      </c>
      <c r="P4" s="119">
        <v>63409002</v>
      </c>
      <c r="Q4" s="119">
        <v>64277380</v>
      </c>
      <c r="R4" s="119">
        <v>62893936</v>
      </c>
      <c r="S4" s="119">
        <v>64625034</v>
      </c>
      <c r="T4" s="119">
        <v>66546756</v>
      </c>
      <c r="U4" s="119">
        <v>67615882</v>
      </c>
      <c r="V4" s="119">
        <v>71334690</v>
      </c>
      <c r="W4" s="119">
        <v>72809536</v>
      </c>
      <c r="X4" s="119">
        <v>73895310</v>
      </c>
      <c r="Y4" s="119">
        <v>76761083</v>
      </c>
      <c r="Z4" s="119">
        <v>77871572</v>
      </c>
      <c r="AA4" s="119">
        <v>85066882</v>
      </c>
      <c r="AB4" s="119">
        <v>85041911</v>
      </c>
      <c r="AC4" s="119">
        <v>88194890</v>
      </c>
    </row>
    <row r="5" spans="1:29">
      <c r="A5" s="11" t="s">
        <v>201</v>
      </c>
      <c r="B5" s="119">
        <v>3197299</v>
      </c>
      <c r="C5" s="119">
        <v>4967889</v>
      </c>
      <c r="D5" s="119">
        <v>3421508</v>
      </c>
      <c r="E5" s="119">
        <v>3928602</v>
      </c>
      <c r="F5" s="119">
        <v>3849763</v>
      </c>
      <c r="G5" s="119">
        <v>4281861</v>
      </c>
      <c r="H5" s="119">
        <v>3796843</v>
      </c>
      <c r="I5" s="119">
        <v>3391443</v>
      </c>
      <c r="J5" s="119">
        <v>3822491</v>
      </c>
      <c r="K5" s="119">
        <v>4219772</v>
      </c>
      <c r="L5" s="119">
        <v>4205420</v>
      </c>
      <c r="M5" s="119">
        <v>4362437</v>
      </c>
      <c r="N5" s="119">
        <v>7019799</v>
      </c>
      <c r="O5" s="119">
        <v>8679331</v>
      </c>
      <c r="P5" s="119">
        <v>8948284</v>
      </c>
      <c r="Q5" s="119">
        <v>10721736</v>
      </c>
      <c r="R5" s="119">
        <v>13760775</v>
      </c>
      <c r="S5" s="119">
        <v>15483400</v>
      </c>
      <c r="T5" s="119">
        <v>14403990</v>
      </c>
      <c r="U5" s="119">
        <v>12421035</v>
      </c>
      <c r="V5" s="119">
        <v>12471179</v>
      </c>
      <c r="W5" s="119">
        <v>13845567</v>
      </c>
      <c r="X5" s="119">
        <v>18495891</v>
      </c>
      <c r="Y5" s="119">
        <v>16773360</v>
      </c>
      <c r="Z5" s="119">
        <v>18345161</v>
      </c>
      <c r="AA5" s="119">
        <v>18363594</v>
      </c>
      <c r="AB5" s="119">
        <v>21370422</v>
      </c>
      <c r="AC5" s="119">
        <v>22238994</v>
      </c>
    </row>
    <row r="6" spans="1:29">
      <c r="A6" s="11" t="s">
        <v>202</v>
      </c>
      <c r="B6" s="119">
        <v>1989851</v>
      </c>
      <c r="C6" s="119">
        <v>2185085</v>
      </c>
      <c r="D6" s="119">
        <v>2625820</v>
      </c>
      <c r="E6" s="119">
        <v>2840001</v>
      </c>
      <c r="F6" s="119">
        <v>3197121</v>
      </c>
      <c r="G6" s="119">
        <v>3299226</v>
      </c>
      <c r="H6" s="119">
        <v>3497542</v>
      </c>
      <c r="I6" s="119">
        <v>3560166</v>
      </c>
      <c r="J6" s="119">
        <v>3351222</v>
      </c>
      <c r="K6" s="119">
        <v>3083448</v>
      </c>
      <c r="L6" s="119">
        <v>2663941</v>
      </c>
      <c r="M6" s="119">
        <v>2440535</v>
      </c>
      <c r="N6" s="119">
        <v>1919839</v>
      </c>
      <c r="O6" s="119">
        <v>1742545</v>
      </c>
      <c r="P6" s="119">
        <v>1606917</v>
      </c>
      <c r="Q6" s="119">
        <v>1738001</v>
      </c>
      <c r="R6" s="119">
        <v>1835551</v>
      </c>
      <c r="S6" s="119">
        <v>2193752</v>
      </c>
      <c r="T6" s="119">
        <v>2653648</v>
      </c>
      <c r="U6" s="119">
        <v>2957083</v>
      </c>
      <c r="V6" s="119">
        <v>3406964</v>
      </c>
      <c r="W6" s="119">
        <v>3770898</v>
      </c>
      <c r="X6" s="119">
        <v>4693672</v>
      </c>
      <c r="Y6" s="119">
        <v>6213993</v>
      </c>
      <c r="Z6" s="119">
        <v>6576123</v>
      </c>
      <c r="AA6" s="119">
        <v>6433062</v>
      </c>
      <c r="AB6" s="119">
        <v>6471198</v>
      </c>
      <c r="AC6" s="119">
        <v>6936464</v>
      </c>
    </row>
    <row r="7" spans="1:29">
      <c r="A7" s="11" t="s">
        <v>249</v>
      </c>
      <c r="B7" s="119">
        <v>1801076</v>
      </c>
      <c r="C7" s="119">
        <v>2041686</v>
      </c>
      <c r="D7" s="119">
        <v>2099448</v>
      </c>
      <c r="E7" s="119">
        <v>2152031</v>
      </c>
      <c r="F7" s="119">
        <v>2124895</v>
      </c>
      <c r="G7" s="119">
        <v>2222091</v>
      </c>
      <c r="H7" s="119">
        <v>2357150</v>
      </c>
      <c r="I7" s="119">
        <v>2301048</v>
      </c>
      <c r="J7" s="119">
        <v>2999993</v>
      </c>
      <c r="K7" s="119">
        <v>3208283</v>
      </c>
      <c r="L7" s="119">
        <v>3180319</v>
      </c>
      <c r="M7" s="119">
        <v>2979631</v>
      </c>
      <c r="N7" s="119">
        <v>3127929</v>
      </c>
      <c r="O7" s="119">
        <v>2805729</v>
      </c>
      <c r="P7" s="119">
        <v>2951678</v>
      </c>
      <c r="Q7" s="119">
        <v>4689788</v>
      </c>
      <c r="R7" s="119">
        <v>1203295</v>
      </c>
      <c r="S7" s="119">
        <v>1252473</v>
      </c>
      <c r="T7" s="119">
        <v>1472526</v>
      </c>
      <c r="U7" s="119">
        <v>1484828</v>
      </c>
      <c r="V7" s="119">
        <v>1472892</v>
      </c>
      <c r="W7" s="119">
        <v>1422383</v>
      </c>
      <c r="X7" s="119">
        <v>1459263</v>
      </c>
      <c r="Y7" s="119">
        <v>1818423</v>
      </c>
      <c r="Z7" s="119">
        <v>1871677</v>
      </c>
      <c r="AA7" s="119">
        <v>2076864</v>
      </c>
      <c r="AB7" s="119">
        <v>2052497</v>
      </c>
      <c r="AC7" s="119">
        <v>2302526</v>
      </c>
    </row>
    <row r="8" spans="1:29">
      <c r="A8" s="11" t="s">
        <v>203</v>
      </c>
      <c r="B8" s="119">
        <v>721333</v>
      </c>
      <c r="C8" s="119">
        <v>826087</v>
      </c>
      <c r="D8" s="119">
        <v>798973</v>
      </c>
      <c r="E8" s="119">
        <v>862788</v>
      </c>
      <c r="F8" s="119">
        <v>808004</v>
      </c>
      <c r="G8" s="119">
        <v>688599</v>
      </c>
      <c r="H8" s="119">
        <v>772619</v>
      </c>
      <c r="I8" s="119">
        <v>708929</v>
      </c>
      <c r="J8" s="119">
        <v>890752</v>
      </c>
      <c r="K8" s="119">
        <v>851027</v>
      </c>
      <c r="L8" s="119">
        <v>649487</v>
      </c>
      <c r="M8" s="119">
        <v>425868</v>
      </c>
      <c r="N8" s="119">
        <v>2112485</v>
      </c>
      <c r="O8" s="119">
        <v>1963134</v>
      </c>
      <c r="P8" s="119">
        <v>2359916</v>
      </c>
      <c r="Q8" s="119">
        <v>1021299</v>
      </c>
      <c r="R8" s="119">
        <v>934107</v>
      </c>
      <c r="S8" s="119">
        <v>1250259</v>
      </c>
      <c r="T8" s="119">
        <v>1171495</v>
      </c>
      <c r="U8" s="119">
        <v>1012985</v>
      </c>
      <c r="V8" s="119">
        <v>1021571</v>
      </c>
      <c r="W8" s="119">
        <v>839874</v>
      </c>
      <c r="X8" s="119">
        <v>751160</v>
      </c>
      <c r="Y8" s="119">
        <v>828917</v>
      </c>
      <c r="Z8" s="119">
        <v>1087339</v>
      </c>
      <c r="AA8" s="119">
        <v>1539837</v>
      </c>
      <c r="AB8" s="119">
        <v>1680728</v>
      </c>
      <c r="AC8" s="119">
        <v>2262234</v>
      </c>
    </row>
    <row r="9" spans="1:29">
      <c r="A9" s="11" t="s">
        <v>204</v>
      </c>
      <c r="B9" s="119">
        <v>2143538</v>
      </c>
      <c r="C9" s="119">
        <v>2071465</v>
      </c>
      <c r="D9" s="119">
        <v>1985475</v>
      </c>
      <c r="E9" s="119">
        <v>1751959</v>
      </c>
      <c r="F9" s="119">
        <v>1695712</v>
      </c>
      <c r="G9" s="119">
        <v>1618448</v>
      </c>
      <c r="H9" s="119">
        <v>1566687</v>
      </c>
      <c r="I9" s="119">
        <v>1551223</v>
      </c>
      <c r="J9" s="119">
        <v>1509015</v>
      </c>
      <c r="K9" s="119">
        <v>1491110</v>
      </c>
      <c r="L9" s="119">
        <v>1472245</v>
      </c>
      <c r="M9" s="119">
        <v>1473113</v>
      </c>
      <c r="N9" s="119">
        <v>1428524</v>
      </c>
      <c r="O9" s="119">
        <v>1355171</v>
      </c>
      <c r="P9" s="119">
        <v>1365345</v>
      </c>
      <c r="Q9" s="119">
        <v>1394823</v>
      </c>
      <c r="R9" s="119">
        <v>1406159</v>
      </c>
      <c r="S9" s="119">
        <v>1366535</v>
      </c>
      <c r="T9" s="119">
        <v>2437999</v>
      </c>
      <c r="U9" s="119">
        <v>2501887</v>
      </c>
      <c r="V9" s="119">
        <v>2702524</v>
      </c>
      <c r="W9" s="119">
        <v>2276874</v>
      </c>
      <c r="X9" s="119">
        <v>2258896</v>
      </c>
      <c r="Y9" s="119">
        <v>2207349</v>
      </c>
      <c r="Z9" s="119">
        <v>2135918</v>
      </c>
      <c r="AA9" s="119">
        <v>1784564</v>
      </c>
      <c r="AB9" s="119">
        <v>1895931</v>
      </c>
      <c r="AC9" s="119">
        <v>3065190</v>
      </c>
    </row>
    <row r="10" spans="1:29">
      <c r="A10" s="11" t="s">
        <v>42</v>
      </c>
      <c r="B10" s="119">
        <v>361474</v>
      </c>
      <c r="C10" s="119">
        <v>136214</v>
      </c>
      <c r="D10" s="119">
        <v>31293</v>
      </c>
      <c r="E10" s="119">
        <v>26809</v>
      </c>
      <c r="F10" s="119">
        <v>4125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36083</v>
      </c>
      <c r="O10" s="119">
        <v>174239</v>
      </c>
      <c r="P10" s="119">
        <v>96848</v>
      </c>
      <c r="Q10" s="119">
        <v>136170</v>
      </c>
      <c r="R10" s="119">
        <v>546505</v>
      </c>
      <c r="S10" s="119">
        <v>570042</v>
      </c>
      <c r="T10" s="119">
        <v>590457</v>
      </c>
      <c r="U10" s="119">
        <v>670298</v>
      </c>
      <c r="V10" s="119">
        <v>612325</v>
      </c>
      <c r="W10" s="119">
        <v>753593</v>
      </c>
      <c r="X10" s="119">
        <v>654915</v>
      </c>
      <c r="Y10" s="119">
        <v>17236</v>
      </c>
      <c r="Z10" s="119">
        <v>8613</v>
      </c>
      <c r="AA10" s="119">
        <v>0</v>
      </c>
      <c r="AB10" s="119">
        <v>0</v>
      </c>
      <c r="AC10" s="119">
        <v>0</v>
      </c>
    </row>
    <row r="11" spans="1:29">
      <c r="A11" s="11" t="s">
        <v>205</v>
      </c>
      <c r="B11" s="119">
        <v>3050112</v>
      </c>
      <c r="C11" s="119">
        <v>3229029</v>
      </c>
      <c r="D11" s="119">
        <v>3320518</v>
      </c>
      <c r="E11" s="119">
        <v>3932517</v>
      </c>
      <c r="F11" s="119">
        <v>4545949</v>
      </c>
      <c r="G11" s="119">
        <v>5427759</v>
      </c>
      <c r="H11" s="119">
        <v>5502627</v>
      </c>
      <c r="I11" s="119">
        <v>4905445</v>
      </c>
      <c r="J11" s="119">
        <v>4854719</v>
      </c>
      <c r="K11" s="119">
        <v>4727214</v>
      </c>
      <c r="L11" s="119">
        <v>5125803</v>
      </c>
      <c r="M11" s="119">
        <v>5089856</v>
      </c>
      <c r="N11" s="119">
        <v>5609922</v>
      </c>
      <c r="O11" s="119">
        <v>6440271</v>
      </c>
      <c r="P11" s="119">
        <v>7209682</v>
      </c>
      <c r="Q11" s="119">
        <v>7456709</v>
      </c>
      <c r="R11" s="119">
        <v>8175717</v>
      </c>
      <c r="S11" s="119">
        <v>9212475</v>
      </c>
      <c r="T11" s="119">
        <v>10005363</v>
      </c>
      <c r="U11" s="119">
        <v>9810998</v>
      </c>
      <c r="V11" s="119">
        <v>5741043</v>
      </c>
      <c r="W11" s="119">
        <v>5794193</v>
      </c>
      <c r="X11" s="119">
        <v>5812106</v>
      </c>
      <c r="Y11" s="119">
        <v>5707840</v>
      </c>
      <c r="Z11" s="119">
        <v>6286732</v>
      </c>
      <c r="AA11" s="119">
        <v>6514835</v>
      </c>
      <c r="AB11" s="119">
        <v>6788610</v>
      </c>
      <c r="AC11" s="119">
        <v>6615763</v>
      </c>
    </row>
    <row r="12" spans="1:29">
      <c r="A12" s="12" t="s">
        <v>857</v>
      </c>
      <c r="B12" s="119">
        <v>1349783</v>
      </c>
      <c r="C12" s="119">
        <v>1428677</v>
      </c>
      <c r="D12" s="119">
        <v>1504253</v>
      </c>
      <c r="E12" s="119">
        <v>1531594</v>
      </c>
      <c r="F12" s="119">
        <v>1560632</v>
      </c>
      <c r="G12" s="119">
        <v>1638535</v>
      </c>
      <c r="H12" s="119">
        <v>1656247</v>
      </c>
      <c r="I12" s="119">
        <v>1936040</v>
      </c>
      <c r="J12" s="119">
        <v>1892030</v>
      </c>
      <c r="K12" s="119">
        <v>1895523</v>
      </c>
      <c r="L12" s="119">
        <v>1983440</v>
      </c>
      <c r="M12" s="119">
        <v>2012954</v>
      </c>
      <c r="N12" s="119">
        <v>2101742</v>
      </c>
      <c r="O12" s="119">
        <v>2218988</v>
      </c>
      <c r="P12" s="119">
        <v>2331237</v>
      </c>
      <c r="Q12" s="119">
        <v>2315530</v>
      </c>
      <c r="R12" s="119">
        <v>2443075</v>
      </c>
      <c r="S12" s="119">
        <v>2641975</v>
      </c>
      <c r="T12" s="119">
        <v>2654739</v>
      </c>
      <c r="U12" s="119">
        <v>2631798</v>
      </c>
      <c r="V12" s="119">
        <v>2644670</v>
      </c>
      <c r="W12" s="119">
        <v>2638189</v>
      </c>
      <c r="X12" s="119">
        <v>2653738</v>
      </c>
      <c r="Y12" s="119">
        <v>2668103</v>
      </c>
      <c r="Z12" s="119">
        <v>2716516</v>
      </c>
      <c r="AA12" s="119">
        <v>2784340</v>
      </c>
      <c r="AB12" s="119">
        <v>2796895</v>
      </c>
      <c r="AC12" s="119">
        <v>2902896</v>
      </c>
    </row>
    <row r="13" spans="1:29">
      <c r="A13" s="12" t="s">
        <v>206</v>
      </c>
      <c r="B13" s="119">
        <f t="shared" ref="B13:U13" si="1">SUM(B14:B15)</f>
        <v>565789</v>
      </c>
      <c r="C13" s="119">
        <f t="shared" si="1"/>
        <v>649259</v>
      </c>
      <c r="D13" s="119">
        <f t="shared" si="1"/>
        <v>817361</v>
      </c>
      <c r="E13" s="119">
        <f t="shared" si="1"/>
        <v>569717</v>
      </c>
      <c r="F13" s="119">
        <f t="shared" si="1"/>
        <v>367208</v>
      </c>
      <c r="G13" s="119">
        <f t="shared" si="1"/>
        <v>513572</v>
      </c>
      <c r="H13" s="119">
        <f t="shared" si="1"/>
        <v>660265</v>
      </c>
      <c r="I13" s="119">
        <f t="shared" si="1"/>
        <v>478671</v>
      </c>
      <c r="J13" s="119">
        <f t="shared" si="1"/>
        <v>557302</v>
      </c>
      <c r="K13" s="119">
        <f t="shared" si="1"/>
        <v>803205</v>
      </c>
      <c r="L13" s="119">
        <f t="shared" si="1"/>
        <v>916601</v>
      </c>
      <c r="M13" s="119">
        <f t="shared" si="1"/>
        <v>561565</v>
      </c>
      <c r="N13" s="119">
        <f t="shared" si="1"/>
        <v>643674</v>
      </c>
      <c r="O13" s="119">
        <f t="shared" si="1"/>
        <v>813260</v>
      </c>
      <c r="P13" s="119">
        <f t="shared" si="1"/>
        <v>829926</v>
      </c>
      <c r="Q13" s="119">
        <f t="shared" si="1"/>
        <v>608811</v>
      </c>
      <c r="R13" s="119">
        <f t="shared" si="1"/>
        <v>671645</v>
      </c>
      <c r="S13" s="119">
        <f t="shared" si="1"/>
        <v>793257</v>
      </c>
      <c r="T13" s="119">
        <f t="shared" si="1"/>
        <v>941216</v>
      </c>
      <c r="U13" s="119">
        <f t="shared" si="1"/>
        <v>807899</v>
      </c>
      <c r="V13" s="119">
        <v>770108</v>
      </c>
      <c r="W13" s="119">
        <v>904539</v>
      </c>
      <c r="X13" s="119">
        <v>1008377</v>
      </c>
      <c r="Y13" s="119">
        <v>586806</v>
      </c>
      <c r="Z13" s="119">
        <v>479076</v>
      </c>
      <c r="AA13" s="119">
        <v>795718</v>
      </c>
      <c r="AB13" s="119">
        <v>718063</v>
      </c>
      <c r="AC13" s="119">
        <v>554540</v>
      </c>
    </row>
    <row r="14" spans="1:29">
      <c r="A14" s="11" t="s">
        <v>49</v>
      </c>
      <c r="B14" s="119">
        <v>256158</v>
      </c>
      <c r="C14" s="119">
        <v>306990</v>
      </c>
      <c r="D14" s="119">
        <v>468027</v>
      </c>
      <c r="E14" s="119">
        <v>146352</v>
      </c>
      <c r="F14" s="119">
        <v>220931</v>
      </c>
      <c r="G14" s="119">
        <v>286414</v>
      </c>
      <c r="H14" s="119">
        <v>390014</v>
      </c>
      <c r="I14" s="119">
        <v>174189</v>
      </c>
      <c r="J14" s="119">
        <v>191237</v>
      </c>
      <c r="K14" s="119">
        <v>433830</v>
      </c>
      <c r="L14" s="119">
        <v>576454</v>
      </c>
      <c r="M14" s="119">
        <v>154135</v>
      </c>
      <c r="N14" s="119">
        <v>253795</v>
      </c>
      <c r="O14" s="119">
        <v>373128</v>
      </c>
      <c r="P14" s="119">
        <v>413537</v>
      </c>
      <c r="Q14" s="119">
        <v>207516</v>
      </c>
      <c r="R14" s="119">
        <v>191225</v>
      </c>
      <c r="S14" s="119">
        <v>262258</v>
      </c>
      <c r="T14" s="119">
        <v>345790</v>
      </c>
      <c r="U14" s="119">
        <v>240235</v>
      </c>
      <c r="V14" s="119">
        <v>210465</v>
      </c>
      <c r="W14" s="119">
        <v>301523</v>
      </c>
      <c r="X14" s="119">
        <v>408471</v>
      </c>
      <c r="Y14" s="119">
        <v>262728</v>
      </c>
      <c r="Z14" s="119">
        <v>216064</v>
      </c>
      <c r="AA14" s="119">
        <v>533957</v>
      </c>
      <c r="AB14" s="119">
        <v>437399</v>
      </c>
      <c r="AC14" s="119">
        <v>252765</v>
      </c>
    </row>
    <row r="15" spans="1:29">
      <c r="A15" s="11" t="s">
        <v>957</v>
      </c>
      <c r="B15" s="119">
        <v>309631</v>
      </c>
      <c r="C15" s="119">
        <v>342269</v>
      </c>
      <c r="D15" s="119">
        <v>349334</v>
      </c>
      <c r="E15" s="119">
        <v>423365</v>
      </c>
      <c r="F15" s="119">
        <v>146277</v>
      </c>
      <c r="G15" s="119">
        <v>227158</v>
      </c>
      <c r="H15" s="119">
        <v>270251</v>
      </c>
      <c r="I15" s="119">
        <v>304482</v>
      </c>
      <c r="J15" s="119">
        <v>366065</v>
      </c>
      <c r="K15" s="119">
        <v>369375</v>
      </c>
      <c r="L15" s="119">
        <v>340147</v>
      </c>
      <c r="M15" s="119">
        <v>407430</v>
      </c>
      <c r="N15" s="119">
        <v>389879</v>
      </c>
      <c r="O15" s="119">
        <v>440132</v>
      </c>
      <c r="P15" s="119">
        <v>416389</v>
      </c>
      <c r="Q15" s="119">
        <v>401295</v>
      </c>
      <c r="R15" s="119">
        <v>480420</v>
      </c>
      <c r="S15" s="119">
        <v>530999</v>
      </c>
      <c r="T15" s="119">
        <v>595426</v>
      </c>
      <c r="U15" s="119">
        <v>567664</v>
      </c>
      <c r="V15" s="119">
        <v>559643</v>
      </c>
      <c r="W15" s="119">
        <v>603016</v>
      </c>
      <c r="X15" s="119">
        <v>599906</v>
      </c>
      <c r="Y15" s="119">
        <v>324078</v>
      </c>
      <c r="Z15" s="119">
        <v>263012</v>
      </c>
      <c r="AA15" s="119">
        <v>261761</v>
      </c>
      <c r="AB15" s="119">
        <v>280664</v>
      </c>
      <c r="AC15" s="119">
        <v>301775</v>
      </c>
    </row>
    <row r="16" spans="1:29">
      <c r="A16" s="12" t="s">
        <v>209</v>
      </c>
      <c r="B16" s="119">
        <v>3018101</v>
      </c>
      <c r="C16" s="119">
        <v>3490393</v>
      </c>
      <c r="D16" s="119">
        <v>3439769</v>
      </c>
      <c r="E16" s="119">
        <v>2385643</v>
      </c>
      <c r="F16" s="119">
        <v>2489288</v>
      </c>
      <c r="G16" s="119">
        <v>1735891</v>
      </c>
      <c r="H16" s="119">
        <v>1770734</v>
      </c>
      <c r="I16" s="119">
        <v>1908358</v>
      </c>
      <c r="J16" s="119">
        <v>2087088</v>
      </c>
      <c r="K16" s="119">
        <v>2088592</v>
      </c>
      <c r="L16" s="119">
        <v>2304065</v>
      </c>
      <c r="M16" s="119">
        <v>2171792</v>
      </c>
      <c r="N16" s="119">
        <v>2371483</v>
      </c>
      <c r="O16" s="119">
        <v>2538980</v>
      </c>
      <c r="P16" s="119">
        <v>2406149</v>
      </c>
      <c r="Q16" s="119">
        <v>1958268</v>
      </c>
      <c r="R16" s="119">
        <v>2070648</v>
      </c>
      <c r="S16" s="119">
        <v>2313398</v>
      </c>
      <c r="T16" s="119">
        <v>2410163</v>
      </c>
      <c r="U16" s="119">
        <v>1831368</v>
      </c>
      <c r="V16" s="119">
        <v>1913765</v>
      </c>
      <c r="W16" s="119">
        <v>2252300</v>
      </c>
      <c r="X16" s="119">
        <v>2395160</v>
      </c>
      <c r="Y16" s="119">
        <v>1811683</v>
      </c>
      <c r="Z16" s="119">
        <v>2047800</v>
      </c>
      <c r="AA16" s="119">
        <v>1886061</v>
      </c>
      <c r="AB16" s="119">
        <v>2902797</v>
      </c>
      <c r="AC16" s="119">
        <v>1930743</v>
      </c>
    </row>
    <row r="17" spans="1:29">
      <c r="A17" s="32" t="s">
        <v>210</v>
      </c>
      <c r="B17" s="121">
        <f t="shared" ref="B17:U17" si="2">B3+B12+B13+B16</f>
        <v>65212316</v>
      </c>
      <c r="C17" s="121">
        <f t="shared" si="2"/>
        <v>68998453</v>
      </c>
      <c r="D17" s="121">
        <f t="shared" si="2"/>
        <v>69244286</v>
      </c>
      <c r="E17" s="121">
        <f t="shared" si="2"/>
        <v>70845771</v>
      </c>
      <c r="F17" s="121">
        <f t="shared" si="2"/>
        <v>71189183</v>
      </c>
      <c r="G17" s="121">
        <f t="shared" si="2"/>
        <v>72606697</v>
      </c>
      <c r="H17" s="121">
        <f t="shared" si="2"/>
        <v>73555161</v>
      </c>
      <c r="I17" s="121">
        <f t="shared" si="2"/>
        <v>74381407</v>
      </c>
      <c r="J17" s="121">
        <f t="shared" si="2"/>
        <v>75898408</v>
      </c>
      <c r="K17" s="121">
        <f t="shared" si="2"/>
        <v>79087136</v>
      </c>
      <c r="L17" s="121">
        <f t="shared" si="2"/>
        <v>82393972</v>
      </c>
      <c r="M17" s="121">
        <f t="shared" si="2"/>
        <v>83964254</v>
      </c>
      <c r="N17" s="121">
        <f t="shared" si="2"/>
        <v>87337997</v>
      </c>
      <c r="O17" s="121">
        <f t="shared" si="2"/>
        <v>89911647</v>
      </c>
      <c r="P17" s="121">
        <f t="shared" si="2"/>
        <v>93514984</v>
      </c>
      <c r="Q17" s="121">
        <f t="shared" si="2"/>
        <v>96318515</v>
      </c>
      <c r="R17" s="121">
        <f t="shared" si="2"/>
        <v>95941413</v>
      </c>
      <c r="S17" s="121">
        <f t="shared" si="2"/>
        <v>101702600</v>
      </c>
      <c r="T17" s="121">
        <f t="shared" si="2"/>
        <v>105288352</v>
      </c>
      <c r="U17" s="121">
        <f t="shared" si="2"/>
        <v>103746061</v>
      </c>
      <c r="V17" s="121">
        <v>104091731</v>
      </c>
      <c r="W17" s="121">
        <v>107307946</v>
      </c>
      <c r="X17" s="121">
        <v>114078488</v>
      </c>
      <c r="Y17" s="121">
        <v>115394793</v>
      </c>
      <c r="Z17" s="121">
        <v>119426527</v>
      </c>
      <c r="AA17" s="121">
        <v>127245757</v>
      </c>
      <c r="AB17" s="121">
        <v>131719052</v>
      </c>
      <c r="AC17" s="121">
        <v>137004240</v>
      </c>
    </row>
    <row r="18" spans="1:29">
      <c r="A18" s="32" t="s">
        <v>211</v>
      </c>
      <c r="B18" s="121">
        <f t="shared" ref="B18:U18" si="3">SUM(B19:B25)</f>
        <v>7198273</v>
      </c>
      <c r="C18" s="121">
        <f t="shared" si="3"/>
        <v>7034948</v>
      </c>
      <c r="D18" s="121">
        <f t="shared" si="3"/>
        <v>7251851</v>
      </c>
      <c r="E18" s="121">
        <f t="shared" si="3"/>
        <v>7278903</v>
      </c>
      <c r="F18" s="121">
        <f t="shared" si="3"/>
        <v>7368963</v>
      </c>
      <c r="G18" s="121">
        <f t="shared" si="3"/>
        <v>7522467</v>
      </c>
      <c r="H18" s="121">
        <f t="shared" si="3"/>
        <v>7734883</v>
      </c>
      <c r="I18" s="121">
        <f t="shared" si="3"/>
        <v>7794362</v>
      </c>
      <c r="J18" s="121">
        <f t="shared" si="3"/>
        <v>8069047</v>
      </c>
      <c r="K18" s="121">
        <f t="shared" si="3"/>
        <v>8219121</v>
      </c>
      <c r="L18" s="121">
        <f t="shared" si="3"/>
        <v>8354908</v>
      </c>
      <c r="M18" s="121">
        <f t="shared" si="3"/>
        <v>8346215</v>
      </c>
      <c r="N18" s="121">
        <f t="shared" si="3"/>
        <v>8581242</v>
      </c>
      <c r="O18" s="121">
        <f t="shared" si="3"/>
        <v>8654417</v>
      </c>
      <c r="P18" s="121">
        <f t="shared" si="3"/>
        <v>8749471</v>
      </c>
      <c r="Q18" s="121">
        <f t="shared" si="3"/>
        <v>9048583</v>
      </c>
      <c r="R18" s="121">
        <f t="shared" si="3"/>
        <v>8996947</v>
      </c>
      <c r="S18" s="121">
        <f t="shared" si="3"/>
        <v>8970390</v>
      </c>
      <c r="T18" s="121">
        <f t="shared" si="3"/>
        <v>9009675</v>
      </c>
      <c r="U18" s="121">
        <f t="shared" si="3"/>
        <v>9420127</v>
      </c>
      <c r="V18" s="121">
        <v>9478051</v>
      </c>
      <c r="W18" s="121">
        <v>9428389</v>
      </c>
      <c r="X18" s="121">
        <v>9485084</v>
      </c>
      <c r="Y18" s="121">
        <v>9668891</v>
      </c>
      <c r="Z18" s="121">
        <v>9802220</v>
      </c>
      <c r="AA18" s="121">
        <v>10099488</v>
      </c>
      <c r="AB18" s="121">
        <v>10257475</v>
      </c>
      <c r="AC18" s="121">
        <v>10413708</v>
      </c>
    </row>
    <row r="19" spans="1:29">
      <c r="A19" s="9" t="s">
        <v>212</v>
      </c>
      <c r="B19" s="119">
        <v>4750000</v>
      </c>
      <c r="C19" s="119">
        <v>4396719</v>
      </c>
      <c r="D19" s="119">
        <v>4396719</v>
      </c>
      <c r="E19" s="119">
        <v>4396719</v>
      </c>
      <c r="F19" s="119">
        <v>4396719</v>
      </c>
      <c r="G19" s="119">
        <v>5200000</v>
      </c>
      <c r="H19" s="119">
        <v>5200000</v>
      </c>
      <c r="I19" s="119">
        <v>5200000</v>
      </c>
      <c r="J19" s="119">
        <v>5200000</v>
      </c>
      <c r="K19" s="119">
        <v>5200000</v>
      </c>
      <c r="L19" s="119">
        <v>5200000</v>
      </c>
      <c r="M19" s="119">
        <v>5200000</v>
      </c>
      <c r="N19" s="119">
        <v>5200000</v>
      </c>
      <c r="O19" s="119">
        <v>5200000</v>
      </c>
      <c r="P19" s="119">
        <v>5200000</v>
      </c>
      <c r="Q19" s="119">
        <v>5200000</v>
      </c>
      <c r="R19" s="119">
        <v>5200000</v>
      </c>
      <c r="S19" s="119">
        <v>5200000</v>
      </c>
      <c r="T19" s="119">
        <v>5200000</v>
      </c>
      <c r="U19" s="119">
        <v>5200000</v>
      </c>
      <c r="V19" s="119">
        <v>5200000</v>
      </c>
      <c r="W19" s="119">
        <v>5200000</v>
      </c>
      <c r="X19" s="119">
        <v>5200000</v>
      </c>
      <c r="Y19" s="119">
        <v>5200000</v>
      </c>
      <c r="Z19" s="119">
        <v>5200000</v>
      </c>
      <c r="AA19" s="119">
        <v>8000000</v>
      </c>
      <c r="AB19" s="119">
        <v>8000000</v>
      </c>
      <c r="AC19" s="119">
        <v>8000000</v>
      </c>
    </row>
    <row r="20" spans="1:29">
      <c r="A20" s="9" t="s">
        <v>213</v>
      </c>
      <c r="B20" s="119">
        <v>4511</v>
      </c>
      <c r="C20" s="119">
        <v>4511</v>
      </c>
      <c r="D20" s="119">
        <v>4511</v>
      </c>
      <c r="E20" s="119">
        <v>4511</v>
      </c>
      <c r="F20" s="119">
        <v>4511</v>
      </c>
      <c r="G20" s="119">
        <v>4511</v>
      </c>
      <c r="H20" s="119">
        <v>4511</v>
      </c>
      <c r="I20" s="119">
        <v>4511</v>
      </c>
      <c r="J20" s="119">
        <v>4511</v>
      </c>
      <c r="K20" s="119">
        <v>4511</v>
      </c>
      <c r="L20" s="119">
        <v>4511</v>
      </c>
      <c r="M20" s="119">
        <v>4511</v>
      </c>
      <c r="N20" s="119">
        <v>4511</v>
      </c>
      <c r="O20" s="119">
        <v>4511</v>
      </c>
      <c r="P20" s="119">
        <v>4511</v>
      </c>
      <c r="Q20" s="119">
        <v>4511</v>
      </c>
      <c r="R20" s="119">
        <v>4511</v>
      </c>
      <c r="S20" s="119">
        <v>4511</v>
      </c>
      <c r="T20" s="119">
        <v>4511</v>
      </c>
      <c r="U20" s="119">
        <v>4511</v>
      </c>
      <c r="V20" s="119">
        <v>4511</v>
      </c>
      <c r="W20" s="119">
        <v>4511</v>
      </c>
      <c r="X20" s="119">
        <v>4511</v>
      </c>
      <c r="Y20" s="119">
        <v>5098</v>
      </c>
      <c r="Z20" s="119">
        <v>5098</v>
      </c>
      <c r="AA20" s="119">
        <v>5098</v>
      </c>
      <c r="AB20" s="119">
        <v>5098</v>
      </c>
      <c r="AC20" s="119">
        <v>5098</v>
      </c>
    </row>
    <row r="21" spans="1:29">
      <c r="A21" s="9" t="s">
        <v>214</v>
      </c>
      <c r="B21" s="119">
        <v>2468615</v>
      </c>
      <c r="C21" s="119">
        <v>2773613</v>
      </c>
      <c r="D21" s="119">
        <v>2773613</v>
      </c>
      <c r="E21" s="119">
        <v>3065305</v>
      </c>
      <c r="F21" s="119">
        <v>3065305</v>
      </c>
      <c r="G21" s="119">
        <v>2446371</v>
      </c>
      <c r="H21" s="119">
        <v>2446371</v>
      </c>
      <c r="I21" s="119">
        <v>2872851</v>
      </c>
      <c r="J21" s="119">
        <v>2872851</v>
      </c>
      <c r="K21" s="119">
        <v>3152172</v>
      </c>
      <c r="L21" s="119">
        <v>3152172</v>
      </c>
      <c r="M21" s="119">
        <v>3411250</v>
      </c>
      <c r="N21" s="119">
        <v>3411250</v>
      </c>
      <c r="O21" s="119">
        <v>3742995</v>
      </c>
      <c r="P21" s="119">
        <v>3742995</v>
      </c>
      <c r="Q21" s="119">
        <v>3960169</v>
      </c>
      <c r="R21" s="119">
        <v>3960169</v>
      </c>
      <c r="S21" s="119">
        <v>4064466</v>
      </c>
      <c r="T21" s="119">
        <v>4064466</v>
      </c>
      <c r="U21" s="119">
        <v>4320559</v>
      </c>
      <c r="V21" s="119">
        <v>4320559</v>
      </c>
      <c r="W21" s="119">
        <v>4472749</v>
      </c>
      <c r="X21" s="119">
        <v>4472749</v>
      </c>
      <c r="Y21" s="119">
        <v>4760864</v>
      </c>
      <c r="Z21" s="119">
        <v>4760864</v>
      </c>
      <c r="AA21" s="119">
        <v>2298375</v>
      </c>
      <c r="AB21" s="119">
        <v>2295229</v>
      </c>
      <c r="AC21" s="119">
        <v>2511118</v>
      </c>
    </row>
    <row r="22" spans="1:29">
      <c r="A22" s="9" t="s">
        <v>215</v>
      </c>
      <c r="B22" s="119">
        <v>-187792</v>
      </c>
      <c r="C22" s="119">
        <v>-143512</v>
      </c>
      <c r="D22" s="119">
        <v>-128707</v>
      </c>
      <c r="E22" s="119">
        <v>-191464</v>
      </c>
      <c r="F22" s="119">
        <v>-189301</v>
      </c>
      <c r="G22" s="119">
        <v>-132573</v>
      </c>
      <c r="H22" s="119">
        <v>-99479</v>
      </c>
      <c r="I22" s="119">
        <v>-284995</v>
      </c>
      <c r="J22" s="119">
        <v>-168447</v>
      </c>
      <c r="K22" s="119">
        <v>-139622</v>
      </c>
      <c r="L22" s="119">
        <v>-123160</v>
      </c>
      <c r="M22" s="119">
        <v>-271699</v>
      </c>
      <c r="N22" s="119">
        <v>-224083</v>
      </c>
      <c r="O22" s="119">
        <v>-295355</v>
      </c>
      <c r="P22" s="119">
        <v>-253431</v>
      </c>
      <c r="Q22" s="119">
        <v>-118463</v>
      </c>
      <c r="R22" s="119">
        <v>-202545</v>
      </c>
      <c r="S22" s="119">
        <v>-303154</v>
      </c>
      <c r="T22" s="119">
        <v>-292643</v>
      </c>
      <c r="U22" s="119">
        <v>-111177</v>
      </c>
      <c r="V22" s="119">
        <v>-115962</v>
      </c>
      <c r="W22" s="119">
        <v>-252090</v>
      </c>
      <c r="X22" s="119">
        <v>-242565</v>
      </c>
      <c r="Y22" s="119">
        <v>-303874</v>
      </c>
      <c r="Z22" s="119">
        <v>-305967</v>
      </c>
      <c r="AA22" s="119">
        <v>-207413</v>
      </c>
      <c r="AB22" s="119">
        <v>-194815</v>
      </c>
      <c r="AC22" s="119">
        <v>-106214</v>
      </c>
    </row>
    <row r="23" spans="1:29">
      <c r="A23" s="9" t="s">
        <v>216</v>
      </c>
      <c r="B23" s="119">
        <v>159464</v>
      </c>
      <c r="C23" s="119">
        <v>0</v>
      </c>
      <c r="D23" s="119">
        <v>201921</v>
      </c>
      <c r="E23" s="119">
        <v>0</v>
      </c>
      <c r="F23" s="119">
        <v>87712</v>
      </c>
      <c r="G23" s="119">
        <v>0</v>
      </c>
      <c r="H23" s="119">
        <v>181500</v>
      </c>
      <c r="I23" s="119">
        <v>0</v>
      </c>
      <c r="J23" s="119">
        <v>158093</v>
      </c>
      <c r="K23" s="119">
        <v>0</v>
      </c>
      <c r="L23" s="119">
        <v>119278</v>
      </c>
      <c r="M23" s="119">
        <v>0</v>
      </c>
      <c r="N23" s="119">
        <v>187336</v>
      </c>
      <c r="O23" s="119">
        <v>0</v>
      </c>
      <c r="P23" s="119">
        <v>53059</v>
      </c>
      <c r="Q23" s="119">
        <v>0</v>
      </c>
      <c r="R23" s="119">
        <v>28989</v>
      </c>
      <c r="S23" s="119">
        <v>0</v>
      </c>
      <c r="T23" s="119">
        <v>28395</v>
      </c>
      <c r="U23" s="119">
        <v>0</v>
      </c>
      <c r="V23" s="119">
        <v>64423</v>
      </c>
      <c r="W23" s="119">
        <v>0</v>
      </c>
      <c r="X23" s="119">
        <v>58559</v>
      </c>
      <c r="Y23" s="119">
        <v>0</v>
      </c>
      <c r="Z23" s="119">
        <v>138837</v>
      </c>
      <c r="AA23" s="119">
        <v>0</v>
      </c>
      <c r="AB23" s="119">
        <v>148553</v>
      </c>
      <c r="AC23" s="119">
        <v>0</v>
      </c>
    </row>
    <row r="24" spans="1:29">
      <c r="A24" s="9" t="s">
        <v>867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>
        <v>-2065</v>
      </c>
      <c r="W24" s="119">
        <v>-3387</v>
      </c>
      <c r="X24" s="119">
        <v>-14520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</row>
    <row r="25" spans="1:29">
      <c r="A25" s="9" t="s">
        <v>217</v>
      </c>
      <c r="B25" s="119">
        <v>3475</v>
      </c>
      <c r="C25" s="119">
        <v>3617</v>
      </c>
      <c r="D25" s="119">
        <v>3794</v>
      </c>
      <c r="E25" s="119">
        <v>3832</v>
      </c>
      <c r="F25" s="119">
        <v>4017</v>
      </c>
      <c r="G25" s="119">
        <v>4158</v>
      </c>
      <c r="H25" s="119">
        <v>1980</v>
      </c>
      <c r="I25" s="119">
        <v>1995</v>
      </c>
      <c r="J25" s="119">
        <v>2039</v>
      </c>
      <c r="K25" s="119">
        <v>2060</v>
      </c>
      <c r="L25" s="119">
        <v>2107</v>
      </c>
      <c r="M25" s="119">
        <v>2153</v>
      </c>
      <c r="N25" s="119">
        <v>2228</v>
      </c>
      <c r="O25" s="119">
        <v>2266</v>
      </c>
      <c r="P25" s="119">
        <v>2337</v>
      </c>
      <c r="Q25" s="119">
        <v>2366</v>
      </c>
      <c r="R25" s="119">
        <v>5823</v>
      </c>
      <c r="S25" s="119">
        <v>4567</v>
      </c>
      <c r="T25" s="119">
        <v>4946</v>
      </c>
      <c r="U25" s="119">
        <v>6234</v>
      </c>
      <c r="V25" s="119">
        <v>6585</v>
      </c>
      <c r="W25" s="119">
        <v>6606</v>
      </c>
      <c r="X25" s="119">
        <v>6350</v>
      </c>
      <c r="Y25" s="119">
        <v>6803</v>
      </c>
      <c r="Z25" s="119">
        <v>3388</v>
      </c>
      <c r="AA25" s="119">
        <v>3428</v>
      </c>
      <c r="AB25" s="119">
        <v>3410</v>
      </c>
      <c r="AC25" s="119">
        <v>3706</v>
      </c>
    </row>
    <row r="26" spans="1:29">
      <c r="A26" s="32" t="s">
        <v>218</v>
      </c>
      <c r="B26" s="121">
        <f t="shared" ref="B26:U26" si="4">SUM(B17:B18)</f>
        <v>72410589</v>
      </c>
      <c r="C26" s="121">
        <f t="shared" si="4"/>
        <v>76033401</v>
      </c>
      <c r="D26" s="121">
        <f t="shared" si="4"/>
        <v>76496137</v>
      </c>
      <c r="E26" s="121">
        <f t="shared" si="4"/>
        <v>78124674</v>
      </c>
      <c r="F26" s="121">
        <f t="shared" si="4"/>
        <v>78558146</v>
      </c>
      <c r="G26" s="121">
        <f t="shared" si="4"/>
        <v>80129164</v>
      </c>
      <c r="H26" s="121">
        <f t="shared" si="4"/>
        <v>81290044</v>
      </c>
      <c r="I26" s="121">
        <f t="shared" si="4"/>
        <v>82175769</v>
      </c>
      <c r="J26" s="121">
        <f t="shared" si="4"/>
        <v>83967455</v>
      </c>
      <c r="K26" s="121">
        <f t="shared" si="4"/>
        <v>87306257</v>
      </c>
      <c r="L26" s="121">
        <f t="shared" si="4"/>
        <v>90748880</v>
      </c>
      <c r="M26" s="121">
        <f t="shared" si="4"/>
        <v>92310469</v>
      </c>
      <c r="N26" s="121">
        <f t="shared" si="4"/>
        <v>95919239</v>
      </c>
      <c r="O26" s="121">
        <f t="shared" si="4"/>
        <v>98566064</v>
      </c>
      <c r="P26" s="121">
        <f t="shared" si="4"/>
        <v>102264455</v>
      </c>
      <c r="Q26" s="121">
        <f t="shared" si="4"/>
        <v>105367098</v>
      </c>
      <c r="R26" s="121">
        <f t="shared" si="4"/>
        <v>104938360</v>
      </c>
      <c r="S26" s="121">
        <f t="shared" si="4"/>
        <v>110672990</v>
      </c>
      <c r="T26" s="121">
        <f t="shared" si="4"/>
        <v>114298027</v>
      </c>
      <c r="U26" s="121">
        <f t="shared" si="4"/>
        <v>113166188</v>
      </c>
      <c r="V26" s="121">
        <v>113569782</v>
      </c>
      <c r="W26" s="121">
        <v>116736335</v>
      </c>
      <c r="X26" s="121">
        <v>123563572</v>
      </c>
      <c r="Y26" s="121">
        <v>125063684</v>
      </c>
      <c r="Z26" s="121">
        <v>129228747</v>
      </c>
      <c r="AA26" s="121">
        <v>137345245</v>
      </c>
      <c r="AB26" s="121">
        <v>141976527</v>
      </c>
      <c r="AC26" s="121">
        <v>147417948</v>
      </c>
    </row>
    <row r="27" spans="1:29" ht="36">
      <c r="A27" s="113" t="s">
        <v>967</v>
      </c>
      <c r="N27" s="10"/>
      <c r="X27" s="46"/>
      <c r="AA27" s="119"/>
      <c r="AB27" s="46"/>
    </row>
    <row r="28" spans="1:29">
      <c r="N28" s="10"/>
      <c r="X28" s="46"/>
    </row>
    <row r="29" spans="1:29">
      <c r="A29"/>
      <c r="N29" s="10"/>
    </row>
    <row r="30" spans="1:29">
      <c r="N30" s="10"/>
    </row>
    <row r="31" spans="1:29">
      <c r="N31" s="14"/>
    </row>
  </sheetData>
  <hyperlinks>
    <hyperlink ref="A1" location="Índice!A1" display="           Índice           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50"/>
  </sheetPr>
  <dimension ref="A1:BW109"/>
  <sheetViews>
    <sheetView topLeftCell="B1" workbookViewId="0">
      <pane xSplit="1" ySplit="2" topLeftCell="BU3" activePane="bottomRight" state="frozen"/>
      <selection activeCell="B1" sqref="B1"/>
      <selection pane="topRight" activeCell="C1" sqref="C1"/>
      <selection pane="bottomLeft" activeCell="B3" sqref="B3"/>
      <selection pane="bottomRight" activeCell="B5" sqref="B5"/>
    </sheetView>
  </sheetViews>
  <sheetFormatPr defaultColWidth="9.140625"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5" customWidth="1"/>
    <col min="53" max="53" width="13.42578125" style="15" customWidth="1"/>
    <col min="54" max="72" width="12.42578125" style="15" customWidth="1"/>
    <col min="73" max="73" width="11.42578125" style="15" customWidth="1"/>
    <col min="74" max="74" width="11.42578125" style="4" customWidth="1"/>
    <col min="75" max="16384" width="9.14062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6" t="s">
        <v>199</v>
      </c>
      <c r="C2" s="87" t="s">
        <v>125</v>
      </c>
      <c r="D2" s="87" t="s">
        <v>124</v>
      </c>
      <c r="E2" s="87" t="s">
        <v>123</v>
      </c>
      <c r="F2" s="87" t="s">
        <v>122</v>
      </c>
      <c r="G2" s="87" t="s">
        <v>121</v>
      </c>
      <c r="H2" s="87" t="s">
        <v>120</v>
      </c>
      <c r="I2" s="87" t="s">
        <v>119</v>
      </c>
      <c r="J2" s="87" t="s">
        <v>118</v>
      </c>
      <c r="K2" s="87" t="s">
        <v>117</v>
      </c>
      <c r="L2" s="87" t="s">
        <v>116</v>
      </c>
      <c r="M2" s="87" t="s">
        <v>115</v>
      </c>
      <c r="N2" s="87" t="s">
        <v>114</v>
      </c>
      <c r="O2" s="87" t="s">
        <v>113</v>
      </c>
      <c r="P2" s="87" t="s">
        <v>112</v>
      </c>
      <c r="Q2" s="87" t="s">
        <v>111</v>
      </c>
      <c r="R2" s="87" t="s">
        <v>110</v>
      </c>
      <c r="S2" s="87" t="s">
        <v>109</v>
      </c>
      <c r="T2" s="87" t="s">
        <v>108</v>
      </c>
      <c r="U2" s="87" t="s">
        <v>107</v>
      </c>
      <c r="V2" s="87" t="s">
        <v>106</v>
      </c>
      <c r="W2" s="87" t="s">
        <v>105</v>
      </c>
      <c r="X2" s="87" t="s">
        <v>104</v>
      </c>
      <c r="Y2" s="87" t="s">
        <v>103</v>
      </c>
      <c r="Z2" s="87" t="s">
        <v>102</v>
      </c>
      <c r="AA2" s="87" t="s">
        <v>101</v>
      </c>
      <c r="AB2" s="87" t="s">
        <v>100</v>
      </c>
      <c r="AC2" s="87" t="s">
        <v>99</v>
      </c>
      <c r="AD2" s="87" t="s">
        <v>98</v>
      </c>
      <c r="AE2" s="87" t="s">
        <v>97</v>
      </c>
      <c r="AF2" s="87" t="s">
        <v>96</v>
      </c>
      <c r="AG2" s="87" t="s">
        <v>95</v>
      </c>
      <c r="AH2" s="87" t="s">
        <v>94</v>
      </c>
      <c r="AI2" s="87" t="s">
        <v>93</v>
      </c>
      <c r="AJ2" s="87" t="s">
        <v>92</v>
      </c>
      <c r="AK2" s="87" t="s">
        <v>91</v>
      </c>
      <c r="AL2" s="87" t="s">
        <v>90</v>
      </c>
      <c r="AM2" s="87" t="s">
        <v>89</v>
      </c>
      <c r="AN2" s="87" t="s">
        <v>88</v>
      </c>
      <c r="AO2" s="87" t="s">
        <v>87</v>
      </c>
      <c r="AP2" s="87" t="s">
        <v>86</v>
      </c>
      <c r="AQ2" s="87" t="s">
        <v>85</v>
      </c>
      <c r="AR2" s="87" t="s">
        <v>84</v>
      </c>
      <c r="AS2" s="87" t="s">
        <v>83</v>
      </c>
      <c r="AT2" s="87" t="s">
        <v>82</v>
      </c>
      <c r="AU2" s="87" t="s">
        <v>81</v>
      </c>
      <c r="AV2" s="87" t="s">
        <v>80</v>
      </c>
      <c r="AW2" s="87" t="s">
        <v>79</v>
      </c>
      <c r="AX2" s="87" t="s">
        <v>78</v>
      </c>
      <c r="AY2" s="87" t="s">
        <v>77</v>
      </c>
      <c r="AZ2" s="87" t="s">
        <v>76</v>
      </c>
      <c r="BA2" s="87" t="s">
        <v>75</v>
      </c>
      <c r="BB2" s="87" t="s">
        <v>74</v>
      </c>
      <c r="BC2" s="87" t="s">
        <v>73</v>
      </c>
      <c r="BD2" s="87" t="s">
        <v>72</v>
      </c>
      <c r="BE2" s="87" t="s">
        <v>71</v>
      </c>
      <c r="BF2" s="87" t="s">
        <v>70</v>
      </c>
      <c r="BG2" s="87" t="s">
        <v>69</v>
      </c>
      <c r="BH2" s="87" t="s">
        <v>68</v>
      </c>
      <c r="BI2" s="87" t="s">
        <v>67</v>
      </c>
      <c r="BJ2" s="87" t="s">
        <v>66</v>
      </c>
      <c r="BK2" s="87" t="s">
        <v>65</v>
      </c>
      <c r="BL2" s="87" t="s">
        <v>64</v>
      </c>
      <c r="BM2" s="87" t="s">
        <v>63</v>
      </c>
      <c r="BN2" s="87" t="s">
        <v>62</v>
      </c>
      <c r="BO2" s="87" t="s">
        <v>36</v>
      </c>
      <c r="BP2" s="87" t="s">
        <v>35</v>
      </c>
      <c r="BQ2" s="87" t="s">
        <v>34</v>
      </c>
      <c r="BR2" s="87" t="s">
        <v>33</v>
      </c>
      <c r="BS2" s="87" t="s">
        <v>32</v>
      </c>
      <c r="BT2" s="87" t="s">
        <v>31</v>
      </c>
      <c r="BU2" s="87" t="s">
        <v>30</v>
      </c>
      <c r="BV2" s="87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5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 ht="30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94"/>
      <c r="B88" s="295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94"/>
      <c r="B89" s="295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 xr:uid="{00000000-0004-0000-0400-000000000000}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50"/>
  </sheetPr>
  <dimension ref="A1:AP32"/>
  <sheetViews>
    <sheetView workbookViewId="0">
      <pane xSplit="1" topLeftCell="P1" activePane="topRight" state="frozen"/>
      <selection pane="topRight"/>
    </sheetView>
  </sheetViews>
  <sheetFormatPr defaultColWidth="9" defaultRowHeight="15"/>
  <cols>
    <col min="1" max="1" width="72.42578125" style="4" customWidth="1"/>
    <col min="2" max="17" width="13.42578125" style="4" customWidth="1"/>
    <col min="18" max="18" width="13.28515625" style="4" customWidth="1"/>
    <col min="19" max="23" width="13.42578125" style="4" customWidth="1"/>
    <col min="24" max="25" width="13.140625" style="4" customWidth="1"/>
    <col min="26" max="42" width="13.42578125" style="4" customWidth="1"/>
    <col min="43" max="16384" width="9" style="4"/>
  </cols>
  <sheetData>
    <row r="1" spans="1:42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42" customFormat="1">
      <c r="A2" s="88" t="s">
        <v>265</v>
      </c>
      <c r="B2" s="87" t="s">
        <v>483</v>
      </c>
      <c r="C2" s="87" t="s">
        <v>482</v>
      </c>
      <c r="D2" s="87" t="s">
        <v>481</v>
      </c>
      <c r="E2" s="87" t="s">
        <v>480</v>
      </c>
      <c r="F2" s="87" t="s">
        <v>272</v>
      </c>
      <c r="G2" s="87" t="s">
        <v>479</v>
      </c>
      <c r="H2" s="87" t="s">
        <v>478</v>
      </c>
      <c r="I2" s="87" t="s">
        <v>477</v>
      </c>
      <c r="J2" s="87" t="s">
        <v>476</v>
      </c>
      <c r="K2" s="87" t="s">
        <v>290</v>
      </c>
      <c r="L2" s="87" t="s">
        <v>475</v>
      </c>
      <c r="M2" s="87" t="s">
        <v>474</v>
      </c>
      <c r="N2" s="87" t="s">
        <v>473</v>
      </c>
      <c r="O2" s="87" t="s">
        <v>472</v>
      </c>
      <c r="P2" s="87" t="s">
        <v>267</v>
      </c>
      <c r="Q2" s="87" t="s">
        <v>471</v>
      </c>
      <c r="R2" s="87" t="s">
        <v>470</v>
      </c>
      <c r="S2" s="87" t="s">
        <v>469</v>
      </c>
      <c r="T2" s="87" t="s">
        <v>468</v>
      </c>
      <c r="U2" s="87" t="s">
        <v>266</v>
      </c>
      <c r="V2" s="87" t="s">
        <v>467</v>
      </c>
      <c r="W2" s="87" t="s">
        <v>466</v>
      </c>
      <c r="X2" s="87" t="s">
        <v>800</v>
      </c>
      <c r="Y2" s="87" t="s">
        <v>843</v>
      </c>
      <c r="Z2" s="87" t="s">
        <v>828</v>
      </c>
      <c r="AA2" s="87" t="s">
        <v>861</v>
      </c>
      <c r="AB2" s="87" t="s">
        <v>908</v>
      </c>
      <c r="AC2" s="87" t="s">
        <v>909</v>
      </c>
      <c r="AD2" s="87" t="s">
        <v>917</v>
      </c>
      <c r="AE2" s="87" t="s">
        <v>916</v>
      </c>
      <c r="AF2" s="87" t="s">
        <v>927</v>
      </c>
      <c r="AG2" s="87" t="s">
        <v>929</v>
      </c>
      <c r="AH2" s="87" t="s">
        <v>928</v>
      </c>
      <c r="AI2" s="87" t="s">
        <v>934</v>
      </c>
      <c r="AJ2" s="87" t="s">
        <v>943</v>
      </c>
      <c r="AK2" s="87" t="s">
        <v>944</v>
      </c>
      <c r="AL2" s="87" t="s">
        <v>970</v>
      </c>
      <c r="AM2" s="87" t="s">
        <v>969</v>
      </c>
      <c r="AN2" s="87" t="s">
        <v>979</v>
      </c>
      <c r="AO2" s="87" t="s">
        <v>980</v>
      </c>
      <c r="AP2" s="87" t="s">
        <v>981</v>
      </c>
    </row>
    <row r="3" spans="1:42" s="13" customFormat="1">
      <c r="A3" s="43" t="s">
        <v>281</v>
      </c>
      <c r="B3" s="121">
        <v>2143509</v>
      </c>
      <c r="C3" s="121">
        <v>2513374</v>
      </c>
      <c r="D3" s="121">
        <v>2445158</v>
      </c>
      <c r="E3" s="121">
        <v>2449736</v>
      </c>
      <c r="F3" s="121">
        <v>9551777</v>
      </c>
      <c r="G3" s="121">
        <v>2264697</v>
      </c>
      <c r="H3" s="121">
        <v>2258278</v>
      </c>
      <c r="I3" s="121">
        <v>2589498</v>
      </c>
      <c r="J3" s="121">
        <v>1992941</v>
      </c>
      <c r="K3" s="121">
        <v>9105414</v>
      </c>
      <c r="L3" s="121">
        <v>2921366</v>
      </c>
      <c r="M3" s="121">
        <v>2037345</v>
      </c>
      <c r="N3" s="121">
        <v>1763854</v>
      </c>
      <c r="O3" s="121">
        <v>1510605</v>
      </c>
      <c r="P3" s="121">
        <v>8233170</v>
      </c>
      <c r="Q3" s="121">
        <v>1939918</v>
      </c>
      <c r="R3" s="121">
        <v>1291712</v>
      </c>
      <c r="S3" s="121">
        <v>2446749</v>
      </c>
      <c r="T3" s="121">
        <v>2533797</v>
      </c>
      <c r="U3" s="121">
        <v>8212176</v>
      </c>
      <c r="V3" s="121">
        <v>2326131</v>
      </c>
      <c r="W3" s="121">
        <v>3387597</v>
      </c>
      <c r="X3" s="121">
        <v>3646329</v>
      </c>
      <c r="Y3" s="121">
        <v>3632453</v>
      </c>
      <c r="Z3" s="121">
        <v>12992510</v>
      </c>
      <c r="AA3" s="121">
        <v>3681914</v>
      </c>
      <c r="AB3" s="121">
        <f>AC3-AA3</f>
        <v>3767509</v>
      </c>
      <c r="AC3" s="121">
        <v>7449423</v>
      </c>
      <c r="AD3" s="121">
        <f>AE3-AC3</f>
        <v>4135266</v>
      </c>
      <c r="AE3" s="121">
        <v>11584689</v>
      </c>
      <c r="AF3" s="121">
        <f>AG3-AD3</f>
        <v>4149362</v>
      </c>
      <c r="AG3" s="121">
        <f>AH3-AC3</f>
        <v>8284628</v>
      </c>
      <c r="AH3" s="121">
        <v>15734051</v>
      </c>
      <c r="AI3" s="121">
        <v>3947862</v>
      </c>
      <c r="AJ3" s="121">
        <f>AK3-AI3</f>
        <v>4300116</v>
      </c>
      <c r="AK3" s="121">
        <v>8247978</v>
      </c>
      <c r="AL3" s="251">
        <f>AM3-AK3</f>
        <v>4111743</v>
      </c>
      <c r="AM3" s="121">
        <v>12359721</v>
      </c>
      <c r="AN3" s="121">
        <f>AP3-AM3</f>
        <v>4912254</v>
      </c>
      <c r="AO3" s="121">
        <v>9023997</v>
      </c>
      <c r="AP3" s="121">
        <v>17271975</v>
      </c>
    </row>
    <row r="4" spans="1:42">
      <c r="A4" s="20" t="s">
        <v>852</v>
      </c>
      <c r="B4" s="119">
        <v>1610083</v>
      </c>
      <c r="C4" s="119">
        <v>1653451</v>
      </c>
      <c r="D4" s="119">
        <v>1589675</v>
      </c>
      <c r="E4" s="119">
        <v>1891300</v>
      </c>
      <c r="F4" s="119">
        <v>6744509</v>
      </c>
      <c r="G4" s="119">
        <v>1624624</v>
      </c>
      <c r="H4" s="119">
        <v>1708864</v>
      </c>
      <c r="I4" s="119">
        <v>1729285</v>
      </c>
      <c r="J4" s="119">
        <v>1617508</v>
      </c>
      <c r="K4" s="119">
        <v>6680281</v>
      </c>
      <c r="L4" s="119">
        <v>1526007</v>
      </c>
      <c r="M4" s="119">
        <v>1473619</v>
      </c>
      <c r="N4" s="119">
        <v>1404559</v>
      </c>
      <c r="O4" s="119">
        <v>1555280</v>
      </c>
      <c r="P4" s="119">
        <v>5959465</v>
      </c>
      <c r="Q4" s="119">
        <v>1334427</v>
      </c>
      <c r="R4" s="119">
        <v>1401349</v>
      </c>
      <c r="S4" s="119">
        <v>1440039</v>
      </c>
      <c r="T4" s="119">
        <v>1527619</v>
      </c>
      <c r="U4" s="119">
        <v>5703434</v>
      </c>
      <c r="V4" s="119">
        <v>1572979</v>
      </c>
      <c r="W4" s="119">
        <v>1764236</v>
      </c>
      <c r="X4" s="119">
        <v>1876992</v>
      </c>
      <c r="Y4" s="119">
        <v>2010163</v>
      </c>
      <c r="Z4" s="119">
        <v>7224370</v>
      </c>
      <c r="AA4" s="119">
        <v>2052494</v>
      </c>
      <c r="AB4" s="119">
        <f t="shared" ref="AB4:AB31" si="0">AC4-AA4</f>
        <v>2214277</v>
      </c>
      <c r="AC4" s="119">
        <v>4266771</v>
      </c>
      <c r="AD4" s="119">
        <f t="shared" ref="AD4:AD31" si="1">AE4-AC4</f>
        <v>2248015</v>
      </c>
      <c r="AE4" s="119">
        <v>6514786</v>
      </c>
      <c r="AF4" s="119">
        <f t="shared" ref="AF4:AF31" si="2">AG4-AD4</f>
        <v>2345614</v>
      </c>
      <c r="AG4" s="287">
        <f t="shared" ref="AG4:AG31" si="3">AH4-AC4</f>
        <v>4593629</v>
      </c>
      <c r="AH4" s="119">
        <v>8860400</v>
      </c>
      <c r="AI4" s="119">
        <v>2269626</v>
      </c>
      <c r="AJ4" s="119">
        <f t="shared" ref="AJ4:AJ31" si="4">AK4-AI4</f>
        <v>2307554</v>
      </c>
      <c r="AK4" s="119">
        <v>4577180</v>
      </c>
      <c r="AL4" s="119">
        <f t="shared" ref="AL4:AL32" si="5">AM4-AK4</f>
        <v>2267792</v>
      </c>
      <c r="AM4" s="119">
        <v>6844972</v>
      </c>
      <c r="AN4" s="119">
        <f t="shared" ref="AN4:AN31" si="6">AP4-AM4</f>
        <v>2527259</v>
      </c>
      <c r="AO4" s="119">
        <v>4795051</v>
      </c>
      <c r="AP4" s="119">
        <v>9372231</v>
      </c>
    </row>
    <row r="5" spans="1:42">
      <c r="A5" s="20" t="s">
        <v>420</v>
      </c>
      <c r="B5" s="119">
        <v>385882</v>
      </c>
      <c r="C5" s="119">
        <v>354239</v>
      </c>
      <c r="D5" s="119">
        <v>500554</v>
      </c>
      <c r="E5" s="119">
        <v>373765</v>
      </c>
      <c r="F5" s="119">
        <v>1614440</v>
      </c>
      <c r="G5" s="119">
        <v>378250</v>
      </c>
      <c r="H5" s="119">
        <v>303978</v>
      </c>
      <c r="I5" s="119">
        <v>410517</v>
      </c>
      <c r="J5" s="119">
        <v>330307</v>
      </c>
      <c r="K5" s="119">
        <v>1423052</v>
      </c>
      <c r="L5" s="119">
        <v>261824</v>
      </c>
      <c r="M5" s="119">
        <v>249121</v>
      </c>
      <c r="N5" s="119">
        <v>147179</v>
      </c>
      <c r="O5" s="119">
        <v>178174</v>
      </c>
      <c r="P5" s="119">
        <v>836298</v>
      </c>
      <c r="Q5" s="119">
        <v>204021</v>
      </c>
      <c r="R5" s="119">
        <v>344136</v>
      </c>
      <c r="S5" s="119">
        <v>564910</v>
      </c>
      <c r="T5" s="119">
        <v>827933</v>
      </c>
      <c r="U5" s="119">
        <v>1941000</v>
      </c>
      <c r="V5" s="119">
        <v>1072460</v>
      </c>
      <c r="W5" s="119">
        <v>1257146</v>
      </c>
      <c r="X5" s="119">
        <v>1515868</v>
      </c>
      <c r="Y5" s="119">
        <v>1337141</v>
      </c>
      <c r="Z5" s="119">
        <v>5182615</v>
      </c>
      <c r="AA5" s="119">
        <v>1363588</v>
      </c>
      <c r="AB5" s="119">
        <f t="shared" si="0"/>
        <v>1405927</v>
      </c>
      <c r="AC5" s="119">
        <v>2769515</v>
      </c>
      <c r="AD5" s="119">
        <f t="shared" si="1"/>
        <v>1478552</v>
      </c>
      <c r="AE5" s="119">
        <v>4248067</v>
      </c>
      <c r="AF5" s="119">
        <f t="shared" si="2"/>
        <v>1358520</v>
      </c>
      <c r="AG5" s="287">
        <f t="shared" si="3"/>
        <v>2837072</v>
      </c>
      <c r="AH5" s="119">
        <v>5606587</v>
      </c>
      <c r="AI5" s="119">
        <v>1299886</v>
      </c>
      <c r="AJ5" s="119">
        <f t="shared" si="4"/>
        <v>1370374</v>
      </c>
      <c r="AK5" s="119">
        <v>2670260</v>
      </c>
      <c r="AL5" s="119">
        <f t="shared" si="5"/>
        <v>1544346</v>
      </c>
      <c r="AM5" s="119">
        <v>4214606</v>
      </c>
      <c r="AN5" s="119">
        <f t="shared" si="6"/>
        <v>1586819</v>
      </c>
      <c r="AO5" s="119">
        <v>3131165</v>
      </c>
      <c r="AP5" s="119">
        <v>5801425</v>
      </c>
    </row>
    <row r="6" spans="1:42">
      <c r="A6" s="20" t="s">
        <v>421</v>
      </c>
      <c r="B6" s="119">
        <v>-70339</v>
      </c>
      <c r="C6" s="119">
        <v>191748</v>
      </c>
      <c r="D6" s="119">
        <v>91750</v>
      </c>
      <c r="E6" s="119">
        <v>4467</v>
      </c>
      <c r="F6" s="119">
        <v>217626</v>
      </c>
      <c r="G6" s="119">
        <v>7426</v>
      </c>
      <c r="H6" s="119">
        <v>49143</v>
      </c>
      <c r="I6" s="119">
        <v>171642</v>
      </c>
      <c r="J6" s="119">
        <v>-96115</v>
      </c>
      <c r="K6" s="119">
        <v>132096</v>
      </c>
      <c r="L6" s="119">
        <v>758150</v>
      </c>
      <c r="M6" s="119">
        <v>179894</v>
      </c>
      <c r="N6" s="119">
        <v>65675</v>
      </c>
      <c r="O6" s="119">
        <v>-220943</v>
      </c>
      <c r="P6" s="119">
        <v>782776</v>
      </c>
      <c r="Q6" s="119">
        <v>290983</v>
      </c>
      <c r="R6" s="119">
        <v>-488837</v>
      </c>
      <c r="S6" s="119">
        <v>278153</v>
      </c>
      <c r="T6" s="119">
        <v>-17304</v>
      </c>
      <c r="U6" s="119">
        <v>62995</v>
      </c>
      <c r="V6" s="119">
        <v>-557472</v>
      </c>
      <c r="W6" s="119">
        <v>-20823</v>
      </c>
      <c r="X6" s="119">
        <v>-127603</v>
      </c>
      <c r="Y6" s="119">
        <v>-19331</v>
      </c>
      <c r="Z6" s="119">
        <v>-725229</v>
      </c>
      <c r="AA6" s="119">
        <v>-76783</v>
      </c>
      <c r="AB6" s="119">
        <f t="shared" si="0"/>
        <v>-190211</v>
      </c>
      <c r="AC6" s="119">
        <v>-266994</v>
      </c>
      <c r="AD6" s="119">
        <f t="shared" si="1"/>
        <v>11234</v>
      </c>
      <c r="AE6" s="119">
        <v>-255760</v>
      </c>
      <c r="AF6" s="119">
        <f t="shared" si="2"/>
        <v>142369</v>
      </c>
      <c r="AG6" s="287">
        <f t="shared" si="3"/>
        <v>153603</v>
      </c>
      <c r="AH6" s="119">
        <v>-113391</v>
      </c>
      <c r="AI6" s="119">
        <v>28930</v>
      </c>
      <c r="AJ6" s="119">
        <f t="shared" si="4"/>
        <v>176862</v>
      </c>
      <c r="AK6" s="119">
        <v>205792</v>
      </c>
      <c r="AL6" s="119">
        <f t="shared" si="5"/>
        <v>-25163</v>
      </c>
      <c r="AM6" s="119">
        <v>180629</v>
      </c>
      <c r="AN6" s="119">
        <f t="shared" si="6"/>
        <v>215514</v>
      </c>
      <c r="AO6" s="119">
        <v>190351</v>
      </c>
      <c r="AP6" s="119">
        <v>396143</v>
      </c>
    </row>
    <row r="7" spans="1:42">
      <c r="A7" s="20" t="s">
        <v>422</v>
      </c>
      <c r="B7" s="119">
        <v>27411</v>
      </c>
      <c r="C7" s="119">
        <v>126337</v>
      </c>
      <c r="D7" s="119">
        <v>70743</v>
      </c>
      <c r="E7" s="119">
        <v>-11170</v>
      </c>
      <c r="F7" s="119">
        <v>213321</v>
      </c>
      <c r="G7" s="119">
        <v>63501</v>
      </c>
      <c r="H7" s="119">
        <v>1585</v>
      </c>
      <c r="I7" s="119">
        <v>88733</v>
      </c>
      <c r="J7" s="119">
        <v>-16065</v>
      </c>
      <c r="K7" s="119">
        <v>137754</v>
      </c>
      <c r="L7" s="119">
        <v>244947</v>
      </c>
      <c r="M7" s="119">
        <v>68793</v>
      </c>
      <c r="N7" s="119">
        <v>92511</v>
      </c>
      <c r="O7" s="119">
        <v>-54464</v>
      </c>
      <c r="P7" s="119">
        <v>351787</v>
      </c>
      <c r="Q7" s="119">
        <v>56892</v>
      </c>
      <c r="R7" s="119">
        <v>-37982</v>
      </c>
      <c r="S7" s="119">
        <v>57078</v>
      </c>
      <c r="T7" s="119">
        <v>28736</v>
      </c>
      <c r="U7" s="119">
        <v>104724</v>
      </c>
      <c r="V7" s="119">
        <v>9699</v>
      </c>
      <c r="W7" s="119">
        <v>110205</v>
      </c>
      <c r="X7" s="119">
        <v>54160</v>
      </c>
      <c r="Y7" s="119">
        <v>-17133</v>
      </c>
      <c r="Z7" s="119">
        <v>156931</v>
      </c>
      <c r="AA7" s="119">
        <v>18362</v>
      </c>
      <c r="AB7" s="119">
        <f t="shared" si="0"/>
        <v>18002</v>
      </c>
      <c r="AC7" s="119">
        <v>36364</v>
      </c>
      <c r="AD7" s="119">
        <f t="shared" si="1"/>
        <v>62380</v>
      </c>
      <c r="AE7" s="119">
        <v>98744</v>
      </c>
      <c r="AF7" s="119">
        <f t="shared" si="2"/>
        <v>-9362</v>
      </c>
      <c r="AG7" s="287">
        <f t="shared" si="3"/>
        <v>53018</v>
      </c>
      <c r="AH7" s="119">
        <v>89382</v>
      </c>
      <c r="AI7" s="119">
        <v>54342</v>
      </c>
      <c r="AJ7" s="119">
        <f t="shared" si="4"/>
        <v>159871</v>
      </c>
      <c r="AK7" s="119">
        <v>214213</v>
      </c>
      <c r="AL7" s="119">
        <f t="shared" si="5"/>
        <v>28021</v>
      </c>
      <c r="AM7" s="119">
        <v>242234</v>
      </c>
      <c r="AN7" s="119">
        <f t="shared" si="6"/>
        <v>268411</v>
      </c>
      <c r="AO7" s="119">
        <v>296432</v>
      </c>
      <c r="AP7" s="119">
        <v>510645</v>
      </c>
    </row>
    <row r="8" spans="1:42">
      <c r="A8" s="20" t="s">
        <v>423</v>
      </c>
      <c r="B8" s="119">
        <v>190472</v>
      </c>
      <c r="C8" s="119">
        <v>187599</v>
      </c>
      <c r="D8" s="119">
        <v>192436</v>
      </c>
      <c r="E8" s="119">
        <v>191374</v>
      </c>
      <c r="F8" s="119">
        <v>761881</v>
      </c>
      <c r="G8" s="119">
        <v>190896</v>
      </c>
      <c r="H8" s="119">
        <v>194708</v>
      </c>
      <c r="I8" s="119">
        <v>189321</v>
      </c>
      <c r="J8" s="119">
        <v>157306</v>
      </c>
      <c r="K8" s="119">
        <v>732231</v>
      </c>
      <c r="L8" s="119">
        <v>130438</v>
      </c>
      <c r="M8" s="119">
        <v>65918</v>
      </c>
      <c r="N8" s="119">
        <v>53930</v>
      </c>
      <c r="O8" s="119">
        <v>52558</v>
      </c>
      <c r="P8" s="119">
        <v>302844</v>
      </c>
      <c r="Q8" s="119">
        <v>53595</v>
      </c>
      <c r="R8" s="119">
        <v>73046</v>
      </c>
      <c r="S8" s="119">
        <v>106569</v>
      </c>
      <c r="T8" s="119">
        <v>166813</v>
      </c>
      <c r="U8" s="119">
        <v>400023</v>
      </c>
      <c r="V8" s="119">
        <v>228465</v>
      </c>
      <c r="W8" s="119">
        <v>276833</v>
      </c>
      <c r="X8" s="119">
        <v>326912</v>
      </c>
      <c r="Y8" s="119">
        <v>321613</v>
      </c>
      <c r="Z8" s="119">
        <v>1153823</v>
      </c>
      <c r="AA8" s="119">
        <v>324253</v>
      </c>
      <c r="AB8" s="119">
        <f t="shared" si="0"/>
        <v>319514</v>
      </c>
      <c r="AC8" s="119">
        <v>643767</v>
      </c>
      <c r="AD8" s="119">
        <f t="shared" si="1"/>
        <v>335085</v>
      </c>
      <c r="AE8" s="119">
        <v>978852</v>
      </c>
      <c r="AF8" s="119">
        <f t="shared" si="2"/>
        <v>312221</v>
      </c>
      <c r="AG8" s="287">
        <f t="shared" si="3"/>
        <v>647306</v>
      </c>
      <c r="AH8" s="119">
        <v>1291073</v>
      </c>
      <c r="AI8" s="119">
        <v>295078</v>
      </c>
      <c r="AJ8" s="119">
        <f t="shared" si="4"/>
        <v>285455</v>
      </c>
      <c r="AK8" s="119">
        <v>580533</v>
      </c>
      <c r="AL8" s="119">
        <f t="shared" si="5"/>
        <v>296747</v>
      </c>
      <c r="AM8" s="119">
        <v>877280</v>
      </c>
      <c r="AN8" s="119">
        <f t="shared" si="6"/>
        <v>314251</v>
      </c>
      <c r="AO8" s="119">
        <v>610998</v>
      </c>
      <c r="AP8" s="119">
        <v>1191531</v>
      </c>
    </row>
    <row r="9" spans="1:42" s="13" customFormat="1">
      <c r="A9" s="43" t="s">
        <v>282</v>
      </c>
      <c r="B9" s="121">
        <v>-796236</v>
      </c>
      <c r="C9" s="121">
        <v>-1176232</v>
      </c>
      <c r="D9" s="121">
        <v>-1016516</v>
      </c>
      <c r="E9" s="121">
        <v>-871653</v>
      </c>
      <c r="F9" s="121">
        <v>-3860637</v>
      </c>
      <c r="G9" s="121">
        <v>-918984</v>
      </c>
      <c r="H9" s="121">
        <v>-906739</v>
      </c>
      <c r="I9" s="121">
        <v>-1154801</v>
      </c>
      <c r="J9" s="121">
        <v>-599853</v>
      </c>
      <c r="K9" s="121">
        <v>-3580377</v>
      </c>
      <c r="L9" s="121">
        <v>-1659802</v>
      </c>
      <c r="M9" s="121">
        <v>-738018</v>
      </c>
      <c r="N9" s="121">
        <v>-524368</v>
      </c>
      <c r="O9" s="121">
        <v>-48229</v>
      </c>
      <c r="P9" s="121">
        <v>-2970417</v>
      </c>
      <c r="Q9" s="121">
        <v>-732577</v>
      </c>
      <c r="R9" s="121">
        <v>-42564</v>
      </c>
      <c r="S9" s="121">
        <v>-1230943</v>
      </c>
      <c r="T9" s="121">
        <v>-1360489</v>
      </c>
      <c r="U9" s="121">
        <v>-3366573</v>
      </c>
      <c r="V9" s="121">
        <v>-1204307</v>
      </c>
      <c r="W9" s="121">
        <v>-2272538</v>
      </c>
      <c r="X9" s="121">
        <v>-2494785</v>
      </c>
      <c r="Y9" s="121">
        <v>-2352085</v>
      </c>
      <c r="Z9" s="121">
        <v>-8323715</v>
      </c>
      <c r="AA9" s="121">
        <v>-2431751</v>
      </c>
      <c r="AB9" s="121">
        <f t="shared" si="0"/>
        <v>-2374831</v>
      </c>
      <c r="AC9" s="121">
        <v>-4806582</v>
      </c>
      <c r="AD9" s="121">
        <f t="shared" si="1"/>
        <v>-2765970</v>
      </c>
      <c r="AE9" s="121">
        <v>-7572552</v>
      </c>
      <c r="AF9" s="121">
        <f t="shared" si="2"/>
        <v>-2672786</v>
      </c>
      <c r="AG9" s="289">
        <f t="shared" si="3"/>
        <v>-5438756</v>
      </c>
      <c r="AH9" s="121">
        <v>-10245338</v>
      </c>
      <c r="AI9" s="121">
        <v>-2411592</v>
      </c>
      <c r="AJ9" s="121">
        <f t="shared" si="4"/>
        <v>-2686252</v>
      </c>
      <c r="AK9" s="121">
        <v>-5097844</v>
      </c>
      <c r="AL9" s="121">
        <f t="shared" si="5"/>
        <v>-2575286</v>
      </c>
      <c r="AM9" s="121">
        <v>-7673130</v>
      </c>
      <c r="AN9" s="121">
        <f t="shared" si="6"/>
        <v>-3223234</v>
      </c>
      <c r="AO9" s="121">
        <v>-5798520</v>
      </c>
      <c r="AP9" s="121">
        <v>-10896364</v>
      </c>
    </row>
    <row r="10" spans="1:42">
      <c r="A10" s="20" t="s">
        <v>426</v>
      </c>
      <c r="B10" s="119">
        <v>-731258</v>
      </c>
      <c r="C10" s="119">
        <v>-981148</v>
      </c>
      <c r="D10" s="119">
        <v>-897916</v>
      </c>
      <c r="E10" s="119">
        <v>-790478</v>
      </c>
      <c r="F10" s="119">
        <v>-3400800</v>
      </c>
      <c r="G10" s="119">
        <v>-809007</v>
      </c>
      <c r="H10" s="119">
        <v>-878612</v>
      </c>
      <c r="I10" s="119">
        <v>-1011188</v>
      </c>
      <c r="J10" s="119">
        <v>-590292</v>
      </c>
      <c r="K10" s="119">
        <v>-3289099</v>
      </c>
      <c r="L10" s="119">
        <v>-1341838</v>
      </c>
      <c r="M10" s="119">
        <v>-641242</v>
      </c>
      <c r="N10" s="119">
        <v>-406449</v>
      </c>
      <c r="O10" s="119">
        <v>-101601</v>
      </c>
      <c r="P10" s="119">
        <v>-2491130</v>
      </c>
      <c r="Q10" s="119">
        <v>-630114</v>
      </c>
      <c r="R10" s="119">
        <v>-51725</v>
      </c>
      <c r="S10" s="119">
        <v>-1098503</v>
      </c>
      <c r="T10" s="119">
        <v>-1294857</v>
      </c>
      <c r="U10" s="119">
        <v>-3075199</v>
      </c>
      <c r="V10" s="119">
        <v>-1100153</v>
      </c>
      <c r="W10" s="119">
        <v>-1990083</v>
      </c>
      <c r="X10" s="119">
        <v>-2217423</v>
      </c>
      <c r="Y10" s="119">
        <v>-2173202</v>
      </c>
      <c r="Z10" s="119">
        <v>-7480861</v>
      </c>
      <c r="AA10" s="119">
        <v>-2385043</v>
      </c>
      <c r="AB10" s="119">
        <f t="shared" si="0"/>
        <v>-2327230</v>
      </c>
      <c r="AC10" s="119">
        <v>-4712273</v>
      </c>
      <c r="AD10" s="119">
        <f t="shared" si="1"/>
        <v>-2670556</v>
      </c>
      <c r="AE10" s="119">
        <v>-7382829</v>
      </c>
      <c r="AF10" s="119">
        <f t="shared" si="2"/>
        <v>-2653790</v>
      </c>
      <c r="AG10" s="287">
        <f t="shared" si="3"/>
        <v>-5324346</v>
      </c>
      <c r="AH10" s="119">
        <v>-10036619</v>
      </c>
      <c r="AI10" s="119">
        <v>-2181225</v>
      </c>
      <c r="AJ10" s="119">
        <f t="shared" si="4"/>
        <v>-2641376</v>
      </c>
      <c r="AK10" s="119">
        <v>-4822601</v>
      </c>
      <c r="AL10" s="119">
        <f t="shared" si="5"/>
        <v>-2527437</v>
      </c>
      <c r="AM10" s="119">
        <v>-7350038</v>
      </c>
      <c r="AN10" s="119">
        <f t="shared" si="6"/>
        <v>-2892663</v>
      </c>
      <c r="AO10" s="119">
        <v>-5420100</v>
      </c>
      <c r="AP10" s="119">
        <v>-10242701</v>
      </c>
    </row>
    <row r="11" spans="1:42">
      <c r="A11" s="20" t="s">
        <v>427</v>
      </c>
      <c r="B11" s="119">
        <v>-64978</v>
      </c>
      <c r="C11" s="119">
        <v>-195084</v>
      </c>
      <c r="D11" s="119">
        <v>-118600</v>
      </c>
      <c r="E11" s="119">
        <v>-81175</v>
      </c>
      <c r="F11" s="119">
        <v>-459837</v>
      </c>
      <c r="G11" s="119">
        <v>-109977</v>
      </c>
      <c r="H11" s="119">
        <v>-28127</v>
      </c>
      <c r="I11" s="119">
        <v>-143613</v>
      </c>
      <c r="J11" s="119">
        <v>-9561</v>
      </c>
      <c r="K11" s="119">
        <v>-291278</v>
      </c>
      <c r="L11" s="119">
        <v>-317964</v>
      </c>
      <c r="M11" s="119">
        <v>-96776</v>
      </c>
      <c r="N11" s="119">
        <v>-117919</v>
      </c>
      <c r="O11" s="119">
        <v>53372</v>
      </c>
      <c r="P11" s="119">
        <v>-479287</v>
      </c>
      <c r="Q11" s="119">
        <v>-102463</v>
      </c>
      <c r="R11" s="119">
        <v>9161</v>
      </c>
      <c r="S11" s="119">
        <v>-132440</v>
      </c>
      <c r="T11" s="119">
        <v>-65632</v>
      </c>
      <c r="U11" s="119">
        <v>-291374</v>
      </c>
      <c r="V11" s="119">
        <v>-104154</v>
      </c>
      <c r="W11" s="119">
        <v>-282455</v>
      </c>
      <c r="X11" s="119">
        <v>-277362</v>
      </c>
      <c r="Y11" s="119">
        <v>-178883</v>
      </c>
      <c r="Z11" s="119">
        <v>-842854</v>
      </c>
      <c r="AA11" s="119">
        <v>-46708</v>
      </c>
      <c r="AB11" s="119">
        <f t="shared" si="0"/>
        <v>-47601</v>
      </c>
      <c r="AC11" s="119">
        <v>-94309</v>
      </c>
      <c r="AD11" s="119">
        <f t="shared" si="1"/>
        <v>-95414</v>
      </c>
      <c r="AE11" s="119">
        <v>-189723</v>
      </c>
      <c r="AF11" s="119">
        <f t="shared" si="2"/>
        <v>-18996</v>
      </c>
      <c r="AG11" s="287">
        <f t="shared" si="3"/>
        <v>-114410</v>
      </c>
      <c r="AH11" s="119">
        <v>-208719</v>
      </c>
      <c r="AI11" s="119">
        <v>-230367</v>
      </c>
      <c r="AJ11" s="119">
        <f t="shared" si="4"/>
        <v>-44876</v>
      </c>
      <c r="AK11" s="119">
        <v>-275243</v>
      </c>
      <c r="AL11" s="119">
        <f t="shared" si="5"/>
        <v>-47849</v>
      </c>
      <c r="AM11" s="119">
        <v>-323092</v>
      </c>
      <c r="AN11" s="119">
        <f t="shared" si="6"/>
        <v>-330571</v>
      </c>
      <c r="AO11" s="119">
        <v>-378420</v>
      </c>
      <c r="AP11" s="119">
        <v>-653663</v>
      </c>
    </row>
    <row r="12" spans="1:42" s="13" customFormat="1">
      <c r="A12" s="43" t="s">
        <v>283</v>
      </c>
      <c r="B12" s="121">
        <v>1347273</v>
      </c>
      <c r="C12" s="121">
        <v>1337142</v>
      </c>
      <c r="D12" s="121">
        <v>1428642</v>
      </c>
      <c r="E12" s="121">
        <v>1578083</v>
      </c>
      <c r="F12" s="121">
        <v>5691140</v>
      </c>
      <c r="G12" s="121">
        <v>1345713</v>
      </c>
      <c r="H12" s="121">
        <v>1351539</v>
      </c>
      <c r="I12" s="121">
        <v>1434697</v>
      </c>
      <c r="J12" s="121">
        <v>1393088</v>
      </c>
      <c r="K12" s="121">
        <v>5525037</v>
      </c>
      <c r="L12" s="121">
        <v>1261564</v>
      </c>
      <c r="M12" s="121">
        <v>1299327</v>
      </c>
      <c r="N12" s="121">
        <v>1239486</v>
      </c>
      <c r="O12" s="121">
        <v>1462376</v>
      </c>
      <c r="P12" s="121">
        <v>5262753</v>
      </c>
      <c r="Q12" s="121">
        <v>1207341</v>
      </c>
      <c r="R12" s="121">
        <v>1249148</v>
      </c>
      <c r="S12" s="121">
        <v>1215806</v>
      </c>
      <c r="T12" s="121">
        <v>1173308</v>
      </c>
      <c r="U12" s="121">
        <v>4845603</v>
      </c>
      <c r="V12" s="121">
        <v>1121824</v>
      </c>
      <c r="W12" s="121">
        <v>1115059</v>
      </c>
      <c r="X12" s="121">
        <v>1151544</v>
      </c>
      <c r="Y12" s="121">
        <v>1280368</v>
      </c>
      <c r="Z12" s="121">
        <v>4668795</v>
      </c>
      <c r="AA12" s="121">
        <v>1250163</v>
      </c>
      <c r="AB12" s="121">
        <f t="shared" si="0"/>
        <v>1392678</v>
      </c>
      <c r="AC12" s="121">
        <v>2642841</v>
      </c>
      <c r="AD12" s="121">
        <f t="shared" si="1"/>
        <v>1369296</v>
      </c>
      <c r="AE12" s="121">
        <v>4012137</v>
      </c>
      <c r="AF12" s="121">
        <f t="shared" si="2"/>
        <v>1476576</v>
      </c>
      <c r="AG12" s="289">
        <f t="shared" si="3"/>
        <v>2845872</v>
      </c>
      <c r="AH12" s="121">
        <v>5488713</v>
      </c>
      <c r="AI12" s="121">
        <v>1536270</v>
      </c>
      <c r="AJ12" s="121">
        <f t="shared" si="4"/>
        <v>1613864</v>
      </c>
      <c r="AK12" s="121">
        <v>3150134</v>
      </c>
      <c r="AL12" s="121">
        <f t="shared" si="5"/>
        <v>1536457</v>
      </c>
      <c r="AM12" s="121">
        <v>4686591</v>
      </c>
      <c r="AN12" s="121">
        <f t="shared" si="6"/>
        <v>1689020</v>
      </c>
      <c r="AO12" s="121">
        <v>3225477</v>
      </c>
      <c r="AP12" s="121">
        <v>6375611</v>
      </c>
    </row>
    <row r="13" spans="1:42" s="13" customFormat="1">
      <c r="A13" s="43" t="s">
        <v>958</v>
      </c>
      <c r="B13" s="121">
        <v>-304918</v>
      </c>
      <c r="C13" s="121">
        <v>-277750</v>
      </c>
      <c r="D13" s="121">
        <v>-247550</v>
      </c>
      <c r="E13" s="121">
        <v>-449812</v>
      </c>
      <c r="F13" s="121">
        <v>-1280030</v>
      </c>
      <c r="G13" s="121">
        <v>-285421</v>
      </c>
      <c r="H13" s="121">
        <v>-294382</v>
      </c>
      <c r="I13" s="121">
        <v>-348990</v>
      </c>
      <c r="J13" s="121">
        <v>-265123</v>
      </c>
      <c r="K13" s="121">
        <v>-1193916</v>
      </c>
      <c r="L13" s="121">
        <v>-296608</v>
      </c>
      <c r="M13" s="121">
        <v>-484220</v>
      </c>
      <c r="N13" s="121">
        <v>-319407</v>
      </c>
      <c r="O13" s="121">
        <v>-401261</v>
      </c>
      <c r="P13" s="121">
        <v>-1501496</v>
      </c>
      <c r="Q13" s="121">
        <v>-129757</v>
      </c>
      <c r="R13" s="121">
        <v>-217807</v>
      </c>
      <c r="S13" s="121">
        <v>-284534</v>
      </c>
      <c r="T13" s="121">
        <v>-155696</v>
      </c>
      <c r="U13" s="121">
        <v>-787794</v>
      </c>
      <c r="V13" s="121">
        <v>-246457</v>
      </c>
      <c r="W13" s="121">
        <v>-202289</v>
      </c>
      <c r="X13" s="121">
        <v>-237932</v>
      </c>
      <c r="Y13" s="121">
        <v>-282012</v>
      </c>
      <c r="Z13" s="121">
        <v>-968690</v>
      </c>
      <c r="AA13" s="121">
        <v>-284939</v>
      </c>
      <c r="AB13" s="121">
        <f t="shared" si="0"/>
        <v>-393033</v>
      </c>
      <c r="AC13" s="121">
        <v>-677972</v>
      </c>
      <c r="AD13" s="121">
        <f t="shared" si="1"/>
        <v>-435688</v>
      </c>
      <c r="AE13" s="121">
        <v>-1113660</v>
      </c>
      <c r="AF13" s="121">
        <f t="shared" si="2"/>
        <v>-216829</v>
      </c>
      <c r="AG13" s="289">
        <f t="shared" si="3"/>
        <v>-652517</v>
      </c>
      <c r="AH13" s="121">
        <v>-1330489</v>
      </c>
      <c r="AI13" s="121">
        <v>-407007</v>
      </c>
      <c r="AJ13" s="121">
        <f t="shared" si="4"/>
        <v>-303513</v>
      </c>
      <c r="AK13" s="121">
        <v>-710520</v>
      </c>
      <c r="AL13" s="121">
        <f t="shared" si="5"/>
        <v>-299478</v>
      </c>
      <c r="AM13" s="121">
        <v>-1009998</v>
      </c>
      <c r="AN13" s="121">
        <f t="shared" si="6"/>
        <v>-324930</v>
      </c>
      <c r="AO13" s="121">
        <v>-624408</v>
      </c>
      <c r="AP13" s="121">
        <v>-1334928</v>
      </c>
    </row>
    <row r="14" spans="1:42" s="13" customFormat="1">
      <c r="A14" s="20" t="s">
        <v>956</v>
      </c>
      <c r="B14" s="119">
        <v>-309350</v>
      </c>
      <c r="C14" s="119">
        <v>-282937</v>
      </c>
      <c r="D14" s="119">
        <v>-252802</v>
      </c>
      <c r="E14" s="119">
        <v>-404624</v>
      </c>
      <c r="F14" s="119">
        <v>-1249713</v>
      </c>
      <c r="G14" s="119">
        <v>-285312</v>
      </c>
      <c r="H14" s="119">
        <v>-294241</v>
      </c>
      <c r="I14" s="119">
        <v>-348900</v>
      </c>
      <c r="J14" s="119">
        <v>-264930</v>
      </c>
      <c r="K14" s="119">
        <v>-1193383</v>
      </c>
      <c r="L14" s="119">
        <v>-296389</v>
      </c>
      <c r="M14" s="119">
        <v>-483749</v>
      </c>
      <c r="N14" s="119">
        <v>-318869</v>
      </c>
      <c r="O14" s="119">
        <v>-399854</v>
      </c>
      <c r="P14" s="119">
        <v>-1498861</v>
      </c>
      <c r="Q14" s="119">
        <v>-129563</v>
      </c>
      <c r="R14" s="119">
        <v>-216280</v>
      </c>
      <c r="S14" s="119">
        <v>-282776</v>
      </c>
      <c r="T14" s="119">
        <v>-157545</v>
      </c>
      <c r="U14" s="119">
        <v>-786164</v>
      </c>
      <c r="V14" s="119">
        <v>-247759</v>
      </c>
      <c r="W14" s="119">
        <v>-202015</v>
      </c>
      <c r="X14" s="119">
        <v>-238106</v>
      </c>
      <c r="Y14" s="119">
        <v>-282121</v>
      </c>
      <c r="Z14" s="119">
        <v>-970001</v>
      </c>
      <c r="AA14" s="119">
        <v>-285376</v>
      </c>
      <c r="AB14" s="119">
        <f t="shared" si="0"/>
        <v>-393135</v>
      </c>
      <c r="AC14" s="119">
        <v>-678511</v>
      </c>
      <c r="AD14" s="119">
        <f t="shared" si="1"/>
        <v>-434829</v>
      </c>
      <c r="AE14" s="119">
        <v>-1113340</v>
      </c>
      <c r="AF14" s="119">
        <f t="shared" si="2"/>
        <v>-216268</v>
      </c>
      <c r="AG14" s="287">
        <f t="shared" si="3"/>
        <v>-651097</v>
      </c>
      <c r="AH14" s="119">
        <v>-1329608</v>
      </c>
      <c r="AI14" s="119">
        <v>-406990</v>
      </c>
      <c r="AJ14" s="119">
        <f t="shared" si="4"/>
        <v>-302675</v>
      </c>
      <c r="AK14" s="119">
        <v>-709665</v>
      </c>
      <c r="AL14" s="119">
        <f t="shared" si="5"/>
        <v>-299787</v>
      </c>
      <c r="AM14" s="119">
        <v>-1009452</v>
      </c>
      <c r="AN14" s="119">
        <f t="shared" si="6"/>
        <v>-324977</v>
      </c>
      <c r="AO14" s="119">
        <v>-624764</v>
      </c>
      <c r="AP14" s="119">
        <v>-1334429</v>
      </c>
    </row>
    <row r="15" spans="1:42" s="13" customFormat="1">
      <c r="A15" s="20" t="s">
        <v>853</v>
      </c>
      <c r="B15" s="119">
        <v>4432</v>
      </c>
      <c r="C15" s="119">
        <v>5187</v>
      </c>
      <c r="D15" s="119">
        <v>5252</v>
      </c>
      <c r="E15" s="119">
        <v>-45188</v>
      </c>
      <c r="F15" s="119">
        <v>-30317</v>
      </c>
      <c r="G15" s="119">
        <v>-109</v>
      </c>
      <c r="H15" s="119">
        <v>-141</v>
      </c>
      <c r="I15" s="119">
        <v>-90</v>
      </c>
      <c r="J15" s="119">
        <v>-193</v>
      </c>
      <c r="K15" s="119">
        <v>-533</v>
      </c>
      <c r="L15" s="119">
        <v>-219</v>
      </c>
      <c r="M15" s="119">
        <v>-471</v>
      </c>
      <c r="N15" s="119">
        <v>-538</v>
      </c>
      <c r="O15" s="119">
        <v>-1407</v>
      </c>
      <c r="P15" s="119">
        <v>-2635</v>
      </c>
      <c r="Q15" s="119">
        <v>-194</v>
      </c>
      <c r="R15" s="119">
        <v>-1527</v>
      </c>
      <c r="S15" s="119">
        <v>-1758</v>
      </c>
      <c r="T15" s="119">
        <v>1849</v>
      </c>
      <c r="U15" s="119">
        <v>-1630</v>
      </c>
      <c r="V15" s="119">
        <v>1302</v>
      </c>
      <c r="W15" s="119">
        <v>-274</v>
      </c>
      <c r="X15" s="119">
        <v>174</v>
      </c>
      <c r="Y15" s="119">
        <v>109</v>
      </c>
      <c r="Z15" s="119">
        <v>1311</v>
      </c>
      <c r="AA15" s="119">
        <v>437</v>
      </c>
      <c r="AB15" s="119">
        <f t="shared" si="0"/>
        <v>102</v>
      </c>
      <c r="AC15" s="119">
        <v>539</v>
      </c>
      <c r="AD15" s="119">
        <f t="shared" si="1"/>
        <v>-859</v>
      </c>
      <c r="AE15" s="119">
        <v>-320</v>
      </c>
      <c r="AF15" s="119">
        <f t="shared" si="2"/>
        <v>-561</v>
      </c>
      <c r="AG15" s="287">
        <f t="shared" si="3"/>
        <v>-1420</v>
      </c>
      <c r="AH15" s="119">
        <v>-881</v>
      </c>
      <c r="AI15" s="119">
        <v>-17</v>
      </c>
      <c r="AJ15" s="119">
        <f t="shared" si="4"/>
        <v>-838</v>
      </c>
      <c r="AK15" s="119">
        <v>-855</v>
      </c>
      <c r="AL15" s="119">
        <f t="shared" si="5"/>
        <v>309</v>
      </c>
      <c r="AM15" s="119">
        <v>-546</v>
      </c>
      <c r="AN15" s="119">
        <f t="shared" si="6"/>
        <v>47</v>
      </c>
      <c r="AO15" s="119">
        <v>356</v>
      </c>
      <c r="AP15" s="119">
        <v>-499</v>
      </c>
    </row>
    <row r="16" spans="1:42" s="13" customFormat="1">
      <c r="A16" s="43" t="s">
        <v>858</v>
      </c>
      <c r="B16" s="119">
        <v>-621672</v>
      </c>
      <c r="C16" s="119">
        <v>-617186</v>
      </c>
      <c r="D16" s="119">
        <v>-677338</v>
      </c>
      <c r="E16" s="119">
        <v>-711756</v>
      </c>
      <c r="F16" s="119">
        <v>-2627952</v>
      </c>
      <c r="G16" s="121">
        <v>-599160</v>
      </c>
      <c r="H16" s="121">
        <v>-561993</v>
      </c>
      <c r="I16" s="121">
        <v>-657896</v>
      </c>
      <c r="J16" s="121">
        <v>-912904</v>
      </c>
      <c r="K16" s="121">
        <v>-2731953</v>
      </c>
      <c r="L16" s="121">
        <v>-605990</v>
      </c>
      <c r="M16" s="121">
        <v>-605226</v>
      </c>
      <c r="N16" s="121">
        <v>-708243</v>
      </c>
      <c r="O16" s="121">
        <v>-746373</v>
      </c>
      <c r="P16" s="121">
        <v>-2665832</v>
      </c>
      <c r="Q16" s="121">
        <v>-651349</v>
      </c>
      <c r="R16" s="121">
        <v>-686493</v>
      </c>
      <c r="S16" s="121">
        <v>-712779</v>
      </c>
      <c r="T16" s="121">
        <v>-651155</v>
      </c>
      <c r="U16" s="121">
        <v>-2701776</v>
      </c>
      <c r="V16" s="121">
        <v>-681863</v>
      </c>
      <c r="W16" s="121">
        <v>-782087</v>
      </c>
      <c r="X16" s="121">
        <v>-860889</v>
      </c>
      <c r="Y16" s="121">
        <v>-607496</v>
      </c>
      <c r="Z16" s="121">
        <v>-2932335</v>
      </c>
      <c r="AA16" s="121">
        <v>-706691</v>
      </c>
      <c r="AB16" s="121">
        <f t="shared" si="0"/>
        <v>-712342</v>
      </c>
      <c r="AC16" s="121">
        <v>-1419033</v>
      </c>
      <c r="AD16" s="121">
        <f t="shared" si="1"/>
        <v>-782777</v>
      </c>
      <c r="AE16" s="121">
        <v>-2201810</v>
      </c>
      <c r="AF16" s="121">
        <f t="shared" si="2"/>
        <v>-744955</v>
      </c>
      <c r="AG16" s="289">
        <f t="shared" si="3"/>
        <v>-1527732</v>
      </c>
      <c r="AH16" s="121">
        <v>-2946765</v>
      </c>
      <c r="AI16" s="121">
        <v>-832383</v>
      </c>
      <c r="AJ16" s="121">
        <f t="shared" si="4"/>
        <v>-906155</v>
      </c>
      <c r="AK16" s="121">
        <v>-1738538</v>
      </c>
      <c r="AL16" s="121">
        <f t="shared" si="5"/>
        <v>-913802</v>
      </c>
      <c r="AM16" s="121">
        <v>-2652340</v>
      </c>
      <c r="AN16" s="121">
        <f t="shared" si="6"/>
        <v>-1020439</v>
      </c>
      <c r="AO16" s="121">
        <v>-1934241</v>
      </c>
      <c r="AP16" s="121">
        <v>-3672779</v>
      </c>
    </row>
    <row r="17" spans="1:42">
      <c r="A17" s="20" t="s">
        <v>431</v>
      </c>
      <c r="B17" s="121">
        <v>465173</v>
      </c>
      <c r="C17" s="121">
        <v>468356</v>
      </c>
      <c r="D17" s="121">
        <v>465185</v>
      </c>
      <c r="E17" s="121">
        <v>597580</v>
      </c>
      <c r="F17" s="121">
        <v>1996294</v>
      </c>
      <c r="G17" s="119">
        <v>490733</v>
      </c>
      <c r="H17" s="119">
        <v>501579</v>
      </c>
      <c r="I17" s="119">
        <v>520235</v>
      </c>
      <c r="J17" s="119">
        <v>529969</v>
      </c>
      <c r="K17" s="119">
        <v>2042516</v>
      </c>
      <c r="L17" s="119">
        <v>478836</v>
      </c>
      <c r="M17" s="119">
        <v>441583</v>
      </c>
      <c r="N17" s="119">
        <v>452176</v>
      </c>
      <c r="O17" s="119">
        <v>499429</v>
      </c>
      <c r="P17" s="119">
        <v>1872024</v>
      </c>
      <c r="Q17" s="119">
        <v>456928</v>
      </c>
      <c r="R17" s="119">
        <v>462227</v>
      </c>
      <c r="S17" s="119">
        <v>469234</v>
      </c>
      <c r="T17" s="119">
        <v>480826</v>
      </c>
      <c r="U17" s="119">
        <v>1869215</v>
      </c>
      <c r="V17" s="119">
        <v>450225</v>
      </c>
      <c r="W17" s="119">
        <v>466921</v>
      </c>
      <c r="X17" s="119">
        <v>474830</v>
      </c>
      <c r="Y17" s="119">
        <v>489366</v>
      </c>
      <c r="Z17" s="119">
        <v>1881342</v>
      </c>
      <c r="AA17" s="119">
        <v>456907</v>
      </c>
      <c r="AB17" s="119">
        <f t="shared" si="0"/>
        <v>463597</v>
      </c>
      <c r="AC17" s="119">
        <v>920504</v>
      </c>
      <c r="AD17" s="119">
        <f t="shared" si="1"/>
        <v>493030</v>
      </c>
      <c r="AE17" s="119">
        <v>1413534</v>
      </c>
      <c r="AF17" s="287">
        <f>AH17-AE17</f>
        <v>518291</v>
      </c>
      <c r="AG17" s="287">
        <f t="shared" si="3"/>
        <v>1011321</v>
      </c>
      <c r="AH17" s="119">
        <v>1931825</v>
      </c>
      <c r="AI17" s="119">
        <v>514423</v>
      </c>
      <c r="AJ17" s="119">
        <f t="shared" si="4"/>
        <v>510438</v>
      </c>
      <c r="AK17" s="119">
        <v>1024861</v>
      </c>
      <c r="AL17" s="119">
        <f t="shared" si="5"/>
        <v>528515</v>
      </c>
      <c r="AM17" s="119">
        <v>1553376</v>
      </c>
      <c r="AN17" s="119">
        <f t="shared" si="6"/>
        <v>542999</v>
      </c>
      <c r="AO17" s="119">
        <v>1071514</v>
      </c>
      <c r="AP17" s="119">
        <v>2096375</v>
      </c>
    </row>
    <row r="18" spans="1:42">
      <c r="A18" s="20" t="s">
        <v>960</v>
      </c>
      <c r="B18" s="119">
        <v>-474862</v>
      </c>
      <c r="C18" s="119">
        <v>-482433</v>
      </c>
      <c r="D18" s="119">
        <v>-505160</v>
      </c>
      <c r="E18" s="119">
        <v>-592946</v>
      </c>
      <c r="F18" s="119">
        <v>-2055401</v>
      </c>
      <c r="G18" s="119">
        <v>-494063</v>
      </c>
      <c r="H18" s="119">
        <v>-478301</v>
      </c>
      <c r="I18" s="119">
        <v>-502287</v>
      </c>
      <c r="J18" s="119">
        <v>-499868</v>
      </c>
      <c r="K18" s="119">
        <v>-1974519</v>
      </c>
      <c r="L18" s="119">
        <v>-505100</v>
      </c>
      <c r="M18" s="119">
        <v>-479878</v>
      </c>
      <c r="N18" s="119">
        <v>-503883</v>
      </c>
      <c r="O18" s="119">
        <v>-657951</v>
      </c>
      <c r="P18" s="119">
        <v>-2146812</v>
      </c>
      <c r="Q18" s="119">
        <v>-459009</v>
      </c>
      <c r="R18" s="119">
        <v>-453906</v>
      </c>
      <c r="S18" s="119">
        <v>-487158</v>
      </c>
      <c r="T18" s="119">
        <v>-506508</v>
      </c>
      <c r="U18" s="119">
        <v>-1906581</v>
      </c>
      <c r="V18" s="119">
        <v>-460833</v>
      </c>
      <c r="W18" s="119">
        <v>-496913</v>
      </c>
      <c r="X18" s="119">
        <v>-664674</v>
      </c>
      <c r="Y18" s="119">
        <v>-533359</v>
      </c>
      <c r="Z18" s="119">
        <v>-2155779</v>
      </c>
      <c r="AA18" s="119">
        <v>-518874</v>
      </c>
      <c r="AB18" s="119">
        <f>AC18-AA18</f>
        <v>-550054</v>
      </c>
      <c r="AC18" s="119">
        <v>-1068928</v>
      </c>
      <c r="AD18" s="119">
        <f>AE18-AC18</f>
        <v>-554143</v>
      </c>
      <c r="AE18" s="119">
        <v>-1623071</v>
      </c>
      <c r="AF18" s="119">
        <f>AG18-AD18</f>
        <v>-558358</v>
      </c>
      <c r="AG18" s="287">
        <f t="shared" si="3"/>
        <v>-1112501</v>
      </c>
      <c r="AH18" s="119">
        <v>-2181429</v>
      </c>
      <c r="AI18" s="119">
        <v>-546934</v>
      </c>
      <c r="AJ18" s="119">
        <f>AK18-AI18</f>
        <v>-567997</v>
      </c>
      <c r="AK18" s="119">
        <v>-1114931</v>
      </c>
      <c r="AL18" s="119">
        <f t="shared" si="5"/>
        <v>-589060</v>
      </c>
      <c r="AM18" s="119">
        <v>-1703991</v>
      </c>
      <c r="AN18" s="119">
        <f t="shared" si="6"/>
        <v>-590804</v>
      </c>
      <c r="AO18" s="119">
        <v>-1179864</v>
      </c>
      <c r="AP18" s="119">
        <v>-2294795</v>
      </c>
    </row>
    <row r="19" spans="1:42">
      <c r="A19" s="20" t="s">
        <v>961</v>
      </c>
      <c r="B19" s="119">
        <v>-455577</v>
      </c>
      <c r="C19" s="119">
        <v>-446377</v>
      </c>
      <c r="D19" s="119">
        <v>-454846</v>
      </c>
      <c r="E19" s="119">
        <v>-482856</v>
      </c>
      <c r="F19" s="119">
        <v>-1839656</v>
      </c>
      <c r="G19" s="119">
        <v>-456779</v>
      </c>
      <c r="H19" s="119">
        <v>-455337</v>
      </c>
      <c r="I19" s="119">
        <v>-443570</v>
      </c>
      <c r="J19" s="119">
        <v>-463723</v>
      </c>
      <c r="K19" s="119">
        <v>-1819409</v>
      </c>
      <c r="L19" s="119">
        <v>-415249</v>
      </c>
      <c r="M19" s="119">
        <v>-387803</v>
      </c>
      <c r="N19" s="119">
        <v>-401994</v>
      </c>
      <c r="O19" s="119">
        <v>-424050</v>
      </c>
      <c r="P19" s="119">
        <v>-1629096</v>
      </c>
      <c r="Q19" s="119">
        <v>-410701</v>
      </c>
      <c r="R19" s="119">
        <v>-434603</v>
      </c>
      <c r="S19" s="119">
        <v>-443791</v>
      </c>
      <c r="T19" s="119">
        <v>-469987</v>
      </c>
      <c r="U19" s="119">
        <v>-1759082</v>
      </c>
      <c r="V19" s="119">
        <v>-446247</v>
      </c>
      <c r="W19" s="119">
        <v>-475978</v>
      </c>
      <c r="X19" s="119">
        <v>-482917</v>
      </c>
      <c r="Y19" s="119">
        <v>-470650</v>
      </c>
      <c r="Z19" s="119">
        <v>-1875792</v>
      </c>
      <c r="AA19" s="119">
        <v>-481767</v>
      </c>
      <c r="AB19" s="119">
        <f>AC19-AA19</f>
        <v>-477246</v>
      </c>
      <c r="AC19" s="119">
        <v>-959013</v>
      </c>
      <c r="AD19" s="119">
        <f>AE19-AC19</f>
        <v>-493510</v>
      </c>
      <c r="AE19" s="119">
        <v>-1452523</v>
      </c>
      <c r="AF19" s="119">
        <f>AG19-AD19</f>
        <v>-511980</v>
      </c>
      <c r="AG19" s="287">
        <f t="shared" si="3"/>
        <v>-1005490</v>
      </c>
      <c r="AH19" s="119">
        <v>-1964503</v>
      </c>
      <c r="AI19" s="119">
        <v>-508195</v>
      </c>
      <c r="AJ19" s="119">
        <f>AK19-AI19</f>
        <v>-510454</v>
      </c>
      <c r="AK19" s="119">
        <v>-1018649</v>
      </c>
      <c r="AL19" s="119">
        <f t="shared" si="5"/>
        <v>-567052</v>
      </c>
      <c r="AM19" s="119">
        <v>-1585701</v>
      </c>
      <c r="AN19" s="119">
        <f t="shared" si="6"/>
        <v>-565329</v>
      </c>
      <c r="AO19" s="119">
        <v>-1132381</v>
      </c>
      <c r="AP19" s="119">
        <v>-2151030</v>
      </c>
    </row>
    <row r="20" spans="1:42">
      <c r="A20" s="20" t="s">
        <v>433</v>
      </c>
      <c r="B20" s="119">
        <v>-122236</v>
      </c>
      <c r="C20" s="119">
        <v>-119765</v>
      </c>
      <c r="D20" s="119">
        <v>-122537</v>
      </c>
      <c r="E20" s="119">
        <v>-123419</v>
      </c>
      <c r="F20" s="119">
        <v>-487957</v>
      </c>
      <c r="G20" s="119">
        <v>-118502</v>
      </c>
      <c r="H20" s="119">
        <v>-119399</v>
      </c>
      <c r="I20" s="119">
        <v>-120070</v>
      </c>
      <c r="J20" s="119">
        <v>-124717</v>
      </c>
      <c r="K20" s="119">
        <v>-482688</v>
      </c>
      <c r="L20" s="119">
        <v>-119160</v>
      </c>
      <c r="M20" s="119">
        <v>-112433</v>
      </c>
      <c r="N20" s="119">
        <v>-115288</v>
      </c>
      <c r="O20" s="119">
        <v>-121045</v>
      </c>
      <c r="P20" s="119">
        <v>-467926</v>
      </c>
      <c r="Q20" s="119">
        <v>-117941</v>
      </c>
      <c r="R20" s="119">
        <v>-114680</v>
      </c>
      <c r="S20" s="119">
        <v>-113290</v>
      </c>
      <c r="T20" s="119">
        <v>-118507</v>
      </c>
      <c r="U20" s="119">
        <v>-464418</v>
      </c>
      <c r="V20" s="119">
        <v>-110384</v>
      </c>
      <c r="W20" s="119">
        <v>-118365</v>
      </c>
      <c r="X20" s="119">
        <v>-114438</v>
      </c>
      <c r="Y20" s="119">
        <v>-131472</v>
      </c>
      <c r="Z20" s="119">
        <v>-474659</v>
      </c>
      <c r="AA20" s="119">
        <v>-123173</v>
      </c>
      <c r="AB20" s="119">
        <f>AC20-AA20</f>
        <v>-124565</v>
      </c>
      <c r="AC20" s="119">
        <v>-247738</v>
      </c>
      <c r="AD20" s="119">
        <f>AE20-AC20</f>
        <v>-129073</v>
      </c>
      <c r="AE20" s="119">
        <v>-376811</v>
      </c>
      <c r="AF20" s="119">
        <f>AG20-AD20</f>
        <v>-137244</v>
      </c>
      <c r="AG20" s="287">
        <f t="shared" si="3"/>
        <v>-266317</v>
      </c>
      <c r="AH20" s="119">
        <v>-514055</v>
      </c>
      <c r="AI20" s="119">
        <v>-139924</v>
      </c>
      <c r="AJ20" s="119">
        <f>AK20-AI20</f>
        <v>-135590</v>
      </c>
      <c r="AK20" s="119">
        <v>-275514</v>
      </c>
      <c r="AL20" s="119">
        <f t="shared" si="5"/>
        <v>-134745</v>
      </c>
      <c r="AM20" s="119">
        <v>-410259</v>
      </c>
      <c r="AN20" s="119">
        <f t="shared" si="6"/>
        <v>-148729</v>
      </c>
      <c r="AO20" s="119">
        <v>-283474</v>
      </c>
      <c r="AP20" s="119">
        <v>-558988</v>
      </c>
    </row>
    <row r="21" spans="1:42">
      <c r="A21" s="20" t="s">
        <v>959</v>
      </c>
      <c r="B21" s="119">
        <v>8062</v>
      </c>
      <c r="C21" s="119">
        <v>9989</v>
      </c>
      <c r="D21" s="119">
        <v>9228</v>
      </c>
      <c r="E21" s="119">
        <v>17900</v>
      </c>
      <c r="F21" s="119">
        <v>45179</v>
      </c>
      <c r="G21" s="119">
        <v>11244</v>
      </c>
      <c r="H21" s="119">
        <v>11914</v>
      </c>
      <c r="I21" s="119">
        <v>2983</v>
      </c>
      <c r="J21" s="119">
        <v>20456</v>
      </c>
      <c r="K21" s="119">
        <v>46597</v>
      </c>
      <c r="L21" s="119">
        <v>10849</v>
      </c>
      <c r="M21" s="119">
        <v>14750</v>
      </c>
      <c r="N21" s="119">
        <v>12811</v>
      </c>
      <c r="O21" s="119">
        <v>17281</v>
      </c>
      <c r="P21" s="119">
        <v>55691</v>
      </c>
      <c r="Q21" s="119">
        <v>10251</v>
      </c>
      <c r="R21" s="119">
        <v>8951</v>
      </c>
      <c r="S21" s="119">
        <v>14467</v>
      </c>
      <c r="T21" s="119">
        <v>9161</v>
      </c>
      <c r="U21" s="119">
        <v>42830</v>
      </c>
      <c r="V21" s="119">
        <v>16750</v>
      </c>
      <c r="W21" s="119">
        <v>17962</v>
      </c>
      <c r="X21" s="119">
        <v>17486</v>
      </c>
      <c r="Y21" s="119">
        <v>28870</v>
      </c>
      <c r="Z21" s="119">
        <v>81068</v>
      </c>
      <c r="AA21" s="119">
        <v>25175</v>
      </c>
      <c r="AB21" s="119">
        <f t="shared" si="0"/>
        <v>26837</v>
      </c>
      <c r="AC21" s="119">
        <v>52012</v>
      </c>
      <c r="AD21" s="119">
        <f t="shared" si="1"/>
        <v>25685</v>
      </c>
      <c r="AE21" s="119">
        <v>77697</v>
      </c>
      <c r="AF21" s="119">
        <f t="shared" si="2"/>
        <v>24712</v>
      </c>
      <c r="AG21" s="287">
        <f t="shared" si="3"/>
        <v>50397</v>
      </c>
      <c r="AH21" s="119">
        <v>102409</v>
      </c>
      <c r="AI21" s="119">
        <v>24766</v>
      </c>
      <c r="AJ21" s="119">
        <f t="shared" si="4"/>
        <v>20424</v>
      </c>
      <c r="AK21" s="119">
        <v>45190</v>
      </c>
      <c r="AL21" s="119">
        <f t="shared" si="5"/>
        <v>19639</v>
      </c>
      <c r="AM21" s="119">
        <v>64829</v>
      </c>
      <c r="AN21" s="119">
        <f t="shared" si="6"/>
        <v>23897</v>
      </c>
      <c r="AO21" s="119">
        <v>43536</v>
      </c>
      <c r="AP21" s="119">
        <v>88726</v>
      </c>
    </row>
    <row r="22" spans="1:42">
      <c r="A22" s="20" t="s">
        <v>962</v>
      </c>
      <c r="B22" s="119">
        <v>92594</v>
      </c>
      <c r="C22" s="119">
        <v>105947</v>
      </c>
      <c r="D22" s="119">
        <v>113551</v>
      </c>
      <c r="E22" s="119">
        <v>19663</v>
      </c>
      <c r="F22" s="119">
        <v>331755</v>
      </c>
      <c r="G22" s="119">
        <v>97452</v>
      </c>
      <c r="H22" s="119">
        <v>299428</v>
      </c>
      <c r="I22" s="119">
        <v>110178</v>
      </c>
      <c r="J22" s="119">
        <v>129807</v>
      </c>
      <c r="K22" s="119">
        <v>636865</v>
      </c>
      <c r="L22" s="119">
        <v>118679</v>
      </c>
      <c r="M22" s="119">
        <v>85795</v>
      </c>
      <c r="N22" s="119">
        <v>158617</v>
      </c>
      <c r="O22" s="119">
        <v>169635</v>
      </c>
      <c r="P22" s="119">
        <v>532726</v>
      </c>
      <c r="Q22" s="119">
        <v>121457</v>
      </c>
      <c r="R22" s="119">
        <v>129867</v>
      </c>
      <c r="S22" s="119">
        <v>148148</v>
      </c>
      <c r="T22" s="119">
        <v>184747</v>
      </c>
      <c r="U22" s="119">
        <v>584219</v>
      </c>
      <c r="V22" s="119">
        <v>144354</v>
      </c>
      <c r="W22" s="119">
        <v>289216</v>
      </c>
      <c r="X22" s="119">
        <v>158300</v>
      </c>
      <c r="Y22" s="119">
        <v>255486</v>
      </c>
      <c r="Z22" s="119">
        <v>847356</v>
      </c>
      <c r="AA22" s="119">
        <v>184766</v>
      </c>
      <c r="AB22" s="287">
        <f t="shared" si="0"/>
        <v>203705</v>
      </c>
      <c r="AC22" s="119">
        <v>388471</v>
      </c>
      <c r="AD22" s="287">
        <f t="shared" si="1"/>
        <v>193699</v>
      </c>
      <c r="AE22" s="119">
        <v>582170</v>
      </c>
      <c r="AF22" s="119">
        <f t="shared" si="2"/>
        <v>268626</v>
      </c>
      <c r="AG22" s="287">
        <f t="shared" si="3"/>
        <v>462325</v>
      </c>
      <c r="AH22" s="119">
        <v>850796</v>
      </c>
      <c r="AI22" s="119">
        <v>134916</v>
      </c>
      <c r="AJ22" s="119">
        <f t="shared" si="4"/>
        <v>154380</v>
      </c>
      <c r="AK22" s="119">
        <v>289296</v>
      </c>
      <c r="AL22" s="119">
        <f t="shared" si="5"/>
        <v>173120</v>
      </c>
      <c r="AM22" s="119">
        <v>462416</v>
      </c>
      <c r="AN22" s="119">
        <f t="shared" si="6"/>
        <v>195966</v>
      </c>
      <c r="AO22" s="119">
        <v>369086</v>
      </c>
      <c r="AP22" s="119">
        <v>658382</v>
      </c>
    </row>
    <row r="23" spans="1:42">
      <c r="A23" s="20" t="s">
        <v>963</v>
      </c>
      <c r="B23" s="119">
        <v>-63227</v>
      </c>
      <c r="C23" s="119">
        <v>-59928</v>
      </c>
      <c r="D23" s="119">
        <v>-76177</v>
      </c>
      <c r="E23" s="119">
        <v>-99336</v>
      </c>
      <c r="F23" s="119">
        <v>-298668</v>
      </c>
      <c r="G23" s="119">
        <v>-59810</v>
      </c>
      <c r="H23" s="119">
        <v>-213778</v>
      </c>
      <c r="I23" s="119">
        <v>-145208</v>
      </c>
      <c r="J23" s="119">
        <v>-145549</v>
      </c>
      <c r="K23" s="119">
        <v>-564345</v>
      </c>
      <c r="L23" s="119">
        <v>-85639</v>
      </c>
      <c r="M23" s="119">
        <v>-102389</v>
      </c>
      <c r="N23" s="119">
        <v>-105128</v>
      </c>
      <c r="O23" s="119">
        <v>-133551</v>
      </c>
      <c r="P23" s="119">
        <v>-426707</v>
      </c>
      <c r="Q23" s="119">
        <v>-90609</v>
      </c>
      <c r="R23" s="119">
        <v>-114872</v>
      </c>
      <c r="S23" s="119">
        <v>-127339</v>
      </c>
      <c r="T23" s="119">
        <v>-168533</v>
      </c>
      <c r="U23" s="119">
        <v>-501353</v>
      </c>
      <c r="V23" s="119">
        <v>-104125</v>
      </c>
      <c r="W23" s="119">
        <v>-159059</v>
      </c>
      <c r="X23" s="119">
        <v>-146482</v>
      </c>
      <c r="Y23" s="119">
        <v>-164736</v>
      </c>
      <c r="Z23" s="119">
        <v>-574402</v>
      </c>
      <c r="AA23" s="119">
        <v>-130627</v>
      </c>
      <c r="AB23" s="119">
        <f t="shared" si="0"/>
        <v>-169507</v>
      </c>
      <c r="AC23" s="119">
        <v>-300134</v>
      </c>
      <c r="AD23" s="119">
        <f t="shared" si="1"/>
        <v>-192546</v>
      </c>
      <c r="AE23" s="119">
        <v>-492680</v>
      </c>
      <c r="AF23" s="119">
        <f t="shared" si="2"/>
        <v>-215854</v>
      </c>
      <c r="AG23" s="287">
        <f t="shared" si="3"/>
        <v>-408400</v>
      </c>
      <c r="AH23" s="119">
        <v>-708534</v>
      </c>
      <c r="AI23" s="119">
        <v>-189785</v>
      </c>
      <c r="AJ23" s="119">
        <f t="shared" si="4"/>
        <v>-234254</v>
      </c>
      <c r="AK23" s="119">
        <v>-424039</v>
      </c>
      <c r="AL23" s="119">
        <f t="shared" si="5"/>
        <v>-223666</v>
      </c>
      <c r="AM23" s="119">
        <v>-647705</v>
      </c>
      <c r="AN23" s="119">
        <f t="shared" si="6"/>
        <v>-278863</v>
      </c>
      <c r="AO23" s="119">
        <v>-502529</v>
      </c>
      <c r="AP23" s="119">
        <v>-926568</v>
      </c>
    </row>
    <row r="24" spans="1:42">
      <c r="A24" s="20" t="s">
        <v>857</v>
      </c>
      <c r="B24" s="119">
        <v>-71599</v>
      </c>
      <c r="C24" s="119">
        <v>-92975</v>
      </c>
      <c r="D24" s="119">
        <v>-106582</v>
      </c>
      <c r="E24" s="119">
        <v>-48342</v>
      </c>
      <c r="F24" s="119">
        <v>-319498</v>
      </c>
      <c r="G24" s="119">
        <v>-69435</v>
      </c>
      <c r="H24" s="119">
        <v>-108099</v>
      </c>
      <c r="I24" s="119">
        <v>-80157</v>
      </c>
      <c r="J24" s="119">
        <v>-359279</v>
      </c>
      <c r="K24" s="119">
        <v>-616970</v>
      </c>
      <c r="L24" s="119">
        <v>-89206</v>
      </c>
      <c r="M24" s="119">
        <v>-64851</v>
      </c>
      <c r="N24" s="119">
        <v>-205554</v>
      </c>
      <c r="O24" s="119">
        <v>-96121</v>
      </c>
      <c r="P24" s="119">
        <v>-455732</v>
      </c>
      <c r="Q24" s="119">
        <v>-161725</v>
      </c>
      <c r="R24" s="119">
        <v>-169477</v>
      </c>
      <c r="S24" s="119">
        <v>-173050</v>
      </c>
      <c r="T24" s="119">
        <v>-62354</v>
      </c>
      <c r="U24" s="119">
        <v>-566606</v>
      </c>
      <c r="V24" s="119">
        <v>-171603</v>
      </c>
      <c r="W24" s="119">
        <v>-305871</v>
      </c>
      <c r="X24" s="119">
        <v>-102994</v>
      </c>
      <c r="Y24" s="119">
        <v>-81001</v>
      </c>
      <c r="Z24" s="119">
        <v>-661469</v>
      </c>
      <c r="AA24" s="119">
        <v>-119098</v>
      </c>
      <c r="AB24" s="119">
        <f t="shared" si="0"/>
        <v>-85109</v>
      </c>
      <c r="AC24" s="119">
        <v>-204207</v>
      </c>
      <c r="AD24" s="119">
        <f t="shared" si="1"/>
        <v>-125919</v>
      </c>
      <c r="AE24" s="119">
        <v>-330126</v>
      </c>
      <c r="AF24" s="119">
        <f t="shared" si="2"/>
        <v>-133148</v>
      </c>
      <c r="AG24" s="287">
        <f t="shared" si="3"/>
        <v>-259067</v>
      </c>
      <c r="AH24" s="119">
        <v>-463274</v>
      </c>
      <c r="AI24" s="119">
        <v>-121650</v>
      </c>
      <c r="AJ24" s="119">
        <f t="shared" si="4"/>
        <v>-143102</v>
      </c>
      <c r="AK24" s="119">
        <v>-264752</v>
      </c>
      <c r="AL24" s="119">
        <f t="shared" si="5"/>
        <v>-120553</v>
      </c>
      <c r="AM24" s="119">
        <v>-385305</v>
      </c>
      <c r="AN24" s="119">
        <f t="shared" si="6"/>
        <v>-199576</v>
      </c>
      <c r="AO24" s="119">
        <v>-320129</v>
      </c>
      <c r="AP24" s="119">
        <v>-584881</v>
      </c>
    </row>
    <row r="25" spans="1:42" s="13" customFormat="1">
      <c r="A25" s="43" t="s">
        <v>286</v>
      </c>
      <c r="B25" s="121">
        <v>420683</v>
      </c>
      <c r="C25" s="121">
        <v>442206</v>
      </c>
      <c r="D25" s="121">
        <v>503754</v>
      </c>
      <c r="E25" s="121">
        <v>416515</v>
      </c>
      <c r="F25" s="121">
        <v>1783158</v>
      </c>
      <c r="G25" s="121">
        <v>461132</v>
      </c>
      <c r="H25" s="121">
        <v>495164</v>
      </c>
      <c r="I25" s="121">
        <v>427811</v>
      </c>
      <c r="J25" s="121">
        <v>215061</v>
      </c>
      <c r="K25" s="121">
        <v>1599168</v>
      </c>
      <c r="L25" s="121">
        <v>358966</v>
      </c>
      <c r="M25" s="121">
        <v>209881</v>
      </c>
      <c r="N25" s="121">
        <v>211836</v>
      </c>
      <c r="O25" s="121">
        <v>314742</v>
      </c>
      <c r="P25" s="121">
        <v>1095425</v>
      </c>
      <c r="Q25" s="121">
        <v>426235</v>
      </c>
      <c r="R25" s="121">
        <v>344848</v>
      </c>
      <c r="S25" s="121">
        <v>218493</v>
      </c>
      <c r="T25" s="121">
        <v>366457</v>
      </c>
      <c r="U25" s="121">
        <v>1356033</v>
      </c>
      <c r="V25" s="121">
        <v>193504</v>
      </c>
      <c r="W25" s="121">
        <v>130683</v>
      </c>
      <c r="X25" s="121">
        <v>52723</v>
      </c>
      <c r="Y25" s="121">
        <v>390860</v>
      </c>
      <c r="Z25" s="121">
        <v>767770</v>
      </c>
      <c r="AA25" s="121">
        <v>258533</v>
      </c>
      <c r="AB25" s="121">
        <f t="shared" si="0"/>
        <v>287303</v>
      </c>
      <c r="AC25" s="121">
        <v>545836</v>
      </c>
      <c r="AD25" s="121">
        <f t="shared" si="1"/>
        <v>150831</v>
      </c>
      <c r="AE25" s="121">
        <v>696667</v>
      </c>
      <c r="AF25" s="121">
        <f t="shared" si="2"/>
        <v>514792</v>
      </c>
      <c r="AG25" s="289">
        <f t="shared" si="3"/>
        <v>665623</v>
      </c>
      <c r="AH25" s="121">
        <v>1211459</v>
      </c>
      <c r="AI25" s="121">
        <v>296880</v>
      </c>
      <c r="AJ25" s="121">
        <f t="shared" si="4"/>
        <v>404196</v>
      </c>
      <c r="AK25" s="121">
        <v>701076</v>
      </c>
      <c r="AL25" s="121">
        <f t="shared" si="5"/>
        <v>323177</v>
      </c>
      <c r="AM25" s="121">
        <v>1024253</v>
      </c>
      <c r="AN25" s="121">
        <f t="shared" si="6"/>
        <v>343651</v>
      </c>
      <c r="AO25" s="121">
        <v>666828</v>
      </c>
      <c r="AP25" s="121">
        <v>1367904</v>
      </c>
    </row>
    <row r="26" spans="1:42" s="13" customFormat="1">
      <c r="A26" s="43" t="s">
        <v>964</v>
      </c>
      <c r="B26" s="121">
        <v>420683</v>
      </c>
      <c r="C26" s="121">
        <v>442206</v>
      </c>
      <c r="D26" s="121">
        <v>503754</v>
      </c>
      <c r="E26" s="121">
        <v>416515</v>
      </c>
      <c r="F26" s="121">
        <v>1783158</v>
      </c>
      <c r="G26" s="121">
        <v>461132</v>
      </c>
      <c r="H26" s="121">
        <v>495164</v>
      </c>
      <c r="I26" s="121">
        <v>427811</v>
      </c>
      <c r="J26" s="121">
        <v>215061</v>
      </c>
      <c r="K26" s="121">
        <v>1599168</v>
      </c>
      <c r="L26" s="121">
        <v>358966</v>
      </c>
      <c r="M26" s="121">
        <v>209881</v>
      </c>
      <c r="N26" s="121">
        <v>211836</v>
      </c>
      <c r="O26" s="121">
        <v>314742</v>
      </c>
      <c r="P26" s="121">
        <v>1095425</v>
      </c>
      <c r="Q26" s="121">
        <v>426235</v>
      </c>
      <c r="R26" s="121">
        <v>344848</v>
      </c>
      <c r="S26" s="121">
        <v>218493</v>
      </c>
      <c r="T26" s="121">
        <v>366457</v>
      </c>
      <c r="U26" s="121">
        <v>1356033</v>
      </c>
      <c r="V26" s="121">
        <v>193504</v>
      </c>
      <c r="W26" s="121">
        <v>130683</v>
      </c>
      <c r="X26" s="121">
        <v>52723</v>
      </c>
      <c r="Y26" s="121">
        <v>390860</v>
      </c>
      <c r="Z26" s="121">
        <v>767770</v>
      </c>
      <c r="AA26" s="121">
        <v>258533</v>
      </c>
      <c r="AB26" s="121">
        <f t="shared" si="0"/>
        <v>287303</v>
      </c>
      <c r="AC26" s="121">
        <v>545836</v>
      </c>
      <c r="AD26" s="121">
        <f t="shared" si="1"/>
        <v>150831</v>
      </c>
      <c r="AE26" s="121">
        <v>696667</v>
      </c>
      <c r="AF26" s="121">
        <f t="shared" si="2"/>
        <v>514792</v>
      </c>
      <c r="AG26" s="289">
        <f t="shared" si="3"/>
        <v>665623</v>
      </c>
      <c r="AH26" s="121">
        <v>1211459</v>
      </c>
      <c r="AI26" s="121">
        <v>296880</v>
      </c>
      <c r="AJ26" s="121">
        <f t="shared" si="4"/>
        <v>404196</v>
      </c>
      <c r="AK26" s="121">
        <v>701076</v>
      </c>
      <c r="AL26" s="121">
        <f t="shared" si="5"/>
        <v>323177</v>
      </c>
      <c r="AM26" s="121">
        <v>1024253</v>
      </c>
      <c r="AN26" s="121">
        <f t="shared" si="6"/>
        <v>343651</v>
      </c>
      <c r="AO26" s="121">
        <v>666828</v>
      </c>
      <c r="AP26" s="121">
        <v>1367904</v>
      </c>
    </row>
    <row r="27" spans="1:42" s="13" customFormat="1">
      <c r="A27" s="43" t="s">
        <v>287</v>
      </c>
      <c r="B27" s="121">
        <v>-147003</v>
      </c>
      <c r="C27" s="121">
        <v>-149745</v>
      </c>
      <c r="D27" s="121">
        <v>-179276</v>
      </c>
      <c r="E27" s="121">
        <v>-132853</v>
      </c>
      <c r="F27" s="121">
        <v>-608877</v>
      </c>
      <c r="G27" s="121">
        <v>-107392</v>
      </c>
      <c r="H27" s="121">
        <v>-126368</v>
      </c>
      <c r="I27" s="121">
        <v>-103349</v>
      </c>
      <c r="J27" s="121">
        <v>224643</v>
      </c>
      <c r="K27" s="121">
        <v>-112466</v>
      </c>
      <c r="L27" s="121">
        <v>-69268</v>
      </c>
      <c r="M27" s="121">
        <v>-63138</v>
      </c>
      <c r="N27" s="121">
        <v>-93961</v>
      </c>
      <c r="O27" s="121">
        <v>-49615</v>
      </c>
      <c r="P27" s="121">
        <v>-251969</v>
      </c>
      <c r="Q27" s="121">
        <v>-114310</v>
      </c>
      <c r="R27" s="121">
        <v>-47294</v>
      </c>
      <c r="S27" s="121">
        <v>-61820</v>
      </c>
      <c r="T27" s="121">
        <v>-88409</v>
      </c>
      <c r="U27" s="121">
        <v>-281612</v>
      </c>
      <c r="V27" s="121">
        <v>20501</v>
      </c>
      <c r="W27" s="121">
        <v>150440</v>
      </c>
      <c r="X27" s="121">
        <v>41334</v>
      </c>
      <c r="Y27" s="121">
        <v>-81181</v>
      </c>
      <c r="Z27" s="121">
        <v>131094</v>
      </c>
      <c r="AA27" s="121">
        <v>17546</v>
      </c>
      <c r="AB27" s="121">
        <f t="shared" si="0"/>
        <v>1824</v>
      </c>
      <c r="AC27" s="121">
        <v>19370</v>
      </c>
      <c r="AD27" s="121">
        <f t="shared" si="1"/>
        <v>35650</v>
      </c>
      <c r="AE27" s="121">
        <v>55020</v>
      </c>
      <c r="AF27" s="121">
        <f t="shared" si="2"/>
        <v>-143214</v>
      </c>
      <c r="AG27" s="289">
        <f t="shared" si="3"/>
        <v>-107564</v>
      </c>
      <c r="AH27" s="121">
        <v>-88194</v>
      </c>
      <c r="AI27" s="121">
        <v>-50296</v>
      </c>
      <c r="AJ27" s="121">
        <f t="shared" si="4"/>
        <v>-94234</v>
      </c>
      <c r="AK27" s="121">
        <v>-144530</v>
      </c>
      <c r="AL27" s="121">
        <f t="shared" si="5"/>
        <v>-65186</v>
      </c>
      <c r="AM27" s="121">
        <v>-209716</v>
      </c>
      <c r="AN27" s="121">
        <f t="shared" si="6"/>
        <v>2251</v>
      </c>
      <c r="AO27" s="121">
        <v>-62935</v>
      </c>
      <c r="AP27" s="121">
        <v>-207465</v>
      </c>
    </row>
    <row r="28" spans="1:42">
      <c r="A28" s="20" t="s">
        <v>442</v>
      </c>
      <c r="B28" s="119">
        <v>-137362</v>
      </c>
      <c r="C28" s="119">
        <v>-71622</v>
      </c>
      <c r="D28" s="119">
        <v>-141279</v>
      </c>
      <c r="E28" s="119">
        <v>-52946</v>
      </c>
      <c r="F28" s="119">
        <v>-403209</v>
      </c>
      <c r="G28" s="119">
        <v>-102282</v>
      </c>
      <c r="H28" s="119">
        <v>-85440</v>
      </c>
      <c r="I28" s="119">
        <v>-75055</v>
      </c>
      <c r="J28" s="119">
        <v>-92086</v>
      </c>
      <c r="K28" s="119">
        <v>-354863</v>
      </c>
      <c r="L28" s="119">
        <v>-76301</v>
      </c>
      <c r="M28" s="119">
        <v>-173857</v>
      </c>
      <c r="N28" s="119">
        <v>-164331</v>
      </c>
      <c r="O28" s="119">
        <v>-14102</v>
      </c>
      <c r="P28" s="119">
        <v>-428591</v>
      </c>
      <c r="Q28" s="119">
        <v>-156394</v>
      </c>
      <c r="R28" s="119">
        <v>-118710</v>
      </c>
      <c r="S28" s="119">
        <v>-25253</v>
      </c>
      <c r="T28" s="119">
        <v>-35341</v>
      </c>
      <c r="U28" s="119">
        <v>-335698</v>
      </c>
      <c r="V28" s="119">
        <v>-72125</v>
      </c>
      <c r="W28" s="119">
        <v>-77283</v>
      </c>
      <c r="X28" s="119">
        <v>-77105</v>
      </c>
      <c r="Y28" s="119">
        <v>-96902</v>
      </c>
      <c r="Z28" s="119">
        <v>-323415</v>
      </c>
      <c r="AA28" s="119">
        <v>-87523</v>
      </c>
      <c r="AB28" s="119">
        <f t="shared" si="0"/>
        <v>-89259</v>
      </c>
      <c r="AC28" s="119">
        <v>-176782</v>
      </c>
      <c r="AD28" s="119">
        <f t="shared" si="1"/>
        <v>-93951</v>
      </c>
      <c r="AE28" s="119">
        <v>-270733</v>
      </c>
      <c r="AF28" s="119">
        <f t="shared" si="2"/>
        <v>24501</v>
      </c>
      <c r="AG28" s="287">
        <f t="shared" si="3"/>
        <v>-69450</v>
      </c>
      <c r="AH28" s="119">
        <v>-246232</v>
      </c>
      <c r="AI28" s="119">
        <v>-90159</v>
      </c>
      <c r="AJ28" s="119">
        <f t="shared" si="4"/>
        <v>-176533</v>
      </c>
      <c r="AK28" s="119">
        <v>-266692</v>
      </c>
      <c r="AL28" s="119">
        <f t="shared" si="5"/>
        <v>-90483</v>
      </c>
      <c r="AM28" s="119">
        <v>-357175</v>
      </c>
      <c r="AN28" s="119">
        <f t="shared" si="6"/>
        <v>-103264</v>
      </c>
      <c r="AO28" s="119">
        <v>-193747</v>
      </c>
      <c r="AP28" s="119">
        <v>-460439</v>
      </c>
    </row>
    <row r="29" spans="1:42">
      <c r="A29" s="20" t="s">
        <v>443</v>
      </c>
      <c r="B29" s="119">
        <v>-9641</v>
      </c>
      <c r="C29" s="119">
        <v>-78123</v>
      </c>
      <c r="D29" s="119">
        <v>-37997</v>
      </c>
      <c r="E29" s="119">
        <v>-79907</v>
      </c>
      <c r="F29" s="119">
        <v>-205668</v>
      </c>
      <c r="G29" s="119">
        <v>-5110</v>
      </c>
      <c r="H29" s="119">
        <v>-40928</v>
      </c>
      <c r="I29" s="119">
        <v>-28294</v>
      </c>
      <c r="J29" s="119">
        <v>316729</v>
      </c>
      <c r="K29" s="119">
        <v>242397</v>
      </c>
      <c r="L29" s="119">
        <v>7033</v>
      </c>
      <c r="M29" s="119">
        <v>110719</v>
      </c>
      <c r="N29" s="119">
        <v>94383</v>
      </c>
      <c r="O29" s="119">
        <v>-35513</v>
      </c>
      <c r="P29" s="119">
        <v>176622</v>
      </c>
      <c r="Q29" s="119">
        <v>42084</v>
      </c>
      <c r="R29" s="119">
        <v>71416</v>
      </c>
      <c r="S29" s="119">
        <v>-6346</v>
      </c>
      <c r="T29" s="119">
        <v>-53068</v>
      </c>
      <c r="U29" s="119">
        <v>54086</v>
      </c>
      <c r="V29" s="119">
        <v>92626</v>
      </c>
      <c r="W29" s="119">
        <v>227723</v>
      </c>
      <c r="X29" s="119">
        <v>118439</v>
      </c>
      <c r="Y29" s="119">
        <v>15721</v>
      </c>
      <c r="Z29" s="119">
        <v>454509</v>
      </c>
      <c r="AA29" s="119">
        <v>105069</v>
      </c>
      <c r="AB29" s="119">
        <f t="shared" si="0"/>
        <v>91083</v>
      </c>
      <c r="AC29" s="119">
        <v>196152</v>
      </c>
      <c r="AD29" s="119">
        <f t="shared" si="1"/>
        <v>129601</v>
      </c>
      <c r="AE29" s="119">
        <v>325753</v>
      </c>
      <c r="AF29" s="119">
        <f t="shared" si="2"/>
        <v>-167715</v>
      </c>
      <c r="AG29" s="287">
        <f t="shared" si="3"/>
        <v>-38114</v>
      </c>
      <c r="AH29" s="119">
        <v>158038</v>
      </c>
      <c r="AI29" s="119">
        <v>39863</v>
      </c>
      <c r="AJ29" s="119">
        <f t="shared" si="4"/>
        <v>82299</v>
      </c>
      <c r="AK29" s="119">
        <v>122162</v>
      </c>
      <c r="AL29" s="119">
        <f t="shared" si="5"/>
        <v>25297</v>
      </c>
      <c r="AM29" s="119">
        <v>147459</v>
      </c>
      <c r="AN29" s="119">
        <f t="shared" si="6"/>
        <v>105515</v>
      </c>
      <c r="AO29" s="119">
        <v>130812</v>
      </c>
      <c r="AP29" s="119">
        <v>252974</v>
      </c>
    </row>
    <row r="30" spans="1:42" s="13" customFormat="1">
      <c r="A30" s="43" t="s">
        <v>288</v>
      </c>
      <c r="B30" s="121">
        <v>-29558</v>
      </c>
      <c r="C30" s="121">
        <v>-30318</v>
      </c>
      <c r="D30" s="121">
        <v>-34080</v>
      </c>
      <c r="E30" s="121">
        <v>-30940</v>
      </c>
      <c r="F30" s="121">
        <v>-124896</v>
      </c>
      <c r="G30" s="121">
        <v>-33601</v>
      </c>
      <c r="H30" s="121">
        <v>-33211</v>
      </c>
      <c r="I30" s="121">
        <v>-32489</v>
      </c>
      <c r="J30" s="121">
        <v>-42462</v>
      </c>
      <c r="K30" s="121">
        <v>-141763</v>
      </c>
      <c r="L30" s="121">
        <v>-32130</v>
      </c>
      <c r="M30" s="121">
        <v>-26924</v>
      </c>
      <c r="N30" s="121">
        <v>-24013</v>
      </c>
      <c r="O30" s="121">
        <v>-32711</v>
      </c>
      <c r="P30" s="121">
        <v>-115778</v>
      </c>
      <c r="Q30" s="121">
        <v>-32918</v>
      </c>
      <c r="R30" s="121">
        <v>-32256</v>
      </c>
      <c r="S30" s="121">
        <v>-30221</v>
      </c>
      <c r="T30" s="121">
        <v>-30221</v>
      </c>
      <c r="U30" s="121">
        <v>-125616</v>
      </c>
      <c r="V30" s="121">
        <v>-49749</v>
      </c>
      <c r="W30" s="121">
        <v>-53341</v>
      </c>
      <c r="X30" s="121">
        <v>-21950</v>
      </c>
      <c r="Y30" s="121">
        <v>-58471</v>
      </c>
      <c r="Z30" s="121">
        <v>-183511</v>
      </c>
      <c r="AA30" s="121">
        <v>-62953</v>
      </c>
      <c r="AB30" s="121">
        <f t="shared" si="0"/>
        <v>-62609</v>
      </c>
      <c r="AC30" s="121">
        <v>-125562</v>
      </c>
      <c r="AD30" s="121">
        <f t="shared" si="1"/>
        <v>-59072</v>
      </c>
      <c r="AE30" s="121">
        <v>-184634</v>
      </c>
      <c r="AF30" s="121">
        <f t="shared" si="2"/>
        <v>-67547</v>
      </c>
      <c r="AG30" s="289">
        <f t="shared" si="3"/>
        <v>-126619</v>
      </c>
      <c r="AH30" s="121">
        <v>-252181</v>
      </c>
      <c r="AI30" s="121">
        <v>-59032</v>
      </c>
      <c r="AJ30" s="121">
        <f t="shared" si="4"/>
        <v>-62636</v>
      </c>
      <c r="AK30" s="121">
        <v>-121668</v>
      </c>
      <c r="AL30" s="121">
        <f t="shared" si="5"/>
        <v>-60734</v>
      </c>
      <c r="AM30" s="121">
        <v>-182402</v>
      </c>
      <c r="AN30" s="121">
        <f t="shared" si="6"/>
        <v>-61916</v>
      </c>
      <c r="AO30" s="121">
        <v>-122650</v>
      </c>
      <c r="AP30" s="121">
        <v>-244318</v>
      </c>
    </row>
    <row r="31" spans="1:42" s="13" customFormat="1">
      <c r="A31" s="43" t="s">
        <v>289</v>
      </c>
      <c r="B31" s="121">
        <v>243964</v>
      </c>
      <c r="C31" s="121">
        <v>261957</v>
      </c>
      <c r="D31" s="121">
        <v>290221</v>
      </c>
      <c r="E31" s="121">
        <v>252487</v>
      </c>
      <c r="F31" s="121">
        <v>1048629</v>
      </c>
      <c r="G31" s="121">
        <v>319957</v>
      </c>
      <c r="H31" s="121">
        <v>335391</v>
      </c>
      <c r="I31" s="121">
        <v>291916</v>
      </c>
      <c r="J31" s="121">
        <v>397154</v>
      </c>
      <c r="K31" s="121">
        <v>1344418</v>
      </c>
      <c r="L31" s="121">
        <v>257522</v>
      </c>
      <c r="M31" s="121">
        <v>119777</v>
      </c>
      <c r="N31" s="121">
        <v>93815</v>
      </c>
      <c r="O31" s="121">
        <v>232349</v>
      </c>
      <c r="P31" s="121">
        <v>727476</v>
      </c>
      <c r="Q31" s="121">
        <v>278935</v>
      </c>
      <c r="R31" s="121">
        <v>265226</v>
      </c>
      <c r="S31" s="121">
        <v>126381</v>
      </c>
      <c r="T31" s="121">
        <v>247772</v>
      </c>
      <c r="U31" s="121">
        <v>948535</v>
      </c>
      <c r="V31" s="121">
        <v>164093</v>
      </c>
      <c r="W31" s="121">
        <v>227823</v>
      </c>
      <c r="X31" s="121">
        <v>71944</v>
      </c>
      <c r="Y31" s="121">
        <v>251074</v>
      </c>
      <c r="Z31" s="121">
        <v>714934</v>
      </c>
      <c r="AA31" s="121">
        <v>213126</v>
      </c>
      <c r="AB31" s="121">
        <f t="shared" si="0"/>
        <v>226518</v>
      </c>
      <c r="AC31" s="121">
        <v>439644</v>
      </c>
      <c r="AD31" s="121">
        <f t="shared" si="1"/>
        <v>127409</v>
      </c>
      <c r="AE31" s="121">
        <v>567053</v>
      </c>
      <c r="AF31" s="121">
        <f t="shared" si="2"/>
        <v>304031</v>
      </c>
      <c r="AG31" s="289">
        <f t="shared" si="3"/>
        <v>431440</v>
      </c>
      <c r="AH31" s="121">
        <v>871084</v>
      </c>
      <c r="AI31" s="121">
        <v>187552</v>
      </c>
      <c r="AJ31" s="121">
        <f t="shared" si="4"/>
        <v>247326</v>
      </c>
      <c r="AK31" s="121">
        <v>434878</v>
      </c>
      <c r="AL31" s="121">
        <f t="shared" si="5"/>
        <v>197257</v>
      </c>
      <c r="AM31" s="121">
        <v>632135</v>
      </c>
      <c r="AN31" s="121">
        <f t="shared" si="6"/>
        <v>283986</v>
      </c>
      <c r="AO31" s="121">
        <v>481243</v>
      </c>
      <c r="AP31" s="121">
        <v>916121</v>
      </c>
    </row>
    <row r="32" spans="1:42" ht="36">
      <c r="A32" s="113" t="s">
        <v>966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21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L32" s="251">
        <f t="shared" si="5"/>
        <v>0</v>
      </c>
    </row>
  </sheetData>
  <hyperlinks>
    <hyperlink ref="A1" location="Índice!A1" display="           Índice           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50"/>
  </sheetPr>
  <dimension ref="A1:EO53"/>
  <sheetViews>
    <sheetView workbookViewId="0">
      <pane xSplit="1" topLeftCell="EL1" activePane="topRight" state="frozen"/>
      <selection pane="topRight"/>
    </sheetView>
  </sheetViews>
  <sheetFormatPr defaultColWidth="9.140625" defaultRowHeight="15"/>
  <cols>
    <col min="1" max="1" width="65.42578125" style="4" customWidth="1"/>
    <col min="2" max="27" width="12.42578125" style="45" customWidth="1"/>
    <col min="28" max="29" width="12" style="45" customWidth="1"/>
    <col min="30" max="33" width="11.5703125" style="45" customWidth="1"/>
    <col min="34" max="35" width="12.42578125" style="45" customWidth="1"/>
    <col min="36" max="83" width="11.5703125" style="45" customWidth="1"/>
    <col min="84" max="90" width="11.5703125" style="4" customWidth="1"/>
    <col min="91" max="91" width="12" style="4" customWidth="1"/>
    <col min="92" max="107" width="11.5703125" style="21" customWidth="1"/>
    <col min="108" max="145" width="11.5703125" style="4" customWidth="1"/>
    <col min="146" max="16384" width="9.14062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8" t="s">
        <v>265</v>
      </c>
      <c r="B2" s="90" t="s">
        <v>418</v>
      </c>
      <c r="C2" s="90" t="s">
        <v>417</v>
      </c>
      <c r="D2" s="90" t="s">
        <v>416</v>
      </c>
      <c r="E2" s="90" t="s">
        <v>415</v>
      </c>
      <c r="F2" s="90" t="s">
        <v>414</v>
      </c>
      <c r="G2" s="90" t="s">
        <v>413</v>
      </c>
      <c r="H2" s="90" t="s">
        <v>412</v>
      </c>
      <c r="I2" s="90" t="s">
        <v>411</v>
      </c>
      <c r="J2" s="90" t="s">
        <v>410</v>
      </c>
      <c r="K2" s="90" t="s">
        <v>409</v>
      </c>
      <c r="L2" s="90" t="s">
        <v>408</v>
      </c>
      <c r="M2" s="90" t="s">
        <v>407</v>
      </c>
      <c r="N2" s="90" t="s">
        <v>406</v>
      </c>
      <c r="O2" s="90" t="s">
        <v>405</v>
      </c>
      <c r="P2" s="90" t="s">
        <v>404</v>
      </c>
      <c r="Q2" s="90" t="s">
        <v>403</v>
      </c>
      <c r="R2" s="90" t="s">
        <v>402</v>
      </c>
      <c r="S2" s="90" t="s">
        <v>401</v>
      </c>
      <c r="T2" s="90" t="s">
        <v>400</v>
      </c>
      <c r="U2" s="90" t="s">
        <v>399</v>
      </c>
      <c r="V2" s="90" t="s">
        <v>398</v>
      </c>
      <c r="W2" s="90" t="s">
        <v>397</v>
      </c>
      <c r="X2" s="90" t="s">
        <v>396</v>
      </c>
      <c r="Y2" s="90" t="s">
        <v>395</v>
      </c>
      <c r="Z2" s="90" t="s">
        <v>394</v>
      </c>
      <c r="AA2" s="90" t="s">
        <v>393</v>
      </c>
      <c r="AB2" s="90" t="s">
        <v>392</v>
      </c>
      <c r="AC2" s="90" t="s">
        <v>391</v>
      </c>
      <c r="AD2" s="90" t="s">
        <v>390</v>
      </c>
      <c r="AE2" s="90" t="s">
        <v>389</v>
      </c>
      <c r="AF2" s="90" t="s">
        <v>388</v>
      </c>
      <c r="AG2" s="90" t="s">
        <v>387</v>
      </c>
      <c r="AH2" s="90" t="s">
        <v>386</v>
      </c>
      <c r="AI2" s="90" t="s">
        <v>385</v>
      </c>
      <c r="AJ2" s="90" t="s">
        <v>384</v>
      </c>
      <c r="AK2" s="90" t="s">
        <v>383</v>
      </c>
      <c r="AL2" s="90" t="s">
        <v>382</v>
      </c>
      <c r="AM2" s="90" t="s">
        <v>381</v>
      </c>
      <c r="AN2" s="90" t="s">
        <v>301</v>
      </c>
      <c r="AO2" s="90" t="s">
        <v>380</v>
      </c>
      <c r="AP2" s="90" t="s">
        <v>379</v>
      </c>
      <c r="AQ2" s="90" t="s">
        <v>378</v>
      </c>
      <c r="AR2" s="90" t="s">
        <v>377</v>
      </c>
      <c r="AS2" s="90" t="s">
        <v>376</v>
      </c>
      <c r="AT2" s="90" t="s">
        <v>375</v>
      </c>
      <c r="AU2" s="90" t="s">
        <v>374</v>
      </c>
      <c r="AV2" s="90" t="s">
        <v>373</v>
      </c>
      <c r="AW2" s="90" t="s">
        <v>372</v>
      </c>
      <c r="AX2" s="90" t="s">
        <v>371</v>
      </c>
      <c r="AY2" s="90" t="s">
        <v>370</v>
      </c>
      <c r="AZ2" s="90" t="s">
        <v>369</v>
      </c>
      <c r="BA2" s="90" t="s">
        <v>368</v>
      </c>
      <c r="BB2" s="90" t="s">
        <v>367</v>
      </c>
      <c r="BC2" s="90" t="s">
        <v>366</v>
      </c>
      <c r="BD2" s="90" t="s">
        <v>365</v>
      </c>
      <c r="BE2" s="90" t="s">
        <v>364</v>
      </c>
      <c r="BF2" s="90" t="s">
        <v>363</v>
      </c>
      <c r="BG2" s="90" t="s">
        <v>362</v>
      </c>
      <c r="BH2" s="90" t="s">
        <v>361</v>
      </c>
      <c r="BI2" s="90" t="s">
        <v>360</v>
      </c>
      <c r="BJ2" s="90" t="s">
        <v>359</v>
      </c>
      <c r="BK2" s="90" t="s">
        <v>358</v>
      </c>
      <c r="BL2" s="90" t="s">
        <v>357</v>
      </c>
      <c r="BM2" s="90" t="s">
        <v>356</v>
      </c>
      <c r="BN2" s="90" t="s">
        <v>355</v>
      </c>
      <c r="BO2" s="90" t="s">
        <v>354</v>
      </c>
      <c r="BP2" s="90" t="s">
        <v>353</v>
      </c>
      <c r="BQ2" s="90" t="s">
        <v>352</v>
      </c>
      <c r="BR2" s="90" t="s">
        <v>351</v>
      </c>
      <c r="BS2" s="90" t="s">
        <v>350</v>
      </c>
      <c r="BT2" s="90" t="s">
        <v>349</v>
      </c>
      <c r="BU2" s="90" t="s">
        <v>348</v>
      </c>
      <c r="BV2" s="90" t="s">
        <v>347</v>
      </c>
      <c r="BW2" s="90" t="s">
        <v>346</v>
      </c>
      <c r="BX2" s="90" t="s">
        <v>345</v>
      </c>
      <c r="BY2" s="90" t="s">
        <v>344</v>
      </c>
      <c r="BZ2" s="90" t="s">
        <v>343</v>
      </c>
      <c r="CA2" s="90" t="s">
        <v>342</v>
      </c>
      <c r="CB2" s="90" t="s">
        <v>341</v>
      </c>
      <c r="CC2" s="90" t="s">
        <v>340</v>
      </c>
      <c r="CD2" s="90" t="s">
        <v>339</v>
      </c>
      <c r="CE2" s="90" t="s">
        <v>338</v>
      </c>
      <c r="CF2" s="90" t="s">
        <v>337</v>
      </c>
      <c r="CG2" s="90" t="s">
        <v>336</v>
      </c>
      <c r="CH2" s="90" t="s">
        <v>335</v>
      </c>
      <c r="CI2" s="90" t="s">
        <v>334</v>
      </c>
      <c r="CJ2" s="90" t="s">
        <v>333</v>
      </c>
      <c r="CK2" s="90" t="s">
        <v>332</v>
      </c>
      <c r="CL2" s="90" t="s">
        <v>331</v>
      </c>
      <c r="CM2" s="90" t="s">
        <v>330</v>
      </c>
      <c r="CN2" s="90" t="s">
        <v>329</v>
      </c>
      <c r="CO2" s="90" t="s">
        <v>328</v>
      </c>
      <c r="CP2" s="90" t="s">
        <v>327</v>
      </c>
      <c r="CQ2" s="90" t="s">
        <v>326</v>
      </c>
      <c r="CR2" s="90" t="s">
        <v>325</v>
      </c>
      <c r="CS2" s="90" t="s">
        <v>324</v>
      </c>
      <c r="CT2" s="90" t="s">
        <v>323</v>
      </c>
      <c r="CU2" s="90" t="s">
        <v>322</v>
      </c>
      <c r="CV2" s="90" t="s">
        <v>321</v>
      </c>
      <c r="CW2" s="90" t="s">
        <v>320</v>
      </c>
      <c r="CX2" s="90" t="s">
        <v>319</v>
      </c>
      <c r="CY2" s="90" t="s">
        <v>318</v>
      </c>
      <c r="CZ2" s="90" t="s">
        <v>317</v>
      </c>
      <c r="DA2" s="90" t="s">
        <v>316</v>
      </c>
      <c r="DB2" s="90" t="s">
        <v>315</v>
      </c>
      <c r="DC2" s="90" t="s">
        <v>314</v>
      </c>
      <c r="DD2" s="90" t="s">
        <v>313</v>
      </c>
      <c r="DE2" s="90" t="s">
        <v>312</v>
      </c>
      <c r="DF2" s="90" t="s">
        <v>311</v>
      </c>
      <c r="DG2" s="90" t="s">
        <v>310</v>
      </c>
      <c r="DH2" s="90" t="s">
        <v>309</v>
      </c>
      <c r="DI2" s="90" t="s">
        <v>308</v>
      </c>
      <c r="DJ2" s="90" t="s">
        <v>307</v>
      </c>
      <c r="DK2" s="90" t="s">
        <v>306</v>
      </c>
      <c r="DL2" s="90" t="s">
        <v>305</v>
      </c>
      <c r="DM2" s="90" t="s">
        <v>304</v>
      </c>
      <c r="DN2" s="90" t="s">
        <v>303</v>
      </c>
      <c r="DO2" s="90" t="s">
        <v>302</v>
      </c>
      <c r="DP2" s="90" t="s">
        <v>301</v>
      </c>
      <c r="DQ2" s="90" t="s">
        <v>300</v>
      </c>
      <c r="DR2" s="90" t="s">
        <v>280</v>
      </c>
      <c r="DS2" s="90" t="s">
        <v>279</v>
      </c>
      <c r="DT2" s="90" t="s">
        <v>299</v>
      </c>
      <c r="DU2" s="90" t="s">
        <v>278</v>
      </c>
      <c r="DV2" s="90" t="s">
        <v>298</v>
      </c>
      <c r="DW2" s="90" t="s">
        <v>277</v>
      </c>
      <c r="DX2" s="90" t="s">
        <v>297</v>
      </c>
      <c r="DY2" s="90">
        <v>2017</v>
      </c>
      <c r="DZ2" s="90" t="s">
        <v>276</v>
      </c>
      <c r="EA2" s="90" t="s">
        <v>275</v>
      </c>
      <c r="EB2" s="90" t="s">
        <v>296</v>
      </c>
      <c r="EC2" s="90" t="s">
        <v>274</v>
      </c>
      <c r="ED2" s="90" t="s">
        <v>295</v>
      </c>
      <c r="EE2" s="90" t="s">
        <v>273</v>
      </c>
      <c r="EF2" s="90" t="s">
        <v>294</v>
      </c>
      <c r="EG2" s="90" t="s">
        <v>272</v>
      </c>
      <c r="EH2" s="90" t="s">
        <v>271</v>
      </c>
      <c r="EI2" s="90" t="s">
        <v>270</v>
      </c>
      <c r="EJ2" s="90" t="s">
        <v>293</v>
      </c>
      <c r="EK2" s="90" t="s">
        <v>269</v>
      </c>
      <c r="EL2" s="90" t="s">
        <v>292</v>
      </c>
      <c r="EM2" s="90" t="s">
        <v>268</v>
      </c>
      <c r="EN2" s="90" t="s">
        <v>291</v>
      </c>
      <c r="EO2" s="90" t="s">
        <v>290</v>
      </c>
    </row>
    <row r="3" spans="1:145" s="13" customFormat="1">
      <c r="A3" s="13" t="s">
        <v>419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420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421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422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423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424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425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426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427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421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424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428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429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430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431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432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433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434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284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285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435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436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437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438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439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30">
      <c r="A33" s="52" t="s">
        <v>440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441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443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444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445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446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447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448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449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450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95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9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 xr:uid="{00000000-0004-0000-06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50"/>
  </sheetPr>
  <dimension ref="A1:AS28"/>
  <sheetViews>
    <sheetView workbookViewId="0">
      <pane xSplit="1" topLeftCell="AF1" activePane="topRight" state="frozen"/>
      <selection pane="topRight" activeCell="AG2" sqref="AG2:AG11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26" width="13.14062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820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798</v>
      </c>
      <c r="Y2" s="87" t="s">
        <v>827</v>
      </c>
      <c r="Z2" s="87" t="s">
        <v>859</v>
      </c>
      <c r="AA2" s="87" t="s">
        <v>907</v>
      </c>
      <c r="AB2" s="87" t="s">
        <v>915</v>
      </c>
      <c r="AC2" s="87" t="s">
        <v>926</v>
      </c>
      <c r="AD2" s="87" t="s">
        <v>933</v>
      </c>
      <c r="AE2" s="87" t="s">
        <v>942</v>
      </c>
      <c r="AF2" s="87" t="s">
        <v>968</v>
      </c>
      <c r="AG2" s="87" t="s">
        <v>978</v>
      </c>
    </row>
    <row r="3" spans="1:45" s="13" customFormat="1">
      <c r="A3" s="43" t="s">
        <v>37</v>
      </c>
      <c r="B3" s="121">
        <v>811382</v>
      </c>
      <c r="C3" s="121">
        <v>776057</v>
      </c>
      <c r="D3" s="121">
        <v>794486</v>
      </c>
      <c r="E3" s="121">
        <v>801704</v>
      </c>
      <c r="F3" s="121">
        <v>788769</v>
      </c>
      <c r="G3" s="121">
        <v>668409</v>
      </c>
      <c r="H3" s="121">
        <v>778847</v>
      </c>
      <c r="I3" s="121">
        <v>886049</v>
      </c>
      <c r="J3" s="121">
        <v>777838</v>
      </c>
      <c r="K3" s="121">
        <v>696325</v>
      </c>
      <c r="L3" s="121">
        <v>916407</v>
      </c>
      <c r="M3" s="121">
        <v>1161179</v>
      </c>
      <c r="N3" s="121">
        <v>981458</v>
      </c>
      <c r="O3" s="121">
        <v>1132130</v>
      </c>
      <c r="P3" s="121">
        <v>1374878</v>
      </c>
      <c r="Q3" s="121">
        <v>1263648</v>
      </c>
      <c r="R3" s="121">
        <v>1457599</v>
      </c>
      <c r="S3" s="121">
        <v>1583843</v>
      </c>
      <c r="T3" s="121">
        <v>1669927</v>
      </c>
      <c r="U3" s="121">
        <v>1464768</v>
      </c>
      <c r="V3" s="121">
        <v>1456979</v>
      </c>
      <c r="W3" s="121">
        <v>1134317</v>
      </c>
      <c r="X3" s="121">
        <v>1062549</v>
      </c>
      <c r="Y3" s="121">
        <v>1004366</v>
      </c>
      <c r="Z3" s="121">
        <v>1047260</v>
      </c>
      <c r="AA3" s="121">
        <v>1117180</v>
      </c>
      <c r="AB3" s="121">
        <v>1049695</v>
      </c>
      <c r="AC3" s="121">
        <v>1123167</v>
      </c>
      <c r="AD3" s="121">
        <v>1117887</v>
      </c>
      <c r="AE3" s="121">
        <v>1174369</v>
      </c>
      <c r="AF3" s="121">
        <v>1207860</v>
      </c>
      <c r="AG3" s="121">
        <v>1126982</v>
      </c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451</v>
      </c>
      <c r="B4" s="119">
        <v>609484</v>
      </c>
      <c r="C4" s="119">
        <v>622575</v>
      </c>
      <c r="D4" s="119">
        <v>614696</v>
      </c>
      <c r="E4" s="119">
        <v>705710</v>
      </c>
      <c r="F4" s="119">
        <v>632514</v>
      </c>
      <c r="G4" s="119">
        <v>580801</v>
      </c>
      <c r="H4" s="119">
        <v>632137</v>
      </c>
      <c r="I4" s="119">
        <v>702255</v>
      </c>
      <c r="J4" s="119">
        <v>604777</v>
      </c>
      <c r="K4" s="119">
        <v>596831</v>
      </c>
      <c r="L4" s="119">
        <v>726197</v>
      </c>
      <c r="M4" s="119">
        <v>892719</v>
      </c>
      <c r="N4" s="119">
        <v>696055</v>
      </c>
      <c r="O4" s="119">
        <v>773232</v>
      </c>
      <c r="P4" s="119">
        <v>923134</v>
      </c>
      <c r="Q4" s="119">
        <v>811407</v>
      </c>
      <c r="R4" s="119">
        <v>975469</v>
      </c>
      <c r="S4" s="119">
        <v>1106068</v>
      </c>
      <c r="T4" s="119">
        <v>1123978</v>
      </c>
      <c r="U4" s="119">
        <v>934688</v>
      </c>
      <c r="V4" s="119">
        <v>864608</v>
      </c>
      <c r="W4" s="119">
        <v>840939</v>
      </c>
      <c r="X4" s="119">
        <v>751402</v>
      </c>
      <c r="Y4" s="119">
        <v>824699</v>
      </c>
      <c r="Z4" s="119">
        <v>885585</v>
      </c>
      <c r="AA4" s="119">
        <v>831507</v>
      </c>
      <c r="AB4" s="119">
        <v>781558</v>
      </c>
      <c r="AC4" s="119">
        <v>856819</v>
      </c>
      <c r="AD4" s="119">
        <v>840369</v>
      </c>
      <c r="AE4" s="119">
        <v>968602</v>
      </c>
      <c r="AF4" s="119">
        <v>848997</v>
      </c>
      <c r="AG4" s="119">
        <v>948147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452</v>
      </c>
      <c r="B5" s="119">
        <v>201898</v>
      </c>
      <c r="C5" s="119">
        <v>153482</v>
      </c>
      <c r="D5" s="119">
        <v>179790</v>
      </c>
      <c r="E5" s="119">
        <v>95994</v>
      </c>
      <c r="F5" s="119">
        <v>156255</v>
      </c>
      <c r="G5" s="119">
        <v>87608</v>
      </c>
      <c r="H5" s="119">
        <v>146710</v>
      </c>
      <c r="I5" s="119">
        <v>183794</v>
      </c>
      <c r="J5" s="119">
        <v>173061</v>
      </c>
      <c r="K5" s="119">
        <v>99494</v>
      </c>
      <c r="L5" s="119">
        <v>190210</v>
      </c>
      <c r="M5" s="119">
        <v>268460</v>
      </c>
      <c r="N5" s="119">
        <v>285403</v>
      </c>
      <c r="O5" s="119">
        <v>358898</v>
      </c>
      <c r="P5" s="119">
        <v>451744</v>
      </c>
      <c r="Q5" s="119">
        <v>452241</v>
      </c>
      <c r="R5" s="119">
        <v>482130</v>
      </c>
      <c r="S5" s="119">
        <v>477775</v>
      </c>
      <c r="T5" s="119">
        <v>545949</v>
      </c>
      <c r="U5" s="119">
        <v>530080</v>
      </c>
      <c r="V5" s="119">
        <v>592371</v>
      </c>
      <c r="W5" s="119">
        <v>293378</v>
      </c>
      <c r="X5" s="119">
        <v>311147</v>
      </c>
      <c r="Y5" s="119">
        <v>179667</v>
      </c>
      <c r="Z5" s="119">
        <v>161675</v>
      </c>
      <c r="AA5" s="119">
        <v>285673</v>
      </c>
      <c r="AB5" s="119">
        <v>268137</v>
      </c>
      <c r="AC5" s="119">
        <v>266348</v>
      </c>
      <c r="AD5" s="119">
        <v>277518</v>
      </c>
      <c r="AE5" s="119">
        <v>205767</v>
      </c>
      <c r="AF5" s="119">
        <v>358863</v>
      </c>
      <c r="AG5" s="119">
        <v>178835</v>
      </c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7.25">
      <c r="A6" s="43" t="s">
        <v>830</v>
      </c>
      <c r="B6" s="121">
        <v>229027</v>
      </c>
      <c r="C6" s="121">
        <v>522353</v>
      </c>
      <c r="D6" s="121">
        <v>1929563</v>
      </c>
      <c r="E6" s="121">
        <v>48313</v>
      </c>
      <c r="F6" s="121">
        <v>729878</v>
      </c>
      <c r="G6" s="121">
        <v>1266840</v>
      </c>
      <c r="H6" s="121">
        <v>7652774</v>
      </c>
      <c r="I6" s="121">
        <v>4522822</v>
      </c>
      <c r="J6" s="121">
        <v>5911212</v>
      </c>
      <c r="K6" s="121">
        <v>5362727</v>
      </c>
      <c r="L6" s="121">
        <v>4416415</v>
      </c>
      <c r="M6" s="121">
        <v>1012969</v>
      </c>
      <c r="N6" s="121">
        <v>7171747</v>
      </c>
      <c r="O6" s="121">
        <v>8663376</v>
      </c>
      <c r="P6" s="121">
        <v>5622748</v>
      </c>
      <c r="Q6" s="121">
        <v>5716507</v>
      </c>
      <c r="R6" s="121">
        <v>7859055</v>
      </c>
      <c r="S6" s="121">
        <v>7857816</v>
      </c>
      <c r="T6" s="121">
        <v>8292134</v>
      </c>
      <c r="U6" s="121">
        <v>4933697</v>
      </c>
      <c r="V6" s="121">
        <v>7481373</v>
      </c>
      <c r="W6" s="121">
        <v>6527113</v>
      </c>
      <c r="X6" s="121">
        <v>6223191</v>
      </c>
      <c r="Y6" s="121">
        <v>2425056</v>
      </c>
      <c r="Z6" s="121">
        <v>2354753</v>
      </c>
      <c r="AA6" s="121">
        <v>4038140</v>
      </c>
      <c r="AB6" s="121">
        <v>6344177</v>
      </c>
      <c r="AC6" s="121">
        <v>4523920</v>
      </c>
      <c r="AD6" s="121">
        <v>1192406</v>
      </c>
      <c r="AE6" s="121">
        <v>3464463</v>
      </c>
      <c r="AF6" s="121">
        <v>2980007</v>
      </c>
      <c r="AG6" s="121">
        <v>607438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453</v>
      </c>
      <c r="B7" s="119">
        <v>222663</v>
      </c>
      <c r="C7" s="119">
        <v>157771</v>
      </c>
      <c r="D7" s="119">
        <v>1820561</v>
      </c>
      <c r="E7" s="119">
        <v>41687</v>
      </c>
      <c r="F7" s="119">
        <v>364204</v>
      </c>
      <c r="G7" s="119">
        <v>1111828</v>
      </c>
      <c r="H7" s="119">
        <v>7591169</v>
      </c>
      <c r="I7" s="119">
        <v>4509866</v>
      </c>
      <c r="J7" s="119">
        <v>5887730</v>
      </c>
      <c r="K7" s="119">
        <v>5354931</v>
      </c>
      <c r="L7" s="119">
        <v>4407881</v>
      </c>
      <c r="M7" s="119">
        <v>1004897</v>
      </c>
      <c r="N7" s="119">
        <v>7161292</v>
      </c>
      <c r="O7" s="119">
        <v>8652317</v>
      </c>
      <c r="P7" s="119">
        <v>5591302</v>
      </c>
      <c r="Q7" s="119">
        <v>5706112</v>
      </c>
      <c r="R7" s="119">
        <v>7859055</v>
      </c>
      <c r="S7" s="119">
        <v>7351600</v>
      </c>
      <c r="T7" s="119">
        <v>8201608</v>
      </c>
      <c r="U7" s="119">
        <v>4851645</v>
      </c>
      <c r="V7" s="119">
        <v>6799995</v>
      </c>
      <c r="W7" s="119">
        <v>5649992</v>
      </c>
      <c r="X7" s="119">
        <v>5904970</v>
      </c>
      <c r="Y7" s="119">
        <v>1850305</v>
      </c>
      <c r="Z7" s="119">
        <v>1559994</v>
      </c>
      <c r="AA7" s="119">
        <v>1999997</v>
      </c>
      <c r="AB7" s="119">
        <v>5600883</v>
      </c>
      <c r="AC7" s="119">
        <v>4500977</v>
      </c>
      <c r="AD7" s="119">
        <v>1070320</v>
      </c>
      <c r="AE7" s="119">
        <v>1700440</v>
      </c>
      <c r="AF7" s="119">
        <v>2980007</v>
      </c>
      <c r="AG7" s="119">
        <v>599996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454</v>
      </c>
      <c r="B8" s="119">
        <v>6364</v>
      </c>
      <c r="C8" s="119">
        <v>364582</v>
      </c>
      <c r="D8" s="119">
        <v>109002</v>
      </c>
      <c r="E8" s="119">
        <v>6626</v>
      </c>
      <c r="F8" s="119">
        <v>365674</v>
      </c>
      <c r="G8" s="119">
        <v>155012</v>
      </c>
      <c r="H8" s="119">
        <v>61605</v>
      </c>
      <c r="I8" s="119">
        <v>12956</v>
      </c>
      <c r="J8" s="119">
        <v>23482</v>
      </c>
      <c r="K8" s="119">
        <v>7796</v>
      </c>
      <c r="L8" s="119">
        <v>8534</v>
      </c>
      <c r="M8" s="119">
        <v>8072</v>
      </c>
      <c r="N8" s="119">
        <v>10455</v>
      </c>
      <c r="O8" s="119">
        <v>11059</v>
      </c>
      <c r="P8" s="119">
        <v>31446</v>
      </c>
      <c r="Q8" s="119">
        <v>10395</v>
      </c>
      <c r="R8" s="123" t="s">
        <v>134</v>
      </c>
      <c r="S8" s="119">
        <v>506216</v>
      </c>
      <c r="T8" s="119">
        <v>90526</v>
      </c>
      <c r="U8" s="119">
        <v>82052</v>
      </c>
      <c r="V8" s="119">
        <v>681378</v>
      </c>
      <c r="W8" s="119">
        <v>877121</v>
      </c>
      <c r="X8" s="119">
        <v>318221</v>
      </c>
      <c r="Y8" s="119">
        <v>574751</v>
      </c>
      <c r="Z8" s="119">
        <v>794759</v>
      </c>
      <c r="AA8" s="119">
        <v>2038143</v>
      </c>
      <c r="AB8" s="119">
        <v>743294</v>
      </c>
      <c r="AC8" s="119">
        <v>22943</v>
      </c>
      <c r="AD8" s="119">
        <v>122086</v>
      </c>
      <c r="AE8" s="119">
        <v>1764023</v>
      </c>
      <c r="AF8" s="119">
        <v>0</v>
      </c>
      <c r="AG8" s="119">
        <v>7442</v>
      </c>
    </row>
    <row r="9" spans="1:45" s="13" customFormat="1">
      <c r="A9" s="43" t="s">
        <v>455</v>
      </c>
      <c r="B9" s="123" t="s">
        <v>134</v>
      </c>
      <c r="C9" s="123" t="s">
        <v>134</v>
      </c>
      <c r="D9" s="123" t="s">
        <v>134</v>
      </c>
      <c r="E9" s="123" t="s">
        <v>134</v>
      </c>
      <c r="F9" s="123" t="s">
        <v>134</v>
      </c>
      <c r="G9" s="123" t="s">
        <v>134</v>
      </c>
      <c r="H9" s="123" t="s">
        <v>134</v>
      </c>
      <c r="I9" s="123" t="s">
        <v>134</v>
      </c>
      <c r="J9" s="123" t="s">
        <v>134</v>
      </c>
      <c r="K9" s="123" t="s">
        <v>134</v>
      </c>
      <c r="L9" s="123" t="s">
        <v>134</v>
      </c>
      <c r="M9" s="123" t="s">
        <v>134</v>
      </c>
      <c r="N9" s="123" t="s">
        <v>134</v>
      </c>
      <c r="O9" s="123" t="s">
        <v>134</v>
      </c>
      <c r="P9" s="123" t="s">
        <v>134</v>
      </c>
      <c r="Q9" s="123" t="s">
        <v>134</v>
      </c>
      <c r="R9" s="123" t="s">
        <v>134</v>
      </c>
      <c r="S9" s="123" t="s">
        <v>134</v>
      </c>
      <c r="T9" s="123" t="s">
        <v>134</v>
      </c>
      <c r="U9" s="121">
        <v>232196</v>
      </c>
      <c r="V9" s="121">
        <v>33839</v>
      </c>
      <c r="W9" s="121">
        <v>23342</v>
      </c>
      <c r="X9" s="121">
        <v>43598</v>
      </c>
      <c r="Y9" s="121">
        <v>10382</v>
      </c>
      <c r="Z9" s="121">
        <v>5724</v>
      </c>
      <c r="AA9" s="121">
        <v>6570</v>
      </c>
      <c r="AB9" s="121">
        <v>23735</v>
      </c>
      <c r="AC9" s="121">
        <v>18391</v>
      </c>
      <c r="AD9" s="121">
        <v>6098</v>
      </c>
      <c r="AE9" s="121">
        <v>43919</v>
      </c>
      <c r="AF9" s="121">
        <v>45987</v>
      </c>
      <c r="AG9" s="121">
        <v>57858</v>
      </c>
    </row>
    <row r="10" spans="1:45">
      <c r="A10" s="44" t="s">
        <v>456</v>
      </c>
      <c r="B10" s="123" t="s">
        <v>134</v>
      </c>
      <c r="C10" s="123" t="s">
        <v>134</v>
      </c>
      <c r="D10" s="123" t="s">
        <v>134</v>
      </c>
      <c r="E10" s="123" t="s">
        <v>134</v>
      </c>
      <c r="F10" s="123" t="s">
        <v>134</v>
      </c>
      <c r="G10" s="123" t="s">
        <v>134</v>
      </c>
      <c r="H10" s="123" t="s">
        <v>134</v>
      </c>
      <c r="I10" s="123" t="s">
        <v>134</v>
      </c>
      <c r="J10" s="123" t="s">
        <v>134</v>
      </c>
      <c r="K10" s="123" t="s">
        <v>134</v>
      </c>
      <c r="L10" s="123" t="s">
        <v>134</v>
      </c>
      <c r="M10" s="123" t="s">
        <v>134</v>
      </c>
      <c r="N10" s="123" t="s">
        <v>134</v>
      </c>
      <c r="O10" s="123" t="s">
        <v>134</v>
      </c>
      <c r="P10" s="123" t="s">
        <v>134</v>
      </c>
      <c r="Q10" s="123" t="s">
        <v>134</v>
      </c>
      <c r="R10" s="123" t="s">
        <v>134</v>
      </c>
      <c r="S10" s="123" t="s">
        <v>134</v>
      </c>
      <c r="T10" s="123" t="s">
        <v>134</v>
      </c>
      <c r="U10" s="119">
        <v>232196</v>
      </c>
      <c r="V10" s="119">
        <v>33839</v>
      </c>
      <c r="W10" s="119">
        <v>23342</v>
      </c>
      <c r="X10" s="119">
        <v>43598</v>
      </c>
      <c r="Y10" s="119">
        <v>10382</v>
      </c>
      <c r="Z10" s="119">
        <v>5724</v>
      </c>
      <c r="AA10" s="119">
        <v>6570</v>
      </c>
      <c r="AB10" s="119">
        <v>23735</v>
      </c>
      <c r="AC10" s="119">
        <v>18391</v>
      </c>
      <c r="AD10" s="119">
        <v>6098</v>
      </c>
      <c r="AE10" s="119">
        <v>43919</v>
      </c>
      <c r="AF10" s="119">
        <v>45987</v>
      </c>
      <c r="AG10" s="119">
        <v>57858</v>
      </c>
    </row>
    <row r="11" spans="1:45" s="13" customFormat="1">
      <c r="A11" s="43" t="s">
        <v>457</v>
      </c>
      <c r="B11" s="121">
        <v>1040409</v>
      </c>
      <c r="C11" s="121">
        <v>1298410</v>
      </c>
      <c r="D11" s="121">
        <v>2724049</v>
      </c>
      <c r="E11" s="121">
        <v>850017</v>
      </c>
      <c r="F11" s="121">
        <v>1518647</v>
      </c>
      <c r="G11" s="121">
        <v>1935249</v>
      </c>
      <c r="H11" s="121">
        <v>8431621</v>
      </c>
      <c r="I11" s="121">
        <v>5408871</v>
      </c>
      <c r="J11" s="121">
        <v>6689050</v>
      </c>
      <c r="K11" s="121">
        <v>6059052</v>
      </c>
      <c r="L11" s="121">
        <v>5332822</v>
      </c>
      <c r="M11" s="121">
        <v>2174148</v>
      </c>
      <c r="N11" s="121">
        <v>8153205</v>
      </c>
      <c r="O11" s="121">
        <v>9795506</v>
      </c>
      <c r="P11" s="121">
        <v>6997626</v>
      </c>
      <c r="Q11" s="121">
        <v>6980155</v>
      </c>
      <c r="R11" s="121">
        <v>9316654</v>
      </c>
      <c r="S11" s="121">
        <v>9441659</v>
      </c>
      <c r="T11" s="121">
        <v>9962061</v>
      </c>
      <c r="U11" s="121">
        <v>6630661</v>
      </c>
      <c r="V11" s="121">
        <v>8972191</v>
      </c>
      <c r="W11" s="121">
        <v>7684772</v>
      </c>
      <c r="X11" s="121">
        <v>7329338</v>
      </c>
      <c r="Y11" s="121">
        <v>3439804</v>
      </c>
      <c r="Z11" s="121">
        <v>3407737</v>
      </c>
      <c r="AA11" s="121">
        <v>5161890</v>
      </c>
      <c r="AB11" s="121">
        <v>7417607</v>
      </c>
      <c r="AC11" s="121">
        <v>5665478</v>
      </c>
      <c r="AD11" s="121">
        <f>AD9+AD6+AD3</f>
        <v>2316391</v>
      </c>
      <c r="AE11" s="121">
        <v>4682751</v>
      </c>
      <c r="AF11" s="121">
        <v>4233854</v>
      </c>
      <c r="AG11" s="121">
        <v>1792278</v>
      </c>
    </row>
    <row r="12" spans="1:45" ht="18">
      <c r="A12" s="113" t="s">
        <v>829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 xr:uid="{00000000-0004-0000-0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50"/>
  </sheetPr>
  <dimension ref="A1:FK30"/>
  <sheetViews>
    <sheetView topLeftCell="A10" zoomScaleNormal="100" workbookViewId="0">
      <pane xSplit="1" topLeftCell="FE1" activePane="topRight" state="frozen"/>
      <selection pane="topRight" activeCell="FE6" sqref="FE6:FK24"/>
    </sheetView>
  </sheetViews>
  <sheetFormatPr defaultColWidth="9" defaultRowHeight="15"/>
  <cols>
    <col min="1" max="1" width="72.42578125" style="4" customWidth="1"/>
    <col min="2" max="126" width="13.28515625" style="4" customWidth="1"/>
    <col min="127" max="127" width="13.42578125" style="4" customWidth="1"/>
    <col min="128" max="131" width="13.28515625" style="4" customWidth="1"/>
    <col min="132" max="167" width="13.42578125" style="4" customWidth="1"/>
    <col min="168" max="16384" width="9" style="4"/>
  </cols>
  <sheetData>
    <row r="1" spans="1:16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67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67" customFormat="1" ht="16.5" customHeight="1">
      <c r="A3" s="300" t="s">
        <v>458</v>
      </c>
      <c r="B3" s="298" t="s">
        <v>459</v>
      </c>
      <c r="C3" s="296" t="s">
        <v>460</v>
      </c>
      <c r="D3" s="296" t="s">
        <v>461</v>
      </c>
      <c r="E3" s="296" t="s">
        <v>462</v>
      </c>
      <c r="F3" s="297">
        <v>42825</v>
      </c>
      <c r="G3" s="298" t="s">
        <v>459</v>
      </c>
      <c r="H3" s="296" t="s">
        <v>460</v>
      </c>
      <c r="I3" s="296" t="s">
        <v>461</v>
      </c>
      <c r="J3" s="296" t="s">
        <v>462</v>
      </c>
      <c r="K3" s="299">
        <v>42916</v>
      </c>
      <c r="L3" s="298" t="s">
        <v>459</v>
      </c>
      <c r="M3" s="296" t="s">
        <v>460</v>
      </c>
      <c r="N3" s="296" t="s">
        <v>461</v>
      </c>
      <c r="O3" s="296" t="s">
        <v>462</v>
      </c>
      <c r="P3" s="299">
        <v>43008</v>
      </c>
      <c r="Q3" s="298" t="s">
        <v>459</v>
      </c>
      <c r="R3" s="296" t="s">
        <v>460</v>
      </c>
      <c r="S3" s="296" t="s">
        <v>461</v>
      </c>
      <c r="T3" s="296" t="s">
        <v>462</v>
      </c>
      <c r="U3" s="297">
        <v>43100</v>
      </c>
      <c r="V3" s="298" t="s">
        <v>459</v>
      </c>
      <c r="W3" s="296" t="s">
        <v>460</v>
      </c>
      <c r="X3" s="296" t="s">
        <v>461</v>
      </c>
      <c r="Y3" s="296" t="s">
        <v>462</v>
      </c>
      <c r="Z3" s="297">
        <v>43190</v>
      </c>
      <c r="AA3" s="298" t="s">
        <v>459</v>
      </c>
      <c r="AB3" s="296" t="s">
        <v>460</v>
      </c>
      <c r="AC3" s="296" t="s">
        <v>461</v>
      </c>
      <c r="AD3" s="296" t="s">
        <v>462</v>
      </c>
      <c r="AE3" s="299">
        <v>43281</v>
      </c>
      <c r="AF3" s="298" t="s">
        <v>459</v>
      </c>
      <c r="AG3" s="296" t="s">
        <v>460</v>
      </c>
      <c r="AH3" s="296" t="s">
        <v>461</v>
      </c>
      <c r="AI3" s="296" t="s">
        <v>462</v>
      </c>
      <c r="AJ3" s="297">
        <v>43373</v>
      </c>
      <c r="AK3" s="298" t="s">
        <v>459</v>
      </c>
      <c r="AL3" s="296" t="s">
        <v>460</v>
      </c>
      <c r="AM3" s="296" t="s">
        <v>461</v>
      </c>
      <c r="AN3" s="296" t="s">
        <v>462</v>
      </c>
      <c r="AO3" s="297">
        <v>43465</v>
      </c>
      <c r="AP3" s="298" t="s">
        <v>459</v>
      </c>
      <c r="AQ3" s="296" t="s">
        <v>460</v>
      </c>
      <c r="AR3" s="296" t="s">
        <v>461</v>
      </c>
      <c r="AS3" s="296" t="s">
        <v>462</v>
      </c>
      <c r="AT3" s="297">
        <v>43555</v>
      </c>
      <c r="AU3" s="298" t="s">
        <v>459</v>
      </c>
      <c r="AV3" s="296" t="s">
        <v>460</v>
      </c>
      <c r="AW3" s="296" t="s">
        <v>461</v>
      </c>
      <c r="AX3" s="296" t="s">
        <v>462</v>
      </c>
      <c r="AY3" s="297">
        <v>43646</v>
      </c>
      <c r="AZ3" s="298" t="s">
        <v>459</v>
      </c>
      <c r="BA3" s="296" t="s">
        <v>460</v>
      </c>
      <c r="BB3" s="296" t="s">
        <v>461</v>
      </c>
      <c r="BC3" s="296" t="s">
        <v>462</v>
      </c>
      <c r="BD3" s="297">
        <v>43738</v>
      </c>
      <c r="BE3" s="298" t="s">
        <v>459</v>
      </c>
      <c r="BF3" s="296" t="s">
        <v>460</v>
      </c>
      <c r="BG3" s="296" t="s">
        <v>461</v>
      </c>
      <c r="BH3" s="296" t="s">
        <v>462</v>
      </c>
      <c r="BI3" s="297">
        <v>43830</v>
      </c>
      <c r="BJ3" s="298" t="s">
        <v>459</v>
      </c>
      <c r="BK3" s="296" t="s">
        <v>460</v>
      </c>
      <c r="BL3" s="296" t="s">
        <v>461</v>
      </c>
      <c r="BM3" s="296" t="s">
        <v>462</v>
      </c>
      <c r="BN3" s="297">
        <v>43921</v>
      </c>
      <c r="BO3" s="298" t="s">
        <v>459</v>
      </c>
      <c r="BP3" s="296" t="s">
        <v>460</v>
      </c>
      <c r="BQ3" s="296" t="s">
        <v>461</v>
      </c>
      <c r="BR3" s="296" t="s">
        <v>462</v>
      </c>
      <c r="BS3" s="299">
        <v>44012</v>
      </c>
      <c r="BT3" s="298" t="s">
        <v>459</v>
      </c>
      <c r="BU3" s="296" t="s">
        <v>460</v>
      </c>
      <c r="BV3" s="296" t="s">
        <v>461</v>
      </c>
      <c r="BW3" s="296" t="s">
        <v>462</v>
      </c>
      <c r="BX3" s="297">
        <v>44104</v>
      </c>
      <c r="BY3" s="298" t="s">
        <v>459</v>
      </c>
      <c r="BZ3" s="296" t="s">
        <v>460</v>
      </c>
      <c r="CA3" s="296" t="s">
        <v>461</v>
      </c>
      <c r="CB3" s="296" t="s">
        <v>462</v>
      </c>
      <c r="CC3" s="297">
        <v>44196</v>
      </c>
      <c r="CD3" s="298" t="s">
        <v>459</v>
      </c>
      <c r="CE3" s="296" t="s">
        <v>460</v>
      </c>
      <c r="CF3" s="296" t="s">
        <v>461</v>
      </c>
      <c r="CG3" s="296" t="s">
        <v>462</v>
      </c>
      <c r="CH3" s="297">
        <v>44286</v>
      </c>
      <c r="CI3" s="298" t="s">
        <v>459</v>
      </c>
      <c r="CJ3" s="296" t="s">
        <v>460</v>
      </c>
      <c r="CK3" s="296" t="s">
        <v>461</v>
      </c>
      <c r="CL3" s="296" t="s">
        <v>462</v>
      </c>
      <c r="CM3" s="297">
        <v>44377</v>
      </c>
      <c r="CN3" s="298" t="s">
        <v>459</v>
      </c>
      <c r="CO3" s="296" t="s">
        <v>460</v>
      </c>
      <c r="CP3" s="296" t="s">
        <v>461</v>
      </c>
      <c r="CQ3" s="296" t="s">
        <v>462</v>
      </c>
      <c r="CR3" s="297">
        <v>44469</v>
      </c>
      <c r="CS3" s="298" t="s">
        <v>459</v>
      </c>
      <c r="CT3" s="296" t="s">
        <v>460</v>
      </c>
      <c r="CU3" s="296" t="s">
        <v>461</v>
      </c>
      <c r="CV3" s="296" t="s">
        <v>462</v>
      </c>
      <c r="CW3" s="297">
        <v>44561</v>
      </c>
      <c r="CX3" s="298" t="s">
        <v>459</v>
      </c>
      <c r="CY3" s="296" t="s">
        <v>460</v>
      </c>
      <c r="CZ3" s="296" t="s">
        <v>461</v>
      </c>
      <c r="DA3" s="296" t="s">
        <v>462</v>
      </c>
      <c r="DB3" s="297">
        <v>44651</v>
      </c>
      <c r="DC3" s="298" t="s">
        <v>459</v>
      </c>
      <c r="DD3" s="296" t="s">
        <v>460</v>
      </c>
      <c r="DE3" s="296" t="s">
        <v>461</v>
      </c>
      <c r="DF3" s="296" t="s">
        <v>462</v>
      </c>
      <c r="DG3" s="297">
        <v>44742</v>
      </c>
      <c r="DH3" s="298" t="s">
        <v>459</v>
      </c>
      <c r="DI3" s="296" t="s">
        <v>460</v>
      </c>
      <c r="DJ3" s="296" t="s">
        <v>461</v>
      </c>
      <c r="DK3" s="296" t="s">
        <v>462</v>
      </c>
      <c r="DL3" s="297">
        <v>44834</v>
      </c>
      <c r="DM3" s="298" t="s">
        <v>459</v>
      </c>
      <c r="DN3" s="296" t="s">
        <v>460</v>
      </c>
      <c r="DO3" s="296" t="s">
        <v>461</v>
      </c>
      <c r="DP3" s="296" t="s">
        <v>462</v>
      </c>
      <c r="DQ3" s="297">
        <v>44926</v>
      </c>
      <c r="DR3" s="298" t="s">
        <v>459</v>
      </c>
      <c r="DS3" s="296" t="s">
        <v>460</v>
      </c>
      <c r="DT3" s="296" t="s">
        <v>461</v>
      </c>
      <c r="DU3" s="296" t="s">
        <v>462</v>
      </c>
      <c r="DV3" s="297">
        <v>45016</v>
      </c>
      <c r="DW3" s="298" t="s">
        <v>459</v>
      </c>
      <c r="DX3" s="296" t="s">
        <v>460</v>
      </c>
      <c r="DY3" s="296" t="s">
        <v>461</v>
      </c>
      <c r="DZ3" s="296" t="s">
        <v>462</v>
      </c>
      <c r="EA3" s="297">
        <v>45107</v>
      </c>
      <c r="EB3" s="298" t="s">
        <v>459</v>
      </c>
      <c r="EC3" s="296" t="s">
        <v>460</v>
      </c>
      <c r="ED3" s="296" t="s">
        <v>461</v>
      </c>
      <c r="EE3" s="296" t="s">
        <v>462</v>
      </c>
      <c r="EF3" s="297">
        <v>45199</v>
      </c>
      <c r="EG3" s="298" t="s">
        <v>459</v>
      </c>
      <c r="EH3" s="296" t="s">
        <v>460</v>
      </c>
      <c r="EI3" s="296" t="s">
        <v>461</v>
      </c>
      <c r="EJ3" s="296" t="s">
        <v>462</v>
      </c>
      <c r="EK3" s="297">
        <v>45291</v>
      </c>
      <c r="EL3" s="298" t="s">
        <v>459</v>
      </c>
      <c r="EM3" s="296" t="s">
        <v>460</v>
      </c>
      <c r="EN3" s="296" t="s">
        <v>461</v>
      </c>
      <c r="EO3" s="296" t="s">
        <v>462</v>
      </c>
      <c r="EP3" s="297">
        <v>45382</v>
      </c>
      <c r="EQ3" s="298" t="s">
        <v>459</v>
      </c>
      <c r="ER3" s="296" t="s">
        <v>460</v>
      </c>
      <c r="ES3" s="296" t="s">
        <v>461</v>
      </c>
      <c r="ET3" s="296" t="s">
        <v>946</v>
      </c>
      <c r="EU3" s="296" t="s">
        <v>947</v>
      </c>
      <c r="EV3" s="296" t="s">
        <v>948</v>
      </c>
      <c r="EW3" s="297">
        <v>45473</v>
      </c>
      <c r="EX3" s="298" t="s">
        <v>459</v>
      </c>
      <c r="EY3" s="296" t="s">
        <v>460</v>
      </c>
      <c r="EZ3" s="296" t="s">
        <v>461</v>
      </c>
      <c r="FA3" s="296" t="s">
        <v>946</v>
      </c>
      <c r="FB3" s="296" t="s">
        <v>947</v>
      </c>
      <c r="FC3" s="296" t="s">
        <v>948</v>
      </c>
      <c r="FD3" s="297">
        <v>45565</v>
      </c>
      <c r="FE3" s="298" t="s">
        <v>459</v>
      </c>
      <c r="FF3" s="296" t="s">
        <v>460</v>
      </c>
      <c r="FG3" s="296" t="s">
        <v>461</v>
      </c>
      <c r="FH3" s="296" t="s">
        <v>946</v>
      </c>
      <c r="FI3" s="296" t="s">
        <v>947</v>
      </c>
      <c r="FJ3" s="296" t="s">
        <v>948</v>
      </c>
      <c r="FK3" s="297">
        <v>45657</v>
      </c>
    </row>
    <row r="4" spans="1:167" customFormat="1" ht="16.5" customHeight="1">
      <c r="A4" s="300"/>
      <c r="B4" s="298"/>
      <c r="C4" s="296"/>
      <c r="D4" s="296"/>
      <c r="E4" s="296"/>
      <c r="F4" s="297"/>
      <c r="G4" s="298"/>
      <c r="H4" s="296"/>
      <c r="I4" s="296"/>
      <c r="J4" s="296"/>
      <c r="K4" s="299"/>
      <c r="L4" s="298"/>
      <c r="M4" s="296"/>
      <c r="N4" s="296"/>
      <c r="O4" s="296"/>
      <c r="P4" s="299"/>
      <c r="Q4" s="298"/>
      <c r="R4" s="296"/>
      <c r="S4" s="296"/>
      <c r="T4" s="296"/>
      <c r="U4" s="297"/>
      <c r="V4" s="298"/>
      <c r="W4" s="296"/>
      <c r="X4" s="296"/>
      <c r="Y4" s="296"/>
      <c r="Z4" s="297"/>
      <c r="AA4" s="298"/>
      <c r="AB4" s="296"/>
      <c r="AC4" s="296"/>
      <c r="AD4" s="296"/>
      <c r="AE4" s="299"/>
      <c r="AF4" s="298"/>
      <c r="AG4" s="296"/>
      <c r="AH4" s="296"/>
      <c r="AI4" s="296"/>
      <c r="AJ4" s="297"/>
      <c r="AK4" s="298"/>
      <c r="AL4" s="296"/>
      <c r="AM4" s="296"/>
      <c r="AN4" s="296"/>
      <c r="AO4" s="297"/>
      <c r="AP4" s="298"/>
      <c r="AQ4" s="296"/>
      <c r="AR4" s="296"/>
      <c r="AS4" s="296"/>
      <c r="AT4" s="297"/>
      <c r="AU4" s="298"/>
      <c r="AV4" s="296"/>
      <c r="AW4" s="296"/>
      <c r="AX4" s="296"/>
      <c r="AY4" s="297"/>
      <c r="AZ4" s="298"/>
      <c r="BA4" s="296"/>
      <c r="BB4" s="296"/>
      <c r="BC4" s="296"/>
      <c r="BD4" s="297"/>
      <c r="BE4" s="298"/>
      <c r="BF4" s="296"/>
      <c r="BG4" s="296"/>
      <c r="BH4" s="296"/>
      <c r="BI4" s="297"/>
      <c r="BJ4" s="298"/>
      <c r="BK4" s="296"/>
      <c r="BL4" s="296"/>
      <c r="BM4" s="296"/>
      <c r="BN4" s="297"/>
      <c r="BO4" s="298"/>
      <c r="BP4" s="296"/>
      <c r="BQ4" s="296"/>
      <c r="BR4" s="296"/>
      <c r="BS4" s="299"/>
      <c r="BT4" s="298"/>
      <c r="BU4" s="296"/>
      <c r="BV4" s="296"/>
      <c r="BW4" s="296"/>
      <c r="BX4" s="297"/>
      <c r="BY4" s="298"/>
      <c r="BZ4" s="296"/>
      <c r="CA4" s="296"/>
      <c r="CB4" s="296"/>
      <c r="CC4" s="297"/>
      <c r="CD4" s="298"/>
      <c r="CE4" s="296"/>
      <c r="CF4" s="296"/>
      <c r="CG4" s="296"/>
      <c r="CH4" s="297"/>
      <c r="CI4" s="298"/>
      <c r="CJ4" s="296"/>
      <c r="CK4" s="296"/>
      <c r="CL4" s="296"/>
      <c r="CM4" s="297"/>
      <c r="CN4" s="298"/>
      <c r="CO4" s="296"/>
      <c r="CP4" s="296"/>
      <c r="CQ4" s="296"/>
      <c r="CR4" s="297"/>
      <c r="CS4" s="298"/>
      <c r="CT4" s="296"/>
      <c r="CU4" s="296"/>
      <c r="CV4" s="296"/>
      <c r="CW4" s="297"/>
      <c r="CX4" s="298"/>
      <c r="CY4" s="296"/>
      <c r="CZ4" s="296"/>
      <c r="DA4" s="296"/>
      <c r="DB4" s="297"/>
      <c r="DC4" s="298"/>
      <c r="DD4" s="296"/>
      <c r="DE4" s="296"/>
      <c r="DF4" s="296"/>
      <c r="DG4" s="297"/>
      <c r="DH4" s="298"/>
      <c r="DI4" s="296"/>
      <c r="DJ4" s="296"/>
      <c r="DK4" s="296"/>
      <c r="DL4" s="297"/>
      <c r="DM4" s="298"/>
      <c r="DN4" s="296"/>
      <c r="DO4" s="296"/>
      <c r="DP4" s="296"/>
      <c r="DQ4" s="297"/>
      <c r="DR4" s="298"/>
      <c r="DS4" s="296"/>
      <c r="DT4" s="296"/>
      <c r="DU4" s="296"/>
      <c r="DV4" s="297"/>
      <c r="DW4" s="298"/>
      <c r="DX4" s="296"/>
      <c r="DY4" s="296"/>
      <c r="DZ4" s="296"/>
      <c r="EA4" s="297"/>
      <c r="EB4" s="298"/>
      <c r="EC4" s="296"/>
      <c r="ED4" s="296"/>
      <c r="EE4" s="296"/>
      <c r="EF4" s="297"/>
      <c r="EG4" s="298"/>
      <c r="EH4" s="296"/>
      <c r="EI4" s="296"/>
      <c r="EJ4" s="296"/>
      <c r="EK4" s="297"/>
      <c r="EL4" s="298"/>
      <c r="EM4" s="296"/>
      <c r="EN4" s="296"/>
      <c r="EO4" s="296"/>
      <c r="EP4" s="297"/>
      <c r="EQ4" s="298"/>
      <c r="ER4" s="296"/>
      <c r="ES4" s="296"/>
      <c r="ET4" s="296"/>
      <c r="EU4" s="296"/>
      <c r="EV4" s="296"/>
      <c r="EW4" s="297"/>
      <c r="EX4" s="298"/>
      <c r="EY4" s="296"/>
      <c r="EZ4" s="296"/>
      <c r="FA4" s="296"/>
      <c r="FB4" s="296"/>
      <c r="FC4" s="296"/>
      <c r="FD4" s="297"/>
      <c r="FE4" s="298"/>
      <c r="FF4" s="296"/>
      <c r="FG4" s="296"/>
      <c r="FH4" s="296"/>
      <c r="FI4" s="296"/>
      <c r="FJ4" s="296"/>
      <c r="FK4" s="297"/>
    </row>
    <row r="5" spans="1:167" s="13" customFormat="1">
      <c r="A5" s="43" t="s">
        <v>200</v>
      </c>
      <c r="B5" s="124"/>
      <c r="C5" s="121"/>
      <c r="D5" s="121"/>
      <c r="E5" s="121"/>
      <c r="F5" s="125"/>
      <c r="G5" s="124"/>
      <c r="H5" s="121"/>
      <c r="I5" s="121"/>
      <c r="J5" s="121"/>
      <c r="K5" s="125"/>
      <c r="L5" s="124"/>
      <c r="M5" s="121"/>
      <c r="N5" s="121"/>
      <c r="O5" s="121"/>
      <c r="P5" s="125"/>
      <c r="Q5" s="124"/>
      <c r="R5" s="121"/>
      <c r="S5" s="121"/>
      <c r="T5" s="121"/>
      <c r="U5" s="125"/>
      <c r="V5" s="124"/>
      <c r="W5" s="121"/>
      <c r="X5" s="121"/>
      <c r="Y5" s="121"/>
      <c r="Z5" s="125"/>
      <c r="AA5" s="124"/>
      <c r="AB5" s="121"/>
      <c r="AC5" s="121"/>
      <c r="AD5" s="121"/>
      <c r="AE5" s="125"/>
      <c r="AF5" s="124"/>
      <c r="AG5" s="121"/>
      <c r="AH5" s="121"/>
      <c r="AI5" s="121"/>
      <c r="AJ5" s="125"/>
      <c r="AK5" s="124"/>
      <c r="AL5" s="121"/>
      <c r="AM5" s="121"/>
      <c r="AN5" s="121"/>
      <c r="AO5" s="125"/>
      <c r="AP5" s="124"/>
      <c r="AQ5" s="121"/>
      <c r="AR5" s="121"/>
      <c r="AS5" s="121"/>
      <c r="AT5" s="125"/>
      <c r="AU5" s="124"/>
      <c r="AV5" s="121"/>
      <c r="AW5" s="121"/>
      <c r="AX5" s="121"/>
      <c r="AY5" s="125"/>
      <c r="AZ5" s="124"/>
      <c r="BA5" s="121"/>
      <c r="BB5" s="121"/>
      <c r="BC5" s="121"/>
      <c r="BD5" s="125"/>
      <c r="BE5" s="124"/>
      <c r="BF5" s="121"/>
      <c r="BG5" s="121"/>
      <c r="BH5" s="121"/>
      <c r="BI5" s="125"/>
      <c r="BJ5" s="124"/>
      <c r="BK5" s="121"/>
      <c r="BL5" s="121"/>
      <c r="BM5" s="121"/>
      <c r="BN5" s="125"/>
      <c r="BO5" s="124"/>
      <c r="BP5" s="121"/>
      <c r="BQ5" s="121"/>
      <c r="BR5" s="121"/>
      <c r="BS5" s="125"/>
      <c r="BT5" s="124"/>
      <c r="BU5" s="121"/>
      <c r="BV5" s="121"/>
      <c r="BW5" s="121"/>
      <c r="BX5" s="125"/>
      <c r="BY5" s="124"/>
      <c r="BZ5" s="121"/>
      <c r="CA5" s="121"/>
      <c r="CB5" s="121"/>
      <c r="CC5" s="125"/>
      <c r="CD5" s="124"/>
      <c r="CE5" s="121"/>
      <c r="CF5" s="121"/>
      <c r="CG5" s="121"/>
      <c r="CH5" s="125"/>
      <c r="CI5" s="124"/>
      <c r="CJ5" s="121"/>
      <c r="CK5" s="121"/>
      <c r="CL5" s="121"/>
      <c r="CM5" s="125"/>
      <c r="CN5" s="124"/>
      <c r="CO5" s="121"/>
      <c r="CP5" s="121"/>
      <c r="CQ5" s="121"/>
      <c r="CR5" s="125"/>
      <c r="CS5" s="124"/>
      <c r="CT5" s="121"/>
      <c r="CU5" s="121"/>
      <c r="CV5" s="121"/>
      <c r="CW5" s="125"/>
      <c r="CX5" s="124"/>
      <c r="CY5" s="121"/>
      <c r="CZ5" s="121"/>
      <c r="DA5" s="121"/>
      <c r="DB5" s="125"/>
      <c r="DC5" s="126"/>
      <c r="DD5" s="127"/>
      <c r="DE5" s="127"/>
      <c r="DF5" s="127"/>
      <c r="DG5" s="127"/>
      <c r="DH5" s="128"/>
      <c r="DI5" s="129"/>
      <c r="DJ5" s="129"/>
      <c r="DK5" s="129"/>
      <c r="DL5" s="130"/>
      <c r="DM5" s="128"/>
      <c r="DN5" s="129"/>
      <c r="DO5" s="129"/>
      <c r="DP5" s="129"/>
      <c r="DQ5" s="130"/>
      <c r="DR5" s="152"/>
      <c r="DS5" s="153"/>
      <c r="DT5" s="153"/>
      <c r="DU5" s="153"/>
      <c r="DV5" s="153"/>
      <c r="DW5" s="240"/>
      <c r="DX5" s="241"/>
      <c r="DY5" s="241"/>
      <c r="DZ5" s="241"/>
      <c r="EA5" s="242"/>
      <c r="EB5" s="240"/>
      <c r="EC5" s="241"/>
      <c r="ED5" s="241"/>
      <c r="EE5" s="241"/>
      <c r="EF5" s="242"/>
      <c r="EG5" s="240"/>
      <c r="EH5" s="241"/>
      <c r="EI5" s="241"/>
      <c r="EJ5" s="241"/>
      <c r="EK5" s="242"/>
      <c r="EL5" s="240"/>
      <c r="EM5" s="241"/>
      <c r="EN5" s="241"/>
      <c r="EO5" s="241"/>
      <c r="EP5" s="242"/>
      <c r="EQ5" s="240"/>
      <c r="ER5" s="241"/>
      <c r="ES5" s="241"/>
      <c r="ET5" s="241"/>
      <c r="EU5" s="241"/>
      <c r="EV5" s="241"/>
      <c r="EW5" s="242"/>
      <c r="EX5" s="240"/>
      <c r="EY5" s="241"/>
      <c r="EZ5" s="241"/>
      <c r="FA5" s="241"/>
      <c r="FB5" s="241"/>
      <c r="FC5" s="241"/>
      <c r="FD5" s="242"/>
      <c r="FE5" s="240"/>
      <c r="FF5" s="241"/>
      <c r="FG5" s="241"/>
      <c r="FH5" s="241"/>
      <c r="FI5" s="241"/>
      <c r="FJ5" s="241"/>
      <c r="FK5" s="242"/>
    </row>
    <row r="6" spans="1:167" ht="17.25">
      <c r="A6" s="44" t="s">
        <v>831</v>
      </c>
      <c r="B6" s="131">
        <v>2591689</v>
      </c>
      <c r="C6" s="119" t="s">
        <v>134</v>
      </c>
      <c r="D6" s="119" t="s">
        <v>134</v>
      </c>
      <c r="E6" s="119" t="s">
        <v>134</v>
      </c>
      <c r="F6" s="132">
        <v>2591689</v>
      </c>
      <c r="G6" s="131">
        <v>2650446</v>
      </c>
      <c r="H6" s="119" t="s">
        <v>134</v>
      </c>
      <c r="I6" s="119" t="s">
        <v>134</v>
      </c>
      <c r="J6" s="119" t="s">
        <v>134</v>
      </c>
      <c r="K6" s="132">
        <v>2650446</v>
      </c>
      <c r="L6" s="131">
        <v>2449543</v>
      </c>
      <c r="M6" s="119" t="s">
        <v>134</v>
      </c>
      <c r="N6" s="119" t="s">
        <v>134</v>
      </c>
      <c r="O6" s="119" t="s">
        <v>134</v>
      </c>
      <c r="P6" s="132">
        <v>2449543</v>
      </c>
      <c r="Q6" s="131">
        <v>3553902</v>
      </c>
      <c r="R6" s="119" t="s">
        <v>134</v>
      </c>
      <c r="S6" s="119" t="s">
        <v>134</v>
      </c>
      <c r="T6" s="119" t="s">
        <v>134</v>
      </c>
      <c r="U6" s="132">
        <v>3553902</v>
      </c>
      <c r="V6" s="131">
        <v>2808267</v>
      </c>
      <c r="W6" s="119" t="s">
        <v>134</v>
      </c>
      <c r="X6" s="119" t="s">
        <v>134</v>
      </c>
      <c r="Y6" s="119" t="s">
        <v>134</v>
      </c>
      <c r="Z6" s="132">
        <v>2808267</v>
      </c>
      <c r="AA6" s="131">
        <v>2763100</v>
      </c>
      <c r="AB6" s="119" t="s">
        <v>134</v>
      </c>
      <c r="AC6" s="119" t="s">
        <v>134</v>
      </c>
      <c r="AD6" s="119" t="s">
        <v>134</v>
      </c>
      <c r="AE6" s="132">
        <v>2763100</v>
      </c>
      <c r="AF6" s="131">
        <v>2842310</v>
      </c>
      <c r="AG6" s="119" t="s">
        <v>134</v>
      </c>
      <c r="AH6" s="119" t="s">
        <v>134</v>
      </c>
      <c r="AI6" s="119" t="s">
        <v>134</v>
      </c>
      <c r="AJ6" s="132">
        <v>2842310</v>
      </c>
      <c r="AK6" s="131">
        <v>3629157</v>
      </c>
      <c r="AL6" s="119" t="s">
        <v>134</v>
      </c>
      <c r="AM6" s="119" t="s">
        <v>134</v>
      </c>
      <c r="AN6" s="119" t="s">
        <v>134</v>
      </c>
      <c r="AO6" s="132">
        <v>3629157</v>
      </c>
      <c r="AP6" s="131">
        <v>2818114</v>
      </c>
      <c r="AQ6" s="119" t="s">
        <v>134</v>
      </c>
      <c r="AR6" s="119" t="s">
        <v>134</v>
      </c>
      <c r="AS6" s="119" t="s">
        <v>134</v>
      </c>
      <c r="AT6" s="132">
        <v>2818114</v>
      </c>
      <c r="AU6" s="131">
        <v>2720053</v>
      </c>
      <c r="AV6" s="119" t="s">
        <v>134</v>
      </c>
      <c r="AW6" s="119" t="s">
        <v>134</v>
      </c>
      <c r="AX6" s="119" t="s">
        <v>134</v>
      </c>
      <c r="AY6" s="132">
        <v>2720053</v>
      </c>
      <c r="AZ6" s="131">
        <v>2583129</v>
      </c>
      <c r="BA6" s="119" t="s">
        <v>134</v>
      </c>
      <c r="BB6" s="119" t="s">
        <v>134</v>
      </c>
      <c r="BC6" s="119" t="s">
        <v>134</v>
      </c>
      <c r="BD6" s="132">
        <v>2583129</v>
      </c>
      <c r="BE6" s="131">
        <v>3228976</v>
      </c>
      <c r="BF6" s="119" t="s">
        <v>134</v>
      </c>
      <c r="BG6" s="119" t="s">
        <v>134</v>
      </c>
      <c r="BH6" s="119" t="s">
        <v>134</v>
      </c>
      <c r="BI6" s="132">
        <v>3228976</v>
      </c>
      <c r="BJ6" s="131">
        <v>2793272</v>
      </c>
      <c r="BK6" s="119" t="s">
        <v>134</v>
      </c>
      <c r="BL6" s="119" t="s">
        <v>134</v>
      </c>
      <c r="BM6" s="119" t="s">
        <v>134</v>
      </c>
      <c r="BN6" s="132">
        <v>2793272</v>
      </c>
      <c r="BO6" s="131">
        <v>2970447</v>
      </c>
      <c r="BP6" s="119" t="s">
        <v>134</v>
      </c>
      <c r="BQ6" s="119" t="s">
        <v>134</v>
      </c>
      <c r="BR6" s="119" t="s">
        <v>134</v>
      </c>
      <c r="BS6" s="132">
        <v>2970447</v>
      </c>
      <c r="BT6" s="131">
        <v>3476315</v>
      </c>
      <c r="BU6" s="119" t="s">
        <v>134</v>
      </c>
      <c r="BV6" s="119" t="s">
        <v>134</v>
      </c>
      <c r="BW6" s="119" t="s">
        <v>134</v>
      </c>
      <c r="BX6" s="132">
        <v>3476315</v>
      </c>
      <c r="BY6" s="131">
        <v>4289107</v>
      </c>
      <c r="BZ6" s="119" t="s">
        <v>134</v>
      </c>
      <c r="CA6" s="119" t="s">
        <v>134</v>
      </c>
      <c r="CB6" s="119" t="s">
        <v>134</v>
      </c>
      <c r="CC6" s="132">
        <v>4289107</v>
      </c>
      <c r="CD6" s="131">
        <v>3580404</v>
      </c>
      <c r="CE6" s="119" t="s">
        <v>134</v>
      </c>
      <c r="CF6" s="119" t="s">
        <v>134</v>
      </c>
      <c r="CG6" s="119" t="s">
        <v>134</v>
      </c>
      <c r="CH6" s="132">
        <v>3580404</v>
      </c>
      <c r="CI6" s="131">
        <v>3768224</v>
      </c>
      <c r="CJ6" s="119" t="s">
        <v>134</v>
      </c>
      <c r="CK6" s="119" t="s">
        <v>134</v>
      </c>
      <c r="CL6" s="119" t="s">
        <v>134</v>
      </c>
      <c r="CM6" s="132">
        <v>3768224</v>
      </c>
      <c r="CN6" s="131">
        <v>4014014</v>
      </c>
      <c r="CO6" s="119" t="s">
        <v>134</v>
      </c>
      <c r="CP6" s="119" t="s">
        <v>134</v>
      </c>
      <c r="CQ6" s="119" t="s">
        <v>134</v>
      </c>
      <c r="CR6" s="132">
        <v>4014014</v>
      </c>
      <c r="CS6" s="131">
        <v>4675682</v>
      </c>
      <c r="CT6" s="119" t="s">
        <v>134</v>
      </c>
      <c r="CU6" s="119" t="s">
        <v>134</v>
      </c>
      <c r="CV6" s="119" t="s">
        <v>134</v>
      </c>
      <c r="CW6" s="132">
        <v>4675682</v>
      </c>
      <c r="CX6" s="131">
        <v>3747220</v>
      </c>
      <c r="CY6" s="119" t="s">
        <v>134</v>
      </c>
      <c r="CZ6" s="119" t="s">
        <v>134</v>
      </c>
      <c r="DA6" s="119" t="s">
        <v>134</v>
      </c>
      <c r="DB6" s="132">
        <v>3747220</v>
      </c>
      <c r="DC6" s="131">
        <v>3783817</v>
      </c>
      <c r="DD6" s="120" t="s">
        <v>134</v>
      </c>
      <c r="DE6" s="120" t="s">
        <v>134</v>
      </c>
      <c r="DF6" s="120" t="s">
        <v>134</v>
      </c>
      <c r="DG6" s="119">
        <v>3783817</v>
      </c>
      <c r="DH6" s="133">
        <v>3621821</v>
      </c>
      <c r="DI6" s="119" t="s">
        <v>134</v>
      </c>
      <c r="DJ6" s="119" t="s">
        <v>134</v>
      </c>
      <c r="DK6" s="119" t="s">
        <v>134</v>
      </c>
      <c r="DL6" s="134">
        <v>3621821</v>
      </c>
      <c r="DM6" s="119">
        <v>4788216</v>
      </c>
      <c r="DN6" s="119">
        <v>0</v>
      </c>
      <c r="DO6" s="119">
        <v>0</v>
      </c>
      <c r="DP6" s="119">
        <v>0</v>
      </c>
      <c r="DQ6" s="134">
        <v>4788216</v>
      </c>
      <c r="DR6" s="133">
        <v>3611303</v>
      </c>
      <c r="DS6" s="119" t="s">
        <v>134</v>
      </c>
      <c r="DT6" s="119" t="s">
        <v>134</v>
      </c>
      <c r="DU6" s="119" t="s">
        <v>134</v>
      </c>
      <c r="DV6" s="119">
        <v>3611303</v>
      </c>
      <c r="DW6" s="133">
        <v>3709765</v>
      </c>
      <c r="DX6" s="119" t="s">
        <v>134</v>
      </c>
      <c r="DY6" s="119" t="s">
        <v>134</v>
      </c>
      <c r="DZ6" s="119" t="s">
        <v>134</v>
      </c>
      <c r="EA6" s="134">
        <v>3709765</v>
      </c>
      <c r="EB6" s="119">
        <v>3655612</v>
      </c>
      <c r="EC6" s="119">
        <v>0</v>
      </c>
      <c r="ED6" s="119">
        <v>0</v>
      </c>
      <c r="EE6" s="119">
        <v>0</v>
      </c>
      <c r="EF6" s="134">
        <v>3655612</v>
      </c>
      <c r="EG6" s="119">
        <v>5243960</v>
      </c>
      <c r="EH6" s="119">
        <v>0</v>
      </c>
      <c r="EI6" s="119">
        <v>0</v>
      </c>
      <c r="EJ6" s="119">
        <v>0</v>
      </c>
      <c r="EK6" s="134">
        <v>5243960</v>
      </c>
      <c r="EL6" s="119">
        <v>3314967</v>
      </c>
      <c r="EM6" s="119">
        <v>0</v>
      </c>
      <c r="EN6" s="119">
        <v>0</v>
      </c>
      <c r="EO6" s="119">
        <v>0</v>
      </c>
      <c r="EP6" s="134">
        <v>3314967</v>
      </c>
      <c r="EQ6" s="119">
        <v>3895609</v>
      </c>
      <c r="ER6" s="119">
        <v>0</v>
      </c>
      <c r="ES6" s="119">
        <v>0</v>
      </c>
      <c r="ET6" s="119">
        <v>0</v>
      </c>
      <c r="EU6" s="119">
        <v>0</v>
      </c>
      <c r="EV6" s="119">
        <v>0</v>
      </c>
      <c r="EW6" s="134">
        <v>3895609</v>
      </c>
      <c r="EX6" s="119">
        <v>3185093</v>
      </c>
      <c r="EY6" s="119">
        <v>0</v>
      </c>
      <c r="EZ6" s="119">
        <v>0</v>
      </c>
      <c r="FA6" s="119">
        <v>0</v>
      </c>
      <c r="FB6" s="119">
        <v>0</v>
      </c>
      <c r="FC6" s="119">
        <v>0</v>
      </c>
      <c r="FD6" s="134">
        <v>3185093</v>
      </c>
      <c r="FE6" s="119">
        <v>4387034</v>
      </c>
      <c r="FF6" s="119" t="s">
        <v>134</v>
      </c>
      <c r="FG6" s="119" t="s">
        <v>134</v>
      </c>
      <c r="FH6" s="119" t="s">
        <v>134</v>
      </c>
      <c r="FI6" s="119" t="s">
        <v>134</v>
      </c>
      <c r="FJ6" s="119" t="s">
        <v>134</v>
      </c>
      <c r="FK6" s="134">
        <v>4387034</v>
      </c>
    </row>
    <row r="7" spans="1:167" ht="17.25">
      <c r="A7" s="44" t="s">
        <v>832</v>
      </c>
      <c r="B7" s="131">
        <v>7705484</v>
      </c>
      <c r="C7" s="119" t="s">
        <v>134</v>
      </c>
      <c r="D7" s="119" t="s">
        <v>134</v>
      </c>
      <c r="E7" s="119" t="s">
        <v>134</v>
      </c>
      <c r="F7" s="132">
        <v>7705484</v>
      </c>
      <c r="G7" s="131">
        <v>7844713</v>
      </c>
      <c r="H7" s="119" t="s">
        <v>134</v>
      </c>
      <c r="I7" s="119" t="s">
        <v>134</v>
      </c>
      <c r="J7" s="119" t="s">
        <v>134</v>
      </c>
      <c r="K7" s="132">
        <v>7844713</v>
      </c>
      <c r="L7" s="131">
        <v>8067876</v>
      </c>
      <c r="M7" s="119" t="s">
        <v>134</v>
      </c>
      <c r="N7" s="119" t="s">
        <v>134</v>
      </c>
      <c r="O7" s="119" t="s">
        <v>134</v>
      </c>
      <c r="P7" s="132">
        <v>8067876</v>
      </c>
      <c r="Q7" s="131">
        <v>8312468</v>
      </c>
      <c r="R7" s="119" t="s">
        <v>134</v>
      </c>
      <c r="S7" s="119" t="s">
        <v>134</v>
      </c>
      <c r="T7" s="119" t="s">
        <v>134</v>
      </c>
      <c r="U7" s="132">
        <v>8312468</v>
      </c>
      <c r="V7" s="131">
        <v>8486221</v>
      </c>
      <c r="W7" s="119" t="s">
        <v>134</v>
      </c>
      <c r="X7" s="119" t="s">
        <v>134</v>
      </c>
      <c r="Y7" s="119" t="s">
        <v>134</v>
      </c>
      <c r="Z7" s="132">
        <v>8486221</v>
      </c>
      <c r="AA7" s="131">
        <v>8740123</v>
      </c>
      <c r="AB7" s="119" t="s">
        <v>134</v>
      </c>
      <c r="AC7" s="119" t="s">
        <v>134</v>
      </c>
      <c r="AD7" s="119" t="s">
        <v>134</v>
      </c>
      <c r="AE7" s="132">
        <v>8740123</v>
      </c>
      <c r="AF7" s="131">
        <v>9019984</v>
      </c>
      <c r="AG7" s="119" t="s">
        <v>134</v>
      </c>
      <c r="AH7" s="119" t="s">
        <v>134</v>
      </c>
      <c r="AI7" s="119" t="s">
        <v>134</v>
      </c>
      <c r="AJ7" s="132">
        <v>9019984</v>
      </c>
      <c r="AK7" s="131">
        <v>9127809</v>
      </c>
      <c r="AL7" s="119" t="s">
        <v>134</v>
      </c>
      <c r="AM7" s="119" t="s">
        <v>134</v>
      </c>
      <c r="AN7" s="119" t="s">
        <v>134</v>
      </c>
      <c r="AO7" s="132">
        <v>9127809</v>
      </c>
      <c r="AP7" s="131">
        <v>9195670</v>
      </c>
      <c r="AQ7" s="119" t="s">
        <v>134</v>
      </c>
      <c r="AR7" s="119" t="s">
        <v>134</v>
      </c>
      <c r="AS7" s="119" t="s">
        <v>134</v>
      </c>
      <c r="AT7" s="132">
        <v>9195670</v>
      </c>
      <c r="AU7" s="131">
        <v>9366609</v>
      </c>
      <c r="AV7" s="119" t="s">
        <v>134</v>
      </c>
      <c r="AW7" s="119" t="s">
        <v>134</v>
      </c>
      <c r="AX7" s="119" t="s">
        <v>134</v>
      </c>
      <c r="AY7" s="132">
        <v>9366609</v>
      </c>
      <c r="AZ7" s="131">
        <v>9488702</v>
      </c>
      <c r="BA7" s="119" t="s">
        <v>134</v>
      </c>
      <c r="BB7" s="119" t="s">
        <v>134</v>
      </c>
      <c r="BC7" s="119" t="s">
        <v>134</v>
      </c>
      <c r="BD7" s="132">
        <v>9488702</v>
      </c>
      <c r="BE7" s="131">
        <v>9622161</v>
      </c>
      <c r="BF7" s="119" t="s">
        <v>134</v>
      </c>
      <c r="BG7" s="119" t="s">
        <v>134</v>
      </c>
      <c r="BH7" s="119" t="s">
        <v>134</v>
      </c>
      <c r="BI7" s="132">
        <v>9622161</v>
      </c>
      <c r="BJ7" s="131">
        <v>9705603</v>
      </c>
      <c r="BK7" s="119" t="s">
        <v>134</v>
      </c>
      <c r="BL7" s="119" t="s">
        <v>134</v>
      </c>
      <c r="BM7" s="119" t="s">
        <v>134</v>
      </c>
      <c r="BN7" s="132">
        <v>9705603</v>
      </c>
      <c r="BO7" s="131">
        <v>10282017</v>
      </c>
      <c r="BP7" s="119" t="s">
        <v>134</v>
      </c>
      <c r="BQ7" s="119" t="s">
        <v>134</v>
      </c>
      <c r="BR7" s="119" t="s">
        <v>134</v>
      </c>
      <c r="BS7" s="132">
        <v>10282017</v>
      </c>
      <c r="BT7" s="131">
        <v>10705205</v>
      </c>
      <c r="BU7" s="119" t="s">
        <v>134</v>
      </c>
      <c r="BV7" s="119" t="s">
        <v>134</v>
      </c>
      <c r="BW7" s="119" t="s">
        <v>134</v>
      </c>
      <c r="BX7" s="132">
        <v>10705205</v>
      </c>
      <c r="BY7" s="131">
        <v>11065557</v>
      </c>
      <c r="BZ7" s="119" t="s">
        <v>134</v>
      </c>
      <c r="CA7" s="119" t="s">
        <v>134</v>
      </c>
      <c r="CB7" s="119" t="s">
        <v>134</v>
      </c>
      <c r="CC7" s="132">
        <v>11065557</v>
      </c>
      <c r="CD7" s="131">
        <v>11110911</v>
      </c>
      <c r="CE7" s="119" t="s">
        <v>134</v>
      </c>
      <c r="CF7" s="119" t="s">
        <v>134</v>
      </c>
      <c r="CG7" s="119" t="s">
        <v>134</v>
      </c>
      <c r="CH7" s="132">
        <v>11110911</v>
      </c>
      <c r="CI7" s="131">
        <v>11416564</v>
      </c>
      <c r="CJ7" s="119" t="s">
        <v>134</v>
      </c>
      <c r="CK7" s="119" t="s">
        <v>134</v>
      </c>
      <c r="CL7" s="119" t="s">
        <v>134</v>
      </c>
      <c r="CM7" s="132">
        <v>11416564</v>
      </c>
      <c r="CN7" s="131">
        <v>11526976</v>
      </c>
      <c r="CO7" s="119" t="s">
        <v>134</v>
      </c>
      <c r="CP7" s="119" t="s">
        <v>134</v>
      </c>
      <c r="CQ7" s="119" t="s">
        <v>134</v>
      </c>
      <c r="CR7" s="132">
        <v>11526976</v>
      </c>
      <c r="CS7" s="131">
        <v>11565559</v>
      </c>
      <c r="CT7" s="119" t="s">
        <v>134</v>
      </c>
      <c r="CU7" s="119" t="s">
        <v>134</v>
      </c>
      <c r="CV7" s="119" t="s">
        <v>134</v>
      </c>
      <c r="CW7" s="132">
        <v>11565559</v>
      </c>
      <c r="CX7" s="131">
        <v>11527982</v>
      </c>
      <c r="CY7" s="119" t="s">
        <v>134</v>
      </c>
      <c r="CZ7" s="119" t="s">
        <v>134</v>
      </c>
      <c r="DA7" s="119" t="s">
        <v>134</v>
      </c>
      <c r="DB7" s="132">
        <v>11527982</v>
      </c>
      <c r="DC7" s="131">
        <v>11610670</v>
      </c>
      <c r="DD7" s="120" t="s">
        <v>134</v>
      </c>
      <c r="DE7" s="120" t="s">
        <v>134</v>
      </c>
      <c r="DF7" s="120" t="s">
        <v>134</v>
      </c>
      <c r="DG7" s="119">
        <v>11610670</v>
      </c>
      <c r="DH7" s="133">
        <v>11436990</v>
      </c>
      <c r="DI7" s="119" t="s">
        <v>134</v>
      </c>
      <c r="DJ7" s="119" t="s">
        <v>134</v>
      </c>
      <c r="DK7" s="119" t="s">
        <v>134</v>
      </c>
      <c r="DL7" s="134">
        <v>11436990</v>
      </c>
      <c r="DM7" s="119">
        <v>11294457</v>
      </c>
      <c r="DN7" s="119">
        <v>0</v>
      </c>
      <c r="DO7" s="119">
        <v>0</v>
      </c>
      <c r="DP7" s="119">
        <v>0</v>
      </c>
      <c r="DQ7" s="134">
        <v>11294457</v>
      </c>
      <c r="DR7" s="133">
        <v>11118294</v>
      </c>
      <c r="DS7" s="119" t="s">
        <v>134</v>
      </c>
      <c r="DT7" s="119" t="s">
        <v>134</v>
      </c>
      <c r="DU7" s="119" t="s">
        <v>134</v>
      </c>
      <c r="DV7" s="119">
        <v>11118294</v>
      </c>
      <c r="DW7" s="133">
        <v>11224856</v>
      </c>
      <c r="DX7" s="119" t="s">
        <v>134</v>
      </c>
      <c r="DY7" s="119" t="s">
        <v>134</v>
      </c>
      <c r="DZ7" s="119" t="s">
        <v>134</v>
      </c>
      <c r="EA7" s="134">
        <v>11224856</v>
      </c>
      <c r="EB7" s="119">
        <v>11086515</v>
      </c>
      <c r="EC7" s="119">
        <v>0</v>
      </c>
      <c r="ED7" s="119">
        <v>0</v>
      </c>
      <c r="EE7" s="119">
        <v>0</v>
      </c>
      <c r="EF7" s="134">
        <v>11086515</v>
      </c>
      <c r="EG7" s="119">
        <v>11085032</v>
      </c>
      <c r="EH7" s="119">
        <v>0</v>
      </c>
      <c r="EI7" s="119">
        <v>0</v>
      </c>
      <c r="EJ7" s="119">
        <v>0</v>
      </c>
      <c r="EK7" s="134">
        <v>11085032</v>
      </c>
      <c r="EL7" s="119">
        <v>11045695</v>
      </c>
      <c r="EM7" s="119">
        <v>0</v>
      </c>
      <c r="EN7" s="119">
        <v>0</v>
      </c>
      <c r="EO7" s="119">
        <v>0</v>
      </c>
      <c r="EP7" s="134">
        <v>11045695</v>
      </c>
      <c r="EQ7" s="119">
        <v>11542970</v>
      </c>
      <c r="ER7" s="119">
        <v>0</v>
      </c>
      <c r="ES7" s="119">
        <v>0</v>
      </c>
      <c r="ET7" s="119">
        <v>0</v>
      </c>
      <c r="EU7" s="119">
        <v>0</v>
      </c>
      <c r="EV7" s="119">
        <v>0</v>
      </c>
      <c r="EW7" s="134">
        <v>11542970</v>
      </c>
      <c r="EX7" s="119">
        <v>11509928</v>
      </c>
      <c r="EY7" s="119">
        <v>0</v>
      </c>
      <c r="EZ7" s="119">
        <v>0</v>
      </c>
      <c r="FA7" s="119">
        <v>0</v>
      </c>
      <c r="FB7" s="119">
        <v>0</v>
      </c>
      <c r="FC7" s="119">
        <v>0</v>
      </c>
      <c r="FD7" s="134">
        <v>11509928</v>
      </c>
      <c r="FE7" s="119">
        <v>11402348</v>
      </c>
      <c r="FF7" s="119" t="s">
        <v>134</v>
      </c>
      <c r="FG7" s="119" t="s">
        <v>134</v>
      </c>
      <c r="FH7" s="119" t="s">
        <v>134</v>
      </c>
      <c r="FI7" s="119" t="s">
        <v>134</v>
      </c>
      <c r="FJ7" s="119" t="s">
        <v>134</v>
      </c>
      <c r="FK7" s="134">
        <v>11402348</v>
      </c>
    </row>
    <row r="8" spans="1:167">
      <c r="A8" s="44" t="s">
        <v>463</v>
      </c>
      <c r="B8" s="131" t="s">
        <v>134</v>
      </c>
      <c r="C8" s="119">
        <v>6181</v>
      </c>
      <c r="D8" s="119">
        <v>147724</v>
      </c>
      <c r="E8" s="119">
        <v>123948</v>
      </c>
      <c r="F8" s="132">
        <v>277853</v>
      </c>
      <c r="G8" s="131" t="s">
        <v>134</v>
      </c>
      <c r="H8" s="119">
        <v>83760</v>
      </c>
      <c r="I8" s="119">
        <v>72167</v>
      </c>
      <c r="J8" s="119">
        <v>105944</v>
      </c>
      <c r="K8" s="132">
        <v>261871</v>
      </c>
      <c r="L8" s="131" t="s">
        <v>134</v>
      </c>
      <c r="M8" s="119">
        <v>28373</v>
      </c>
      <c r="N8" s="119">
        <v>47315</v>
      </c>
      <c r="O8" s="119">
        <v>94824</v>
      </c>
      <c r="P8" s="132">
        <v>170512</v>
      </c>
      <c r="Q8" s="131" t="s">
        <v>134</v>
      </c>
      <c r="R8" s="119">
        <v>56477</v>
      </c>
      <c r="S8" s="119">
        <v>25410</v>
      </c>
      <c r="T8" s="119">
        <v>67225</v>
      </c>
      <c r="U8" s="132">
        <v>149112</v>
      </c>
      <c r="V8" s="131" t="s">
        <v>134</v>
      </c>
      <c r="W8" s="119">
        <v>10110</v>
      </c>
      <c r="X8" s="119">
        <v>35973</v>
      </c>
      <c r="Y8" s="119">
        <v>42742</v>
      </c>
      <c r="Z8" s="132">
        <v>88825</v>
      </c>
      <c r="AA8" s="131" t="s">
        <v>134</v>
      </c>
      <c r="AB8" s="119">
        <v>3352</v>
      </c>
      <c r="AC8" s="119">
        <v>40311</v>
      </c>
      <c r="AD8" s="119">
        <v>25929</v>
      </c>
      <c r="AE8" s="132">
        <v>69592</v>
      </c>
      <c r="AF8" s="131" t="s">
        <v>134</v>
      </c>
      <c r="AG8" s="119">
        <v>38145</v>
      </c>
      <c r="AH8" s="119">
        <v>73975</v>
      </c>
      <c r="AI8" s="119">
        <v>12847</v>
      </c>
      <c r="AJ8" s="132">
        <v>124967</v>
      </c>
      <c r="AK8" s="131" t="s">
        <v>134</v>
      </c>
      <c r="AL8" s="119">
        <v>16851</v>
      </c>
      <c r="AM8" s="119">
        <v>95455</v>
      </c>
      <c r="AN8" s="119" t="s">
        <v>134</v>
      </c>
      <c r="AO8" s="132">
        <v>112306</v>
      </c>
      <c r="AP8" s="131" t="s">
        <v>134</v>
      </c>
      <c r="AQ8" s="119">
        <v>71607</v>
      </c>
      <c r="AR8" s="119">
        <v>66135</v>
      </c>
      <c r="AS8" s="119">
        <v>50105</v>
      </c>
      <c r="AT8" s="132">
        <v>187847</v>
      </c>
      <c r="AU8" s="131" t="s">
        <v>134</v>
      </c>
      <c r="AV8" s="119">
        <v>105567</v>
      </c>
      <c r="AW8" s="119">
        <v>15661</v>
      </c>
      <c r="AX8" s="119">
        <v>50620</v>
      </c>
      <c r="AY8" s="132">
        <v>171848</v>
      </c>
      <c r="AZ8" s="131" t="s">
        <v>134</v>
      </c>
      <c r="BA8" s="119">
        <v>249675</v>
      </c>
      <c r="BB8" s="119">
        <v>77934</v>
      </c>
      <c r="BC8" s="119" t="s">
        <v>134</v>
      </c>
      <c r="BD8" s="132">
        <v>327609</v>
      </c>
      <c r="BE8" s="131" t="s">
        <v>134</v>
      </c>
      <c r="BF8" s="119">
        <v>173781</v>
      </c>
      <c r="BG8" s="119">
        <v>283308</v>
      </c>
      <c r="BH8" s="119" t="s">
        <v>134</v>
      </c>
      <c r="BI8" s="132">
        <v>457089</v>
      </c>
      <c r="BJ8" s="131" t="s">
        <v>134</v>
      </c>
      <c r="BK8" s="119">
        <v>814474</v>
      </c>
      <c r="BL8" s="119">
        <v>274811</v>
      </c>
      <c r="BM8" s="119" t="s">
        <v>134</v>
      </c>
      <c r="BN8" s="132">
        <v>1089285</v>
      </c>
      <c r="BO8" s="131" t="s">
        <v>134</v>
      </c>
      <c r="BP8" s="119">
        <v>1054839</v>
      </c>
      <c r="BQ8" s="119">
        <v>512</v>
      </c>
      <c r="BR8" s="119" t="s">
        <v>134</v>
      </c>
      <c r="BS8" s="132">
        <v>1055351</v>
      </c>
      <c r="BT8" s="131" t="s">
        <v>134</v>
      </c>
      <c r="BU8" s="119">
        <v>1046186</v>
      </c>
      <c r="BV8" s="119">
        <v>150001</v>
      </c>
      <c r="BW8" s="119" t="s">
        <v>134</v>
      </c>
      <c r="BX8" s="132">
        <v>1196187</v>
      </c>
      <c r="BY8" s="131" t="s">
        <v>134</v>
      </c>
      <c r="BZ8" s="119">
        <v>848313</v>
      </c>
      <c r="CA8" s="119">
        <v>630515</v>
      </c>
      <c r="CB8" s="119" t="s">
        <v>134</v>
      </c>
      <c r="CC8" s="132">
        <v>1478828</v>
      </c>
      <c r="CD8" s="131" t="s">
        <v>134</v>
      </c>
      <c r="CE8" s="119">
        <v>373341</v>
      </c>
      <c r="CF8" s="119">
        <v>810537</v>
      </c>
      <c r="CG8" s="119" t="s">
        <v>134</v>
      </c>
      <c r="CH8" s="132">
        <v>1183878</v>
      </c>
      <c r="CI8" s="131" t="s">
        <v>134</v>
      </c>
      <c r="CJ8" s="119">
        <v>122896</v>
      </c>
      <c r="CK8" s="119">
        <v>508</v>
      </c>
      <c r="CL8" s="119" t="s">
        <v>134</v>
      </c>
      <c r="CM8" s="132">
        <v>123404</v>
      </c>
      <c r="CN8" s="131" t="s">
        <v>134</v>
      </c>
      <c r="CO8" s="119">
        <v>389430</v>
      </c>
      <c r="CP8" s="119">
        <v>968124</v>
      </c>
      <c r="CQ8" s="119" t="s">
        <v>134</v>
      </c>
      <c r="CR8" s="132">
        <v>1357554</v>
      </c>
      <c r="CS8" s="131" t="s">
        <v>134</v>
      </c>
      <c r="CT8" s="119">
        <v>893504</v>
      </c>
      <c r="CU8" s="119">
        <v>499158</v>
      </c>
      <c r="CV8" s="119" t="s">
        <v>134</v>
      </c>
      <c r="CW8" s="132">
        <v>1392662</v>
      </c>
      <c r="CX8" s="131" t="s">
        <v>134</v>
      </c>
      <c r="CY8" s="119">
        <v>5557</v>
      </c>
      <c r="CZ8" s="119">
        <v>503206</v>
      </c>
      <c r="DA8" s="119" t="s">
        <v>134</v>
      </c>
      <c r="DB8" s="132">
        <v>508763</v>
      </c>
      <c r="DC8" s="135" t="s">
        <v>134</v>
      </c>
      <c r="DD8" s="119">
        <v>511508</v>
      </c>
      <c r="DE8" s="120" t="s">
        <v>134</v>
      </c>
      <c r="DF8" s="120" t="s">
        <v>134</v>
      </c>
      <c r="DG8" s="119">
        <v>511508</v>
      </c>
      <c r="DH8" s="133" t="s">
        <v>134</v>
      </c>
      <c r="DI8" s="119">
        <v>4290</v>
      </c>
      <c r="DJ8" s="119">
        <v>1900216</v>
      </c>
      <c r="DK8" s="119" t="s">
        <v>134</v>
      </c>
      <c r="DL8" s="134">
        <v>1904506</v>
      </c>
      <c r="DM8" s="136">
        <v>0</v>
      </c>
      <c r="DN8" s="119">
        <v>2563711</v>
      </c>
      <c r="DO8" s="119">
        <v>0</v>
      </c>
      <c r="DP8" s="119">
        <v>0</v>
      </c>
      <c r="DQ8" s="134">
        <v>2563711</v>
      </c>
      <c r="DR8" s="133" t="s">
        <v>134</v>
      </c>
      <c r="DS8" s="119">
        <v>633039</v>
      </c>
      <c r="DT8" s="119">
        <v>2395849</v>
      </c>
      <c r="DU8" s="119" t="s">
        <v>134</v>
      </c>
      <c r="DV8" s="119">
        <v>3028888</v>
      </c>
      <c r="DW8" s="133" t="s">
        <v>134</v>
      </c>
      <c r="DX8" s="119">
        <v>2486173</v>
      </c>
      <c r="DY8" s="119">
        <v>263172</v>
      </c>
      <c r="DZ8" s="119" t="s">
        <v>134</v>
      </c>
      <c r="EA8" s="134">
        <v>2749345</v>
      </c>
      <c r="EB8" s="119">
        <v>0</v>
      </c>
      <c r="EC8" s="119">
        <v>270854</v>
      </c>
      <c r="ED8" s="119">
        <v>2119633</v>
      </c>
      <c r="EE8" s="119">
        <v>0</v>
      </c>
      <c r="EF8" s="134">
        <v>2390487</v>
      </c>
      <c r="EG8" s="119">
        <v>0</v>
      </c>
      <c r="EH8" s="119">
        <v>408803</v>
      </c>
      <c r="EI8" s="119">
        <v>1816001</v>
      </c>
      <c r="EJ8" s="119">
        <v>0</v>
      </c>
      <c r="EK8" s="134">
        <v>2224804</v>
      </c>
      <c r="EL8" s="119">
        <v>0</v>
      </c>
      <c r="EM8" s="119">
        <v>16591</v>
      </c>
      <c r="EN8" s="119">
        <v>1972021</v>
      </c>
      <c r="EO8" s="119">
        <v>0</v>
      </c>
      <c r="EP8" s="134">
        <v>1988612</v>
      </c>
      <c r="EQ8" s="119">
        <v>0</v>
      </c>
      <c r="ER8" s="119">
        <v>2144634</v>
      </c>
      <c r="ES8" s="119">
        <v>0</v>
      </c>
      <c r="ET8" s="119">
        <v>0</v>
      </c>
      <c r="EU8" s="119">
        <v>0</v>
      </c>
      <c r="EV8" s="119">
        <v>0</v>
      </c>
      <c r="EW8" s="134">
        <v>2144634</v>
      </c>
      <c r="EX8" s="119">
        <v>0</v>
      </c>
      <c r="EY8" s="119">
        <v>157755</v>
      </c>
      <c r="EZ8" s="119">
        <v>817835</v>
      </c>
      <c r="FA8" s="119">
        <v>0</v>
      </c>
      <c r="FB8" s="119">
        <v>0</v>
      </c>
      <c r="FC8" s="119">
        <v>0</v>
      </c>
      <c r="FD8" s="134">
        <v>975590</v>
      </c>
      <c r="FE8" s="119" t="s">
        <v>134</v>
      </c>
      <c r="FF8" s="119">
        <v>349317</v>
      </c>
      <c r="FG8" s="119">
        <v>1347775</v>
      </c>
      <c r="FH8" s="119" t="s">
        <v>134</v>
      </c>
      <c r="FI8" s="119" t="s">
        <v>134</v>
      </c>
      <c r="FJ8" s="119" t="s">
        <v>134</v>
      </c>
      <c r="FK8" s="134">
        <v>1697092</v>
      </c>
    </row>
    <row r="9" spans="1:167" ht="17.25">
      <c r="A9" s="44" t="s">
        <v>833</v>
      </c>
      <c r="B9" s="131">
        <v>6059</v>
      </c>
      <c r="C9" s="119">
        <v>1860439</v>
      </c>
      <c r="D9" s="119">
        <v>1509164</v>
      </c>
      <c r="E9" s="119">
        <v>29124721</v>
      </c>
      <c r="F9" s="132">
        <v>32500383</v>
      </c>
      <c r="G9" s="131">
        <v>6988</v>
      </c>
      <c r="H9" s="119">
        <v>2455148</v>
      </c>
      <c r="I9" s="119">
        <v>1046881</v>
      </c>
      <c r="J9" s="119">
        <v>30086505</v>
      </c>
      <c r="K9" s="132">
        <v>33595522</v>
      </c>
      <c r="L9" s="131">
        <v>7937</v>
      </c>
      <c r="M9" s="119">
        <v>2636720</v>
      </c>
      <c r="N9" s="119">
        <v>994098</v>
      </c>
      <c r="O9" s="119">
        <v>31053642</v>
      </c>
      <c r="P9" s="132">
        <v>34692397</v>
      </c>
      <c r="Q9" s="131">
        <v>7830</v>
      </c>
      <c r="R9" s="119">
        <v>2704059</v>
      </c>
      <c r="S9" s="119">
        <v>692592</v>
      </c>
      <c r="T9" s="119">
        <v>31664626</v>
      </c>
      <c r="U9" s="132">
        <v>35069107</v>
      </c>
      <c r="V9" s="131">
        <v>7648</v>
      </c>
      <c r="W9" s="119">
        <v>2604541</v>
      </c>
      <c r="X9" s="119">
        <v>1302382</v>
      </c>
      <c r="Y9" s="119">
        <v>31716076</v>
      </c>
      <c r="Z9" s="132">
        <v>35630647</v>
      </c>
      <c r="AA9" s="131">
        <v>7530</v>
      </c>
      <c r="AB9" s="119">
        <v>2658898</v>
      </c>
      <c r="AC9" s="119">
        <v>1408416</v>
      </c>
      <c r="AD9" s="119">
        <v>32325010</v>
      </c>
      <c r="AE9" s="132">
        <v>36399854</v>
      </c>
      <c r="AF9" s="131">
        <v>7406</v>
      </c>
      <c r="AG9" s="119">
        <v>2691531</v>
      </c>
      <c r="AH9" s="119">
        <v>1671050</v>
      </c>
      <c r="AI9" s="119">
        <v>32842595</v>
      </c>
      <c r="AJ9" s="132">
        <v>37212582</v>
      </c>
      <c r="AK9" s="131">
        <v>7844</v>
      </c>
      <c r="AL9" s="119">
        <v>2706449</v>
      </c>
      <c r="AM9" s="119">
        <v>1915708</v>
      </c>
      <c r="AN9" s="119">
        <v>33364564</v>
      </c>
      <c r="AO9" s="132">
        <v>37994565</v>
      </c>
      <c r="AP9" s="131">
        <v>6802</v>
      </c>
      <c r="AQ9" s="119">
        <v>3010341</v>
      </c>
      <c r="AR9" s="119">
        <v>2429438</v>
      </c>
      <c r="AS9" s="119">
        <v>32897837</v>
      </c>
      <c r="AT9" s="132">
        <v>38344418</v>
      </c>
      <c r="AU9" s="131">
        <v>6558</v>
      </c>
      <c r="AV9" s="119">
        <v>3294493</v>
      </c>
      <c r="AW9" s="119">
        <v>2753672</v>
      </c>
      <c r="AX9" s="119">
        <v>32866799</v>
      </c>
      <c r="AY9" s="132">
        <v>38921522</v>
      </c>
      <c r="AZ9" s="131">
        <v>6830</v>
      </c>
      <c r="BA9" s="119">
        <v>3550138</v>
      </c>
      <c r="BB9" s="119">
        <v>2573401</v>
      </c>
      <c r="BC9" s="119">
        <v>33444004</v>
      </c>
      <c r="BD9" s="132">
        <v>39574373</v>
      </c>
      <c r="BE9" s="131">
        <v>11851</v>
      </c>
      <c r="BF9" s="119">
        <v>3707923</v>
      </c>
      <c r="BG9" s="119">
        <v>2362334</v>
      </c>
      <c r="BH9" s="119">
        <v>34248080</v>
      </c>
      <c r="BI9" s="132">
        <v>40330188</v>
      </c>
      <c r="BJ9" s="131">
        <v>12922</v>
      </c>
      <c r="BK9" s="119">
        <v>3756032</v>
      </c>
      <c r="BL9" s="119">
        <v>2621170</v>
      </c>
      <c r="BM9" s="119">
        <v>33953690</v>
      </c>
      <c r="BN9" s="132">
        <v>40343814</v>
      </c>
      <c r="BO9" s="131" t="s">
        <v>134</v>
      </c>
      <c r="BP9" s="119">
        <v>3937129</v>
      </c>
      <c r="BQ9" s="119">
        <v>2051062</v>
      </c>
      <c r="BR9" s="119">
        <v>36420024</v>
      </c>
      <c r="BS9" s="132">
        <v>42408215</v>
      </c>
      <c r="BT9" s="131" t="s">
        <v>134</v>
      </c>
      <c r="BU9" s="119">
        <v>3578835</v>
      </c>
      <c r="BV9" s="119">
        <v>2957210</v>
      </c>
      <c r="BW9" s="119">
        <v>37966836</v>
      </c>
      <c r="BX9" s="132">
        <v>44502881</v>
      </c>
      <c r="BY9" s="131" t="s">
        <v>134</v>
      </c>
      <c r="BZ9" s="119">
        <v>3637689</v>
      </c>
      <c r="CA9" s="119">
        <v>5644048</v>
      </c>
      <c r="CB9" s="119">
        <v>36317886</v>
      </c>
      <c r="CC9" s="132">
        <v>45599623</v>
      </c>
      <c r="CD9" s="131" t="s">
        <v>134</v>
      </c>
      <c r="CE9" s="119">
        <v>3986825</v>
      </c>
      <c r="CF9" s="119">
        <v>5832331</v>
      </c>
      <c r="CG9" s="119">
        <v>35257098</v>
      </c>
      <c r="CH9" s="132">
        <v>45076254</v>
      </c>
      <c r="CI9" s="131" t="s">
        <v>134</v>
      </c>
      <c r="CJ9" s="119">
        <v>3956536</v>
      </c>
      <c r="CK9" s="119">
        <v>6021196</v>
      </c>
      <c r="CL9" s="119">
        <v>35877769</v>
      </c>
      <c r="CM9" s="132">
        <v>45855501</v>
      </c>
      <c r="CN9" s="131" t="s">
        <v>134</v>
      </c>
      <c r="CO9" s="119">
        <v>4177193</v>
      </c>
      <c r="CP9" s="119">
        <v>5910227</v>
      </c>
      <c r="CQ9" s="119">
        <v>36407710</v>
      </c>
      <c r="CR9" s="132">
        <v>46495130</v>
      </c>
      <c r="CS9" s="131" t="s">
        <v>134</v>
      </c>
      <c r="CT9" s="119">
        <v>4185474</v>
      </c>
      <c r="CU9" s="119">
        <v>5928429</v>
      </c>
      <c r="CV9" s="119">
        <v>36512250</v>
      </c>
      <c r="CW9" s="132">
        <v>46626153</v>
      </c>
      <c r="CX9" s="131" t="s">
        <v>134</v>
      </c>
      <c r="CY9" s="119">
        <v>4487242</v>
      </c>
      <c r="CZ9" s="119">
        <v>6725994</v>
      </c>
      <c r="DA9" s="119">
        <v>35878167</v>
      </c>
      <c r="DB9" s="132">
        <v>47091403</v>
      </c>
      <c r="DC9" s="135" t="s">
        <v>134</v>
      </c>
      <c r="DD9" s="119">
        <v>4986344</v>
      </c>
      <c r="DE9" s="119">
        <v>4715605</v>
      </c>
      <c r="DF9" s="119">
        <v>39000678</v>
      </c>
      <c r="DG9" s="119">
        <v>48702627</v>
      </c>
      <c r="DH9" s="133" t="s">
        <v>134</v>
      </c>
      <c r="DI9" s="119">
        <v>5728096</v>
      </c>
      <c r="DJ9" s="119">
        <v>3818387</v>
      </c>
      <c r="DK9" s="119">
        <v>40021210</v>
      </c>
      <c r="DL9" s="134">
        <v>49567693</v>
      </c>
      <c r="DM9" s="136">
        <v>0</v>
      </c>
      <c r="DN9" s="119">
        <v>4765652</v>
      </c>
      <c r="DO9" s="119">
        <v>3409436</v>
      </c>
      <c r="DP9" s="119">
        <v>40778300</v>
      </c>
      <c r="DQ9" s="134">
        <v>48953388</v>
      </c>
      <c r="DR9" s="133" t="s">
        <v>134</v>
      </c>
      <c r="DS9" s="119">
        <v>4740995</v>
      </c>
      <c r="DT9" s="119">
        <v>4216821</v>
      </c>
      <c r="DU9" s="119">
        <v>41108433</v>
      </c>
      <c r="DV9" s="119">
        <v>50066249</v>
      </c>
      <c r="DW9" s="133" t="s">
        <v>134</v>
      </c>
      <c r="DX9" s="119">
        <v>4959332</v>
      </c>
      <c r="DY9" s="119">
        <v>3919409</v>
      </c>
      <c r="DZ9" s="119">
        <v>42284055</v>
      </c>
      <c r="EA9" s="134">
        <v>51162796</v>
      </c>
      <c r="EB9" s="119">
        <v>0</v>
      </c>
      <c r="EC9" s="119">
        <v>6905045</v>
      </c>
      <c r="ED9" s="119">
        <v>2944512</v>
      </c>
      <c r="EE9" s="119">
        <v>41378634</v>
      </c>
      <c r="EF9" s="134">
        <v>51228191</v>
      </c>
      <c r="EG9" s="119">
        <v>0</v>
      </c>
      <c r="EH9" s="119">
        <v>5054005</v>
      </c>
      <c r="EI9" s="119">
        <v>3939768</v>
      </c>
      <c r="EJ9" s="119">
        <v>43849277</v>
      </c>
      <c r="EK9" s="134">
        <v>52843050</v>
      </c>
      <c r="EL9" s="119">
        <v>0</v>
      </c>
      <c r="EM9" s="119">
        <v>5581499</v>
      </c>
      <c r="EN9" s="119">
        <v>3921368</v>
      </c>
      <c r="EO9" s="119">
        <v>45810403</v>
      </c>
      <c r="EP9" s="134">
        <v>55313270</v>
      </c>
      <c r="EQ9" s="119">
        <v>0</v>
      </c>
      <c r="ER9" s="119">
        <v>5591521</v>
      </c>
      <c r="ES9" s="119">
        <v>4603011</v>
      </c>
      <c r="ET9" s="119">
        <v>27207722</v>
      </c>
      <c r="EU9" s="119">
        <v>10434280</v>
      </c>
      <c r="EV9" s="119">
        <v>11755385</v>
      </c>
      <c r="EW9" s="134">
        <v>59591919</v>
      </c>
      <c r="EX9" s="119">
        <v>0</v>
      </c>
      <c r="EY9" s="119">
        <v>5500450</v>
      </c>
      <c r="EZ9" s="119">
        <v>4309080</v>
      </c>
      <c r="FA9" s="119">
        <v>29477275</v>
      </c>
      <c r="FB9" s="119">
        <v>10823726</v>
      </c>
      <c r="FC9" s="119">
        <v>11194670</v>
      </c>
      <c r="FD9" s="134">
        <v>61305201</v>
      </c>
      <c r="FE9" s="119" t="s">
        <v>134</v>
      </c>
      <c r="FF9" s="119">
        <v>5568861</v>
      </c>
      <c r="FG9" s="119">
        <v>4142017</v>
      </c>
      <c r="FH9" s="119">
        <v>30907601</v>
      </c>
      <c r="FI9" s="119">
        <v>10640349</v>
      </c>
      <c r="FJ9" s="119">
        <v>10955083</v>
      </c>
      <c r="FK9" s="134">
        <v>62213911</v>
      </c>
    </row>
    <row r="10" spans="1:167">
      <c r="A10" s="44" t="s">
        <v>945</v>
      </c>
      <c r="B10" s="131"/>
      <c r="C10" s="119"/>
      <c r="D10" s="119"/>
      <c r="E10" s="119"/>
      <c r="F10" s="132"/>
      <c r="G10" s="131"/>
      <c r="H10" s="119"/>
      <c r="I10" s="119"/>
      <c r="J10" s="119"/>
      <c r="K10" s="132"/>
      <c r="L10" s="131"/>
      <c r="M10" s="119"/>
      <c r="N10" s="119"/>
      <c r="O10" s="119"/>
      <c r="P10" s="132"/>
      <c r="Q10" s="131"/>
      <c r="R10" s="119"/>
      <c r="S10" s="119"/>
      <c r="T10" s="119"/>
      <c r="U10" s="132"/>
      <c r="V10" s="131"/>
      <c r="W10" s="119"/>
      <c r="X10" s="119"/>
      <c r="Y10" s="119"/>
      <c r="Z10" s="132"/>
      <c r="AA10" s="131"/>
      <c r="AB10" s="119"/>
      <c r="AC10" s="119"/>
      <c r="AD10" s="119"/>
      <c r="AE10" s="132"/>
      <c r="AF10" s="131"/>
      <c r="AG10" s="119"/>
      <c r="AH10" s="119"/>
      <c r="AI10" s="119"/>
      <c r="AJ10" s="132"/>
      <c r="AK10" s="131"/>
      <c r="AL10" s="119"/>
      <c r="AM10" s="119"/>
      <c r="AN10" s="119"/>
      <c r="AO10" s="132"/>
      <c r="AP10" s="131"/>
      <c r="AQ10" s="119"/>
      <c r="AR10" s="119"/>
      <c r="AS10" s="119"/>
      <c r="AT10" s="132"/>
      <c r="AU10" s="131"/>
      <c r="AV10" s="119"/>
      <c r="AW10" s="119"/>
      <c r="AX10" s="119"/>
      <c r="AY10" s="132"/>
      <c r="AZ10" s="131"/>
      <c r="BA10" s="119"/>
      <c r="BB10" s="119"/>
      <c r="BC10" s="119"/>
      <c r="BD10" s="132"/>
      <c r="BE10" s="131"/>
      <c r="BF10" s="119"/>
      <c r="BG10" s="119"/>
      <c r="BH10" s="119"/>
      <c r="BI10" s="132"/>
      <c r="BJ10" s="131"/>
      <c r="BK10" s="119"/>
      <c r="BL10" s="119"/>
      <c r="BM10" s="119"/>
      <c r="BN10" s="132"/>
      <c r="BO10" s="131"/>
      <c r="BP10" s="119"/>
      <c r="BQ10" s="119"/>
      <c r="BR10" s="119"/>
      <c r="BS10" s="132"/>
      <c r="BT10" s="131"/>
      <c r="BU10" s="119"/>
      <c r="BV10" s="119"/>
      <c r="BW10" s="119"/>
      <c r="BX10" s="132"/>
      <c r="BY10" s="131"/>
      <c r="BZ10" s="119"/>
      <c r="CA10" s="119"/>
      <c r="CB10" s="119"/>
      <c r="CC10" s="132"/>
      <c r="CD10" s="131"/>
      <c r="CE10" s="119"/>
      <c r="CF10" s="119"/>
      <c r="CG10" s="119"/>
      <c r="CH10" s="132"/>
      <c r="CI10" s="131"/>
      <c r="CJ10" s="119"/>
      <c r="CK10" s="119"/>
      <c r="CL10" s="119"/>
      <c r="CM10" s="132"/>
      <c r="CN10" s="131"/>
      <c r="CO10" s="119"/>
      <c r="CP10" s="119"/>
      <c r="CQ10" s="119"/>
      <c r="CR10" s="132"/>
      <c r="CS10" s="131"/>
      <c r="CT10" s="119"/>
      <c r="CU10" s="119"/>
      <c r="CV10" s="119"/>
      <c r="CW10" s="132"/>
      <c r="CX10" s="131"/>
      <c r="CY10" s="119"/>
      <c r="CZ10" s="119"/>
      <c r="DA10" s="119"/>
      <c r="DB10" s="132"/>
      <c r="DC10" s="135"/>
      <c r="DD10" s="119"/>
      <c r="DE10" s="119"/>
      <c r="DF10" s="119"/>
      <c r="DG10" s="119"/>
      <c r="DH10" s="133"/>
      <c r="DI10" s="119"/>
      <c r="DJ10" s="119"/>
      <c r="DK10" s="119"/>
      <c r="DL10" s="134"/>
      <c r="DM10" s="136"/>
      <c r="DN10" s="119"/>
      <c r="DO10" s="119"/>
      <c r="DP10" s="119"/>
      <c r="DQ10" s="134"/>
      <c r="DR10" s="133"/>
      <c r="DS10" s="119"/>
      <c r="DT10" s="119"/>
      <c r="DU10" s="119"/>
      <c r="DV10" s="119"/>
      <c r="DW10" s="133"/>
      <c r="DX10" s="119"/>
      <c r="DY10" s="119"/>
      <c r="DZ10" s="119"/>
      <c r="EA10" s="134"/>
      <c r="EB10" s="119"/>
      <c r="EC10" s="119"/>
      <c r="ED10" s="119"/>
      <c r="EE10" s="119"/>
      <c r="EF10" s="134"/>
      <c r="EG10" s="119"/>
      <c r="EH10" s="119"/>
      <c r="EI10" s="119"/>
      <c r="EJ10" s="119"/>
      <c r="EK10" s="134"/>
      <c r="EL10" s="119"/>
      <c r="EM10" s="119"/>
      <c r="EN10" s="119"/>
      <c r="EO10" s="119"/>
      <c r="EP10" s="134"/>
      <c r="EQ10" s="119">
        <v>8387965</v>
      </c>
      <c r="ER10" s="119">
        <v>0</v>
      </c>
      <c r="ES10" s="119">
        <v>0</v>
      </c>
      <c r="ET10" s="119">
        <v>0</v>
      </c>
      <c r="EU10" s="119">
        <v>0</v>
      </c>
      <c r="EV10" s="119">
        <v>0</v>
      </c>
      <c r="EW10" s="134">
        <v>8387965</v>
      </c>
      <c r="EX10" s="119">
        <v>8525764</v>
      </c>
      <c r="EY10" s="119">
        <v>0</v>
      </c>
      <c r="EZ10" s="119">
        <v>0</v>
      </c>
      <c r="FA10" s="119">
        <v>0</v>
      </c>
      <c r="FB10" s="119">
        <v>0</v>
      </c>
      <c r="FC10" s="119">
        <v>0</v>
      </c>
      <c r="FD10" s="134">
        <v>8525764</v>
      </c>
      <c r="FE10" s="119">
        <v>8221103</v>
      </c>
      <c r="FF10" s="119" t="s">
        <v>134</v>
      </c>
      <c r="FG10" s="119" t="s">
        <v>134</v>
      </c>
      <c r="FH10" s="119" t="s">
        <v>134</v>
      </c>
      <c r="FI10" s="119" t="s">
        <v>134</v>
      </c>
      <c r="FJ10" s="119" t="s">
        <v>134</v>
      </c>
      <c r="FK10" s="134">
        <v>8221103</v>
      </c>
    </row>
    <row r="11" spans="1:167">
      <c r="A11" s="44" t="s">
        <v>224</v>
      </c>
      <c r="B11" s="131">
        <v>0</v>
      </c>
      <c r="C11" s="119">
        <v>0</v>
      </c>
      <c r="D11" s="119">
        <v>0</v>
      </c>
      <c r="E11" s="119">
        <v>0</v>
      </c>
      <c r="F11" s="132">
        <v>0</v>
      </c>
      <c r="G11" s="131">
        <v>0</v>
      </c>
      <c r="H11" s="119">
        <v>0</v>
      </c>
      <c r="I11" s="119">
        <v>0</v>
      </c>
      <c r="J11" s="119">
        <v>0</v>
      </c>
      <c r="K11" s="132">
        <v>0</v>
      </c>
      <c r="L11" s="131">
        <v>0</v>
      </c>
      <c r="M11" s="119">
        <v>0</v>
      </c>
      <c r="N11" s="119">
        <v>0</v>
      </c>
      <c r="O11" s="119">
        <v>0</v>
      </c>
      <c r="P11" s="132">
        <v>0</v>
      </c>
      <c r="Q11" s="131">
        <v>0</v>
      </c>
      <c r="R11" s="119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19">
        <v>0</v>
      </c>
      <c r="Z11" s="132">
        <v>0</v>
      </c>
      <c r="AA11" s="131">
        <v>0</v>
      </c>
      <c r="AB11" s="119">
        <v>0</v>
      </c>
      <c r="AC11" s="119">
        <v>0</v>
      </c>
      <c r="AD11" s="119">
        <v>0</v>
      </c>
      <c r="AE11" s="132">
        <v>0</v>
      </c>
      <c r="AF11" s="131">
        <v>25</v>
      </c>
      <c r="AG11" s="119" t="s">
        <v>134</v>
      </c>
      <c r="AH11" s="119" t="s">
        <v>134</v>
      </c>
      <c r="AI11" s="119" t="s">
        <v>134</v>
      </c>
      <c r="AJ11" s="132">
        <v>25</v>
      </c>
      <c r="AK11" s="131">
        <v>273</v>
      </c>
      <c r="AL11" s="119" t="s">
        <v>134</v>
      </c>
      <c r="AM11" s="119" t="s">
        <v>134</v>
      </c>
      <c r="AN11" s="119" t="s">
        <v>134</v>
      </c>
      <c r="AO11" s="132">
        <v>273</v>
      </c>
      <c r="AP11" s="131">
        <v>437</v>
      </c>
      <c r="AQ11" s="119" t="s">
        <v>134</v>
      </c>
      <c r="AR11" s="119" t="s">
        <v>134</v>
      </c>
      <c r="AS11" s="119" t="s">
        <v>134</v>
      </c>
      <c r="AT11" s="132">
        <v>437</v>
      </c>
      <c r="AU11" s="131">
        <v>683</v>
      </c>
      <c r="AV11" s="119" t="s">
        <v>134</v>
      </c>
      <c r="AW11" s="119" t="s">
        <v>134</v>
      </c>
      <c r="AX11" s="119" t="s">
        <v>134</v>
      </c>
      <c r="AY11" s="132">
        <v>683</v>
      </c>
      <c r="AZ11" s="131">
        <v>634</v>
      </c>
      <c r="BA11" s="119" t="s">
        <v>134</v>
      </c>
      <c r="BB11" s="119" t="s">
        <v>134</v>
      </c>
      <c r="BC11" s="119" t="s">
        <v>134</v>
      </c>
      <c r="BD11" s="132">
        <v>634</v>
      </c>
      <c r="BE11" s="131">
        <v>1670</v>
      </c>
      <c r="BF11" s="119" t="s">
        <v>134</v>
      </c>
      <c r="BG11" s="119" t="s">
        <v>134</v>
      </c>
      <c r="BH11" s="119" t="s">
        <v>134</v>
      </c>
      <c r="BI11" s="132">
        <v>1670</v>
      </c>
      <c r="BJ11" s="131">
        <v>1822</v>
      </c>
      <c r="BK11" s="119" t="s">
        <v>134</v>
      </c>
      <c r="BL11" s="119" t="s">
        <v>134</v>
      </c>
      <c r="BM11" s="119" t="s">
        <v>134</v>
      </c>
      <c r="BN11" s="132">
        <v>1822</v>
      </c>
      <c r="BO11" s="131">
        <v>2932</v>
      </c>
      <c r="BP11" s="119" t="s">
        <v>134</v>
      </c>
      <c r="BQ11" s="119" t="s">
        <v>134</v>
      </c>
      <c r="BR11" s="119" t="s">
        <v>134</v>
      </c>
      <c r="BS11" s="132">
        <v>2932</v>
      </c>
      <c r="BT11" s="131">
        <v>12063</v>
      </c>
      <c r="BU11" s="119" t="s">
        <v>134</v>
      </c>
      <c r="BV11" s="119" t="s">
        <v>134</v>
      </c>
      <c r="BW11" s="119" t="s">
        <v>134</v>
      </c>
      <c r="BX11" s="132">
        <v>12063</v>
      </c>
      <c r="BY11" s="131">
        <v>13388</v>
      </c>
      <c r="BZ11" s="119" t="s">
        <v>134</v>
      </c>
      <c r="CA11" s="119" t="s">
        <v>134</v>
      </c>
      <c r="CB11" s="119" t="s">
        <v>134</v>
      </c>
      <c r="CC11" s="132">
        <v>13388</v>
      </c>
      <c r="CD11" s="131">
        <v>15070</v>
      </c>
      <c r="CE11" s="119" t="s">
        <v>134</v>
      </c>
      <c r="CF11" s="119" t="s">
        <v>134</v>
      </c>
      <c r="CG11" s="119" t="s">
        <v>134</v>
      </c>
      <c r="CH11" s="132">
        <v>15070</v>
      </c>
      <c r="CI11" s="131">
        <v>16306</v>
      </c>
      <c r="CJ11" s="119" t="s">
        <v>134</v>
      </c>
      <c r="CK11" s="119" t="s">
        <v>134</v>
      </c>
      <c r="CL11" s="119" t="s">
        <v>134</v>
      </c>
      <c r="CM11" s="132">
        <v>16306</v>
      </c>
      <c r="CN11" s="131">
        <v>15328</v>
      </c>
      <c r="CO11" s="119" t="s">
        <v>134</v>
      </c>
      <c r="CP11" s="119" t="s">
        <v>134</v>
      </c>
      <c r="CQ11" s="119" t="s">
        <v>134</v>
      </c>
      <c r="CR11" s="132">
        <v>15328</v>
      </c>
      <c r="CS11" s="131">
        <v>17324</v>
      </c>
      <c r="CT11" s="119" t="s">
        <v>134</v>
      </c>
      <c r="CU11" s="119" t="s">
        <v>134</v>
      </c>
      <c r="CV11" s="119" t="s">
        <v>134</v>
      </c>
      <c r="CW11" s="132">
        <v>17324</v>
      </c>
      <c r="CX11" s="131">
        <v>18568</v>
      </c>
      <c r="CY11" s="119" t="s">
        <v>134</v>
      </c>
      <c r="CZ11" s="119" t="s">
        <v>134</v>
      </c>
      <c r="DA11" s="119" t="s">
        <v>134</v>
      </c>
      <c r="DB11" s="132">
        <v>18568</v>
      </c>
      <c r="DC11" s="131">
        <v>16412</v>
      </c>
      <c r="DD11" s="120" t="s">
        <v>134</v>
      </c>
      <c r="DE11" s="120" t="s">
        <v>134</v>
      </c>
      <c r="DF11" s="120" t="s">
        <v>134</v>
      </c>
      <c r="DG11" s="119">
        <v>16412</v>
      </c>
      <c r="DH11" s="133">
        <v>15746</v>
      </c>
      <c r="DI11" s="119" t="s">
        <v>134</v>
      </c>
      <c r="DJ11" s="119" t="s">
        <v>134</v>
      </c>
      <c r="DK11" s="119" t="s">
        <v>134</v>
      </c>
      <c r="DL11" s="134">
        <v>15746</v>
      </c>
      <c r="DM11" s="133">
        <v>16110</v>
      </c>
      <c r="DN11" s="119">
        <v>0</v>
      </c>
      <c r="DO11" s="119">
        <v>0</v>
      </c>
      <c r="DP11" s="119">
        <v>0</v>
      </c>
      <c r="DQ11" s="134">
        <v>16110</v>
      </c>
      <c r="DR11" s="133">
        <v>14211</v>
      </c>
      <c r="DS11" s="119" t="s">
        <v>134</v>
      </c>
      <c r="DT11" s="119" t="s">
        <v>134</v>
      </c>
      <c r="DU11" s="119" t="s">
        <v>134</v>
      </c>
      <c r="DV11" s="119">
        <v>14211</v>
      </c>
      <c r="DW11" s="133">
        <v>14573</v>
      </c>
      <c r="DX11" s="119" t="s">
        <v>134</v>
      </c>
      <c r="DY11" s="119" t="s">
        <v>134</v>
      </c>
      <c r="DZ11" s="119" t="s">
        <v>134</v>
      </c>
      <c r="EA11" s="134">
        <v>14573</v>
      </c>
      <c r="EB11" s="119">
        <v>194917</v>
      </c>
      <c r="EC11" s="119">
        <v>0</v>
      </c>
      <c r="ED11" s="119">
        <v>0</v>
      </c>
      <c r="EE11" s="119">
        <v>0</v>
      </c>
      <c r="EF11" s="134">
        <v>194917</v>
      </c>
      <c r="EG11" s="119">
        <v>14936</v>
      </c>
      <c r="EH11" s="119">
        <v>0</v>
      </c>
      <c r="EI11" s="119">
        <v>0</v>
      </c>
      <c r="EJ11" s="119">
        <v>0</v>
      </c>
      <c r="EK11" s="134">
        <v>14936</v>
      </c>
      <c r="EL11" s="119">
        <v>212769</v>
      </c>
      <c r="EM11" s="119">
        <v>0</v>
      </c>
      <c r="EN11" s="119">
        <v>0</v>
      </c>
      <c r="EO11" s="119">
        <v>0</v>
      </c>
      <c r="EP11" s="134">
        <v>212769</v>
      </c>
      <c r="EQ11" s="256">
        <v>14405</v>
      </c>
      <c r="ER11" s="119">
        <v>0</v>
      </c>
      <c r="ES11" s="119">
        <v>0</v>
      </c>
      <c r="ET11" s="119">
        <v>0</v>
      </c>
      <c r="EU11" s="119">
        <v>0</v>
      </c>
      <c r="EV11" s="119">
        <v>0</v>
      </c>
      <c r="EW11" s="134">
        <v>14405</v>
      </c>
      <c r="EX11" s="256">
        <v>14294</v>
      </c>
      <c r="EY11" s="119">
        <v>0</v>
      </c>
      <c r="EZ11" s="119">
        <v>0</v>
      </c>
      <c r="FA11" s="119">
        <v>0</v>
      </c>
      <c r="FB11" s="119">
        <v>0</v>
      </c>
      <c r="FC11" s="119">
        <v>0</v>
      </c>
      <c r="FD11" s="134">
        <v>14294</v>
      </c>
      <c r="FE11" s="256">
        <v>273402</v>
      </c>
      <c r="FF11" s="119" t="s">
        <v>134</v>
      </c>
      <c r="FG11" s="119" t="s">
        <v>134</v>
      </c>
      <c r="FH11" s="119" t="s">
        <v>134</v>
      </c>
      <c r="FI11" s="119" t="s">
        <v>134</v>
      </c>
      <c r="FJ11" s="119" t="s">
        <v>134</v>
      </c>
      <c r="FK11" s="134">
        <v>273402</v>
      </c>
    </row>
    <row r="12" spans="1:167" s="13" customFormat="1">
      <c r="A12" s="43" t="s">
        <v>464</v>
      </c>
      <c r="B12" s="124">
        <v>10303232</v>
      </c>
      <c r="C12" s="121">
        <v>1866620</v>
      </c>
      <c r="D12" s="121">
        <v>1656888</v>
      </c>
      <c r="E12" s="121">
        <v>29248669</v>
      </c>
      <c r="F12" s="125">
        <v>43075409</v>
      </c>
      <c r="G12" s="124">
        <v>10502147</v>
      </c>
      <c r="H12" s="121">
        <v>2538908</v>
      </c>
      <c r="I12" s="121">
        <v>1119048</v>
      </c>
      <c r="J12" s="121">
        <v>30192449</v>
      </c>
      <c r="K12" s="125">
        <v>44352552</v>
      </c>
      <c r="L12" s="124">
        <v>10525356</v>
      </c>
      <c r="M12" s="121">
        <v>2665093</v>
      </c>
      <c r="N12" s="121">
        <v>1041413</v>
      </c>
      <c r="O12" s="121">
        <v>31148466</v>
      </c>
      <c r="P12" s="125">
        <v>45380328</v>
      </c>
      <c r="Q12" s="124">
        <v>11874200</v>
      </c>
      <c r="R12" s="121">
        <v>2760536</v>
      </c>
      <c r="S12" s="121">
        <v>718002</v>
      </c>
      <c r="T12" s="121">
        <v>31731851</v>
      </c>
      <c r="U12" s="125">
        <v>47084589</v>
      </c>
      <c r="V12" s="124">
        <v>11302136</v>
      </c>
      <c r="W12" s="121">
        <v>2614651</v>
      </c>
      <c r="X12" s="121">
        <v>1338355</v>
      </c>
      <c r="Y12" s="121">
        <v>31758818</v>
      </c>
      <c r="Z12" s="125">
        <v>47013960</v>
      </c>
      <c r="AA12" s="124">
        <v>11510753</v>
      </c>
      <c r="AB12" s="121">
        <v>2662250</v>
      </c>
      <c r="AC12" s="121">
        <v>1448727</v>
      </c>
      <c r="AD12" s="121">
        <v>32350939</v>
      </c>
      <c r="AE12" s="125">
        <v>47972669</v>
      </c>
      <c r="AF12" s="124">
        <v>11869725</v>
      </c>
      <c r="AG12" s="121">
        <v>2729676</v>
      </c>
      <c r="AH12" s="121">
        <v>1745025</v>
      </c>
      <c r="AI12" s="121">
        <v>32855442</v>
      </c>
      <c r="AJ12" s="125">
        <v>49199868</v>
      </c>
      <c r="AK12" s="124">
        <v>12765083</v>
      </c>
      <c r="AL12" s="121">
        <v>2723300</v>
      </c>
      <c r="AM12" s="121">
        <v>2011163</v>
      </c>
      <c r="AN12" s="121">
        <v>33364564</v>
      </c>
      <c r="AO12" s="125">
        <v>50864110</v>
      </c>
      <c r="AP12" s="124">
        <v>12021023</v>
      </c>
      <c r="AQ12" s="121">
        <v>3081948</v>
      </c>
      <c r="AR12" s="121">
        <v>2495573</v>
      </c>
      <c r="AS12" s="121">
        <v>32947942</v>
      </c>
      <c r="AT12" s="125">
        <v>50546486</v>
      </c>
      <c r="AU12" s="124">
        <v>12093903</v>
      </c>
      <c r="AV12" s="121">
        <v>3400060</v>
      </c>
      <c r="AW12" s="121">
        <v>2769333</v>
      </c>
      <c r="AX12" s="121">
        <v>32917419</v>
      </c>
      <c r="AY12" s="125">
        <v>51180715</v>
      </c>
      <c r="AZ12" s="124">
        <v>12079295</v>
      </c>
      <c r="BA12" s="121">
        <v>3799813</v>
      </c>
      <c r="BB12" s="121">
        <v>2651335</v>
      </c>
      <c r="BC12" s="121">
        <v>33444004</v>
      </c>
      <c r="BD12" s="125">
        <v>51974447</v>
      </c>
      <c r="BE12" s="124">
        <v>12864658</v>
      </c>
      <c r="BF12" s="121">
        <v>3881704</v>
      </c>
      <c r="BG12" s="121">
        <v>2645642</v>
      </c>
      <c r="BH12" s="121">
        <v>34248080</v>
      </c>
      <c r="BI12" s="125">
        <v>53640084</v>
      </c>
      <c r="BJ12" s="124">
        <v>12513619</v>
      </c>
      <c r="BK12" s="121">
        <v>4570506</v>
      </c>
      <c r="BL12" s="121">
        <v>2895981</v>
      </c>
      <c r="BM12" s="121">
        <v>33953690</v>
      </c>
      <c r="BN12" s="125">
        <v>53933796</v>
      </c>
      <c r="BO12" s="124">
        <v>13255396</v>
      </c>
      <c r="BP12" s="121">
        <v>4991968</v>
      </c>
      <c r="BQ12" s="121">
        <v>2051574</v>
      </c>
      <c r="BR12" s="121">
        <v>36420024</v>
      </c>
      <c r="BS12" s="125">
        <v>56718962</v>
      </c>
      <c r="BT12" s="124">
        <v>14193583</v>
      </c>
      <c r="BU12" s="121">
        <v>4625021</v>
      </c>
      <c r="BV12" s="121">
        <v>3107211</v>
      </c>
      <c r="BW12" s="121">
        <v>37966836</v>
      </c>
      <c r="BX12" s="125">
        <v>59892651</v>
      </c>
      <c r="BY12" s="124">
        <v>15368052</v>
      </c>
      <c r="BZ12" s="121">
        <v>4486002</v>
      </c>
      <c r="CA12" s="121">
        <v>6274563</v>
      </c>
      <c r="CB12" s="121">
        <v>36317886</v>
      </c>
      <c r="CC12" s="125">
        <v>62446503</v>
      </c>
      <c r="CD12" s="124">
        <v>14706385</v>
      </c>
      <c r="CE12" s="121">
        <v>4360166</v>
      </c>
      <c r="CF12" s="121">
        <v>6642868</v>
      </c>
      <c r="CG12" s="121">
        <v>35257098</v>
      </c>
      <c r="CH12" s="125">
        <v>60966517</v>
      </c>
      <c r="CI12" s="124">
        <v>15201094</v>
      </c>
      <c r="CJ12" s="121">
        <v>4079432</v>
      </c>
      <c r="CK12" s="121">
        <v>6021704</v>
      </c>
      <c r="CL12" s="121">
        <v>35877769</v>
      </c>
      <c r="CM12" s="125">
        <v>61179999</v>
      </c>
      <c r="CN12" s="124">
        <v>15556318</v>
      </c>
      <c r="CO12" s="121">
        <v>4566623</v>
      </c>
      <c r="CP12" s="121">
        <v>6878351</v>
      </c>
      <c r="CQ12" s="121">
        <v>36407710</v>
      </c>
      <c r="CR12" s="125">
        <v>63409002</v>
      </c>
      <c r="CS12" s="124">
        <v>16258565</v>
      </c>
      <c r="CT12" s="121">
        <v>5078978</v>
      </c>
      <c r="CU12" s="121">
        <v>6427587</v>
      </c>
      <c r="CV12" s="121">
        <v>36512250</v>
      </c>
      <c r="CW12" s="125">
        <v>64277380</v>
      </c>
      <c r="CX12" s="124">
        <v>15293770</v>
      </c>
      <c r="CY12" s="121">
        <v>4492799</v>
      </c>
      <c r="CZ12" s="121">
        <v>7229200</v>
      </c>
      <c r="DA12" s="121">
        <v>35878167</v>
      </c>
      <c r="DB12" s="125">
        <v>62893936</v>
      </c>
      <c r="DC12" s="124">
        <v>15410899</v>
      </c>
      <c r="DD12" s="121">
        <v>5497852</v>
      </c>
      <c r="DE12" s="121">
        <v>4715605</v>
      </c>
      <c r="DF12" s="121">
        <v>39000678</v>
      </c>
      <c r="DG12" s="121">
        <v>64625034</v>
      </c>
      <c r="DH12" s="137">
        <v>15074557</v>
      </c>
      <c r="DI12" s="121">
        <v>5732386</v>
      </c>
      <c r="DJ12" s="121">
        <v>5718603</v>
      </c>
      <c r="DK12" s="121">
        <v>40021210</v>
      </c>
      <c r="DL12" s="138">
        <v>66546756</v>
      </c>
      <c r="DM12" s="137">
        <v>16098783</v>
      </c>
      <c r="DN12" s="121">
        <v>7329363</v>
      </c>
      <c r="DO12" s="121">
        <v>3409436</v>
      </c>
      <c r="DP12" s="121">
        <v>40778300</v>
      </c>
      <c r="DQ12" s="138">
        <v>67615882</v>
      </c>
      <c r="DR12" s="137">
        <v>14743808</v>
      </c>
      <c r="DS12" s="121">
        <v>5374034</v>
      </c>
      <c r="DT12" s="121">
        <v>6612670</v>
      </c>
      <c r="DU12" s="121">
        <v>41108433</v>
      </c>
      <c r="DV12" s="121">
        <v>67838945</v>
      </c>
      <c r="DW12" s="137">
        <v>14949194</v>
      </c>
      <c r="DX12" s="121">
        <v>7445505</v>
      </c>
      <c r="DY12" s="121">
        <v>4182581</v>
      </c>
      <c r="DZ12" s="121">
        <v>42284055</v>
      </c>
      <c r="EA12" s="138">
        <v>68861335</v>
      </c>
      <c r="EB12" s="121">
        <v>14937044</v>
      </c>
      <c r="EC12" s="121">
        <v>7175899</v>
      </c>
      <c r="ED12" s="121">
        <v>5064145</v>
      </c>
      <c r="EE12" s="121">
        <v>41378634</v>
      </c>
      <c r="EF12" s="138">
        <v>68555722</v>
      </c>
      <c r="EG12" s="121">
        <v>16343928</v>
      </c>
      <c r="EH12" s="121">
        <v>5462808</v>
      </c>
      <c r="EI12" s="121">
        <v>5755769</v>
      </c>
      <c r="EJ12" s="121">
        <v>43849277</v>
      </c>
      <c r="EK12" s="138">
        <v>71411782</v>
      </c>
      <c r="EL12" s="121">
        <v>14573431</v>
      </c>
      <c r="EM12" s="121">
        <v>5598090</v>
      </c>
      <c r="EN12" s="121">
        <v>5893389</v>
      </c>
      <c r="EO12" s="121">
        <v>45810403</v>
      </c>
      <c r="EP12" s="138">
        <v>71875313</v>
      </c>
      <c r="EQ12" s="121">
        <v>23840949</v>
      </c>
      <c r="ER12" s="121">
        <v>7736155</v>
      </c>
      <c r="ES12" s="121">
        <v>4603011</v>
      </c>
      <c r="ET12" s="121">
        <v>27207722</v>
      </c>
      <c r="EU12" s="121">
        <v>10434280</v>
      </c>
      <c r="EV12" s="121">
        <v>11755385</v>
      </c>
      <c r="EW12" s="138">
        <v>85577502</v>
      </c>
      <c r="EX12" s="121">
        <v>23235079</v>
      </c>
      <c r="EY12" s="121">
        <v>5658205</v>
      </c>
      <c r="EZ12" s="121">
        <v>5126915</v>
      </c>
      <c r="FA12" s="121">
        <v>29477275</v>
      </c>
      <c r="FB12" s="121">
        <v>10823726</v>
      </c>
      <c r="FC12" s="121">
        <v>11194670</v>
      </c>
      <c r="FD12" s="138">
        <v>85515870</v>
      </c>
      <c r="FE12" s="121">
        <v>24283887</v>
      </c>
      <c r="FF12" s="121">
        <v>5918178</v>
      </c>
      <c r="FG12" s="121">
        <v>5489792</v>
      </c>
      <c r="FH12" s="121">
        <v>30907601</v>
      </c>
      <c r="FI12" s="121">
        <v>10640349</v>
      </c>
      <c r="FJ12" s="121">
        <v>10955083</v>
      </c>
      <c r="FK12" s="138">
        <v>88194890</v>
      </c>
    </row>
    <row r="13" spans="1:167" s="13" customFormat="1">
      <c r="A13" s="13" t="s">
        <v>465</v>
      </c>
      <c r="B13" s="124"/>
      <c r="C13" s="121"/>
      <c r="D13" s="121"/>
      <c r="E13" s="121"/>
      <c r="F13" s="125"/>
      <c r="G13" s="124"/>
      <c r="H13" s="121"/>
      <c r="I13" s="121"/>
      <c r="J13" s="121"/>
      <c r="K13" s="125"/>
      <c r="L13" s="124"/>
      <c r="M13" s="121"/>
      <c r="N13" s="121"/>
      <c r="O13" s="121"/>
      <c r="P13" s="125"/>
      <c r="Q13" s="124"/>
      <c r="R13" s="121"/>
      <c r="S13" s="121"/>
      <c r="T13" s="121"/>
      <c r="U13" s="125"/>
      <c r="V13" s="124"/>
      <c r="W13" s="121"/>
      <c r="X13" s="121"/>
      <c r="Y13" s="121"/>
      <c r="Z13" s="125"/>
      <c r="AA13" s="124"/>
      <c r="AB13" s="121"/>
      <c r="AC13" s="121"/>
      <c r="AD13" s="121"/>
      <c r="AE13" s="125"/>
      <c r="AF13" s="124"/>
      <c r="AG13" s="121"/>
      <c r="AH13" s="121"/>
      <c r="AI13" s="121"/>
      <c r="AJ13" s="125"/>
      <c r="AK13" s="124"/>
      <c r="AL13" s="121"/>
      <c r="AM13" s="121"/>
      <c r="AN13" s="121"/>
      <c r="AO13" s="125"/>
      <c r="AP13" s="124"/>
      <c r="AQ13" s="121"/>
      <c r="AR13" s="121"/>
      <c r="AS13" s="121"/>
      <c r="AT13" s="125"/>
      <c r="AU13" s="124"/>
      <c r="AV13" s="121"/>
      <c r="AW13" s="121"/>
      <c r="AX13" s="121"/>
      <c r="AY13" s="125"/>
      <c r="AZ13" s="124"/>
      <c r="BA13" s="121"/>
      <c r="BB13" s="121"/>
      <c r="BC13" s="121"/>
      <c r="BD13" s="125"/>
      <c r="BE13" s="124"/>
      <c r="BF13" s="121"/>
      <c r="BG13" s="121"/>
      <c r="BH13" s="121"/>
      <c r="BI13" s="125"/>
      <c r="BJ13" s="124"/>
      <c r="BK13" s="121"/>
      <c r="BL13" s="121"/>
      <c r="BM13" s="121"/>
      <c r="BN13" s="125"/>
      <c r="BO13" s="124"/>
      <c r="BP13" s="121"/>
      <c r="BQ13" s="121"/>
      <c r="BR13" s="121"/>
      <c r="BS13" s="125"/>
      <c r="BT13" s="124"/>
      <c r="BU13" s="121"/>
      <c r="BV13" s="121"/>
      <c r="BW13" s="121"/>
      <c r="BX13" s="125"/>
      <c r="BY13" s="124"/>
      <c r="BZ13" s="121"/>
      <c r="CA13" s="121"/>
      <c r="CB13" s="121"/>
      <c r="CC13" s="125"/>
      <c r="CD13" s="124"/>
      <c r="CE13" s="121"/>
      <c r="CF13" s="121"/>
      <c r="CG13" s="121"/>
      <c r="CH13" s="125"/>
      <c r="CI13" s="124"/>
      <c r="CJ13" s="121"/>
      <c r="CK13" s="121"/>
      <c r="CL13" s="121"/>
      <c r="CM13" s="125"/>
      <c r="CN13" s="124"/>
      <c r="CO13" s="121"/>
      <c r="CP13" s="121"/>
      <c r="CQ13" s="121"/>
      <c r="CR13" s="125"/>
      <c r="CS13" s="124"/>
      <c r="CT13" s="121"/>
      <c r="CU13" s="121"/>
      <c r="CV13" s="121"/>
      <c r="CW13" s="125"/>
      <c r="CX13" s="124"/>
      <c r="CY13" s="121"/>
      <c r="CZ13" s="121"/>
      <c r="DA13" s="121"/>
      <c r="DB13" s="125"/>
      <c r="DC13" s="139"/>
      <c r="DD13" s="140"/>
      <c r="DE13" s="140"/>
      <c r="DF13" s="140"/>
      <c r="DG13" s="140"/>
      <c r="DH13" s="133"/>
      <c r="DI13" s="119"/>
      <c r="DJ13" s="119"/>
      <c r="DK13" s="119"/>
      <c r="DL13" s="134"/>
      <c r="DM13" s="133"/>
      <c r="DN13" s="119"/>
      <c r="DO13" s="119"/>
      <c r="DP13" s="119"/>
      <c r="DQ13" s="134"/>
      <c r="DR13" s="133"/>
      <c r="DS13" s="119"/>
      <c r="DT13" s="119"/>
      <c r="DU13" s="119"/>
      <c r="DV13" s="119"/>
      <c r="DW13" s="133"/>
      <c r="DX13" s="119"/>
      <c r="DY13" s="119"/>
      <c r="DZ13" s="119"/>
      <c r="EA13" s="134"/>
      <c r="ED13" s="119"/>
      <c r="EE13" s="119"/>
      <c r="EF13" s="134"/>
      <c r="EI13" s="119"/>
      <c r="EJ13" s="119"/>
      <c r="EK13" s="134"/>
      <c r="EN13" s="119"/>
      <c r="EO13" s="119"/>
      <c r="EP13" s="134"/>
      <c r="ES13" s="119"/>
      <c r="ET13" s="119"/>
      <c r="EU13" s="119"/>
      <c r="EV13" s="119"/>
      <c r="EW13" s="134"/>
      <c r="EZ13" s="119"/>
      <c r="FA13" s="119"/>
      <c r="FB13" s="119"/>
      <c r="FC13" s="119"/>
      <c r="FD13" s="134"/>
      <c r="FG13" s="119"/>
      <c r="FH13" s="119"/>
      <c r="FI13" s="119"/>
      <c r="FJ13" s="119"/>
      <c r="FK13" s="134"/>
    </row>
    <row r="14" spans="1:167" ht="17.25">
      <c r="A14" s="4" t="s">
        <v>834</v>
      </c>
      <c r="B14" s="131" t="s">
        <v>134</v>
      </c>
      <c r="C14" s="119">
        <v>4985964</v>
      </c>
      <c r="D14" s="119" t="s">
        <v>134</v>
      </c>
      <c r="E14" s="119" t="s">
        <v>134</v>
      </c>
      <c r="F14" s="132">
        <v>4985964</v>
      </c>
      <c r="G14" s="131" t="s">
        <v>134</v>
      </c>
      <c r="H14" s="119">
        <v>4484261</v>
      </c>
      <c r="I14" s="119" t="s">
        <v>134</v>
      </c>
      <c r="J14" s="119" t="s">
        <v>134</v>
      </c>
      <c r="K14" s="132">
        <v>4484261</v>
      </c>
      <c r="L14" s="131" t="s">
        <v>134</v>
      </c>
      <c r="M14" s="119">
        <v>4749766</v>
      </c>
      <c r="N14" s="119" t="s">
        <v>134</v>
      </c>
      <c r="O14" s="119" t="s">
        <v>134</v>
      </c>
      <c r="P14" s="132">
        <v>4749766</v>
      </c>
      <c r="Q14" s="131" t="s">
        <v>134</v>
      </c>
      <c r="R14" s="119">
        <v>4852616</v>
      </c>
      <c r="S14" s="119" t="s">
        <v>134</v>
      </c>
      <c r="T14" s="119" t="s">
        <v>134</v>
      </c>
      <c r="U14" s="132">
        <v>4852616</v>
      </c>
      <c r="V14" s="131" t="s">
        <v>134</v>
      </c>
      <c r="W14" s="119">
        <v>3197299</v>
      </c>
      <c r="X14" s="119" t="s">
        <v>134</v>
      </c>
      <c r="Y14" s="119" t="s">
        <v>134</v>
      </c>
      <c r="Z14" s="132">
        <v>3197299</v>
      </c>
      <c r="AA14" s="131" t="s">
        <v>134</v>
      </c>
      <c r="AB14" s="119">
        <v>4967889</v>
      </c>
      <c r="AC14" s="119" t="s">
        <v>134</v>
      </c>
      <c r="AD14" s="119" t="s">
        <v>134</v>
      </c>
      <c r="AE14" s="132">
        <v>4967889</v>
      </c>
      <c r="AF14" s="131" t="s">
        <v>134</v>
      </c>
      <c r="AG14" s="119">
        <v>3421508</v>
      </c>
      <c r="AH14" s="119" t="s">
        <v>134</v>
      </c>
      <c r="AI14" s="119" t="s">
        <v>134</v>
      </c>
      <c r="AJ14" s="132">
        <v>3421508</v>
      </c>
      <c r="AK14" s="131" t="s">
        <v>134</v>
      </c>
      <c r="AL14" s="119">
        <v>3928602</v>
      </c>
      <c r="AM14" s="119" t="s">
        <v>134</v>
      </c>
      <c r="AN14" s="119" t="s">
        <v>134</v>
      </c>
      <c r="AO14" s="132">
        <v>3928602</v>
      </c>
      <c r="AP14" s="131" t="s">
        <v>134</v>
      </c>
      <c r="AQ14" s="119">
        <v>3849763</v>
      </c>
      <c r="AR14" s="119" t="s">
        <v>134</v>
      </c>
      <c r="AS14" s="119" t="s">
        <v>134</v>
      </c>
      <c r="AT14" s="132">
        <v>3849763</v>
      </c>
      <c r="AU14" s="131" t="s">
        <v>134</v>
      </c>
      <c r="AV14" s="119">
        <v>4281861</v>
      </c>
      <c r="AW14" s="119" t="s">
        <v>134</v>
      </c>
      <c r="AX14" s="119" t="s">
        <v>134</v>
      </c>
      <c r="AY14" s="132">
        <v>4281861</v>
      </c>
      <c r="AZ14" s="131" t="s">
        <v>134</v>
      </c>
      <c r="BA14" s="119">
        <v>3796843</v>
      </c>
      <c r="BB14" s="119" t="s">
        <v>134</v>
      </c>
      <c r="BC14" s="119" t="s">
        <v>134</v>
      </c>
      <c r="BD14" s="132">
        <v>3796843</v>
      </c>
      <c r="BE14" s="131" t="s">
        <v>134</v>
      </c>
      <c r="BF14" s="119">
        <v>3391443</v>
      </c>
      <c r="BG14" s="119" t="s">
        <v>134</v>
      </c>
      <c r="BH14" s="119" t="s">
        <v>134</v>
      </c>
      <c r="BI14" s="132">
        <v>3391443</v>
      </c>
      <c r="BJ14" s="131" t="s">
        <v>134</v>
      </c>
      <c r="BK14" s="119">
        <v>3822491</v>
      </c>
      <c r="BL14" s="119" t="s">
        <v>134</v>
      </c>
      <c r="BM14" s="119" t="s">
        <v>134</v>
      </c>
      <c r="BN14" s="132">
        <v>3822491</v>
      </c>
      <c r="BO14" s="131" t="s">
        <v>134</v>
      </c>
      <c r="BP14" s="119">
        <v>4219772</v>
      </c>
      <c r="BQ14" s="119" t="s">
        <v>134</v>
      </c>
      <c r="BR14" s="119" t="s">
        <v>134</v>
      </c>
      <c r="BS14" s="132">
        <v>4219772</v>
      </c>
      <c r="BT14" s="131" t="s">
        <v>134</v>
      </c>
      <c r="BU14" s="119">
        <v>4205420</v>
      </c>
      <c r="BV14" s="119" t="s">
        <v>134</v>
      </c>
      <c r="BW14" s="119" t="s">
        <v>134</v>
      </c>
      <c r="BX14" s="132">
        <v>4205420</v>
      </c>
      <c r="BY14" s="131" t="s">
        <v>134</v>
      </c>
      <c r="BZ14" s="119">
        <v>4362437</v>
      </c>
      <c r="CA14" s="119" t="s">
        <v>134</v>
      </c>
      <c r="CB14" s="119" t="s">
        <v>134</v>
      </c>
      <c r="CC14" s="132">
        <v>4362437</v>
      </c>
      <c r="CD14" s="131" t="s">
        <v>134</v>
      </c>
      <c r="CE14" s="119">
        <v>7019799</v>
      </c>
      <c r="CF14" s="119" t="s">
        <v>134</v>
      </c>
      <c r="CG14" s="119" t="s">
        <v>134</v>
      </c>
      <c r="CH14" s="132">
        <v>7019799</v>
      </c>
      <c r="CI14" s="131" t="s">
        <v>134</v>
      </c>
      <c r="CJ14" s="119">
        <v>8679331</v>
      </c>
      <c r="CK14" s="119" t="s">
        <v>134</v>
      </c>
      <c r="CL14" s="119" t="s">
        <v>134</v>
      </c>
      <c r="CM14" s="132">
        <v>8679331</v>
      </c>
      <c r="CN14" s="131" t="s">
        <v>134</v>
      </c>
      <c r="CO14" s="119">
        <v>8948284</v>
      </c>
      <c r="CP14" s="119" t="s">
        <v>134</v>
      </c>
      <c r="CQ14" s="119" t="s">
        <v>134</v>
      </c>
      <c r="CR14" s="132">
        <v>8948284</v>
      </c>
      <c r="CS14" s="131" t="s">
        <v>134</v>
      </c>
      <c r="CT14" s="119">
        <v>10721736</v>
      </c>
      <c r="CU14" s="119" t="s">
        <v>134</v>
      </c>
      <c r="CV14" s="119" t="s">
        <v>134</v>
      </c>
      <c r="CW14" s="132">
        <v>10721736</v>
      </c>
      <c r="CX14" s="131" t="s">
        <v>134</v>
      </c>
      <c r="CY14" s="119">
        <v>13760775</v>
      </c>
      <c r="CZ14" s="119" t="s">
        <v>134</v>
      </c>
      <c r="DA14" s="119" t="s">
        <v>134</v>
      </c>
      <c r="DB14" s="132">
        <v>13760775</v>
      </c>
      <c r="DC14" s="135" t="s">
        <v>134</v>
      </c>
      <c r="DD14" s="119">
        <v>15483400</v>
      </c>
      <c r="DE14" s="120" t="s">
        <v>134</v>
      </c>
      <c r="DF14" s="120" t="s">
        <v>134</v>
      </c>
      <c r="DG14" s="119">
        <v>15483400</v>
      </c>
      <c r="DH14" s="133" t="s">
        <v>134</v>
      </c>
      <c r="DI14" s="119">
        <v>14403990</v>
      </c>
      <c r="DJ14" s="119" t="s">
        <v>134</v>
      </c>
      <c r="DK14" s="119" t="s">
        <v>134</v>
      </c>
      <c r="DL14" s="134">
        <v>14403990</v>
      </c>
      <c r="DM14" s="133">
        <v>0</v>
      </c>
      <c r="DN14" s="119">
        <v>12421035</v>
      </c>
      <c r="DO14" s="119">
        <v>0</v>
      </c>
      <c r="DP14" s="119">
        <v>0</v>
      </c>
      <c r="DQ14" s="134">
        <v>12421035</v>
      </c>
      <c r="DR14" s="133" t="s">
        <v>134</v>
      </c>
      <c r="DS14" s="119">
        <v>12551971</v>
      </c>
      <c r="DT14" s="119" t="s">
        <v>134</v>
      </c>
      <c r="DU14" s="119" t="s">
        <v>134</v>
      </c>
      <c r="DV14" s="119">
        <v>12551971</v>
      </c>
      <c r="DW14" s="133" t="s">
        <v>134</v>
      </c>
      <c r="DX14" s="119">
        <v>13931529</v>
      </c>
      <c r="DY14" s="119" t="s">
        <v>134</v>
      </c>
      <c r="DZ14" s="119" t="s">
        <v>134</v>
      </c>
      <c r="EA14" s="119">
        <v>13931529</v>
      </c>
      <c r="EB14" s="133">
        <v>0</v>
      </c>
      <c r="EC14" s="119">
        <v>18495891</v>
      </c>
      <c r="ED14" s="119">
        <v>0</v>
      </c>
      <c r="EE14" s="119">
        <v>0</v>
      </c>
      <c r="EF14" s="134">
        <v>18495891</v>
      </c>
      <c r="EG14" s="133">
        <v>0</v>
      </c>
      <c r="EH14" s="119">
        <v>16854251</v>
      </c>
      <c r="EI14" s="119">
        <v>0</v>
      </c>
      <c r="EJ14" s="119">
        <v>0</v>
      </c>
      <c r="EK14" s="134">
        <v>16854251</v>
      </c>
      <c r="EL14" s="133">
        <v>0</v>
      </c>
      <c r="EM14" s="119">
        <v>18345161</v>
      </c>
      <c r="EN14" s="119">
        <v>0</v>
      </c>
      <c r="EO14" s="119">
        <v>0</v>
      </c>
      <c r="EP14" s="134">
        <v>18345161</v>
      </c>
      <c r="EQ14" s="133">
        <v>0</v>
      </c>
      <c r="ER14" s="119">
        <v>18451855</v>
      </c>
      <c r="ES14" s="119">
        <v>0</v>
      </c>
      <c r="ET14" s="119">
        <v>0</v>
      </c>
      <c r="EU14" s="119">
        <v>0</v>
      </c>
      <c r="EV14" s="119">
        <v>0</v>
      </c>
      <c r="EW14" s="134">
        <v>18451855</v>
      </c>
      <c r="EX14" s="133">
        <v>0</v>
      </c>
      <c r="EY14" s="119">
        <v>21453543</v>
      </c>
      <c r="EZ14" s="119">
        <v>10000</v>
      </c>
      <c r="FA14" s="119">
        <v>0</v>
      </c>
      <c r="FB14" s="119">
        <v>0</v>
      </c>
      <c r="FC14" s="119">
        <v>0</v>
      </c>
      <c r="FD14" s="134">
        <v>21463543</v>
      </c>
      <c r="FE14" s="133" t="s">
        <v>134</v>
      </c>
      <c r="FF14" s="119">
        <v>22238994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34">
        <v>22238994</v>
      </c>
    </row>
    <row r="15" spans="1:167" s="13" customFormat="1">
      <c r="A15" s="13" t="s">
        <v>457</v>
      </c>
      <c r="B15" s="124" t="s">
        <v>134</v>
      </c>
      <c r="C15" s="121">
        <v>4985964</v>
      </c>
      <c r="D15" s="121" t="s">
        <v>134</v>
      </c>
      <c r="E15" s="121" t="s">
        <v>134</v>
      </c>
      <c r="F15" s="125">
        <v>4985964</v>
      </c>
      <c r="G15" s="124" t="s">
        <v>134</v>
      </c>
      <c r="H15" s="121">
        <v>4484261</v>
      </c>
      <c r="I15" s="121" t="s">
        <v>134</v>
      </c>
      <c r="J15" s="121" t="s">
        <v>134</v>
      </c>
      <c r="K15" s="125">
        <v>4484261</v>
      </c>
      <c r="L15" s="124" t="s">
        <v>134</v>
      </c>
      <c r="M15" s="121">
        <v>4749766</v>
      </c>
      <c r="N15" s="121" t="s">
        <v>134</v>
      </c>
      <c r="O15" s="121" t="s">
        <v>134</v>
      </c>
      <c r="P15" s="125">
        <v>4749766</v>
      </c>
      <c r="Q15" s="124" t="s">
        <v>134</v>
      </c>
      <c r="R15" s="121">
        <v>4852616</v>
      </c>
      <c r="S15" s="121" t="s">
        <v>134</v>
      </c>
      <c r="T15" s="121" t="s">
        <v>134</v>
      </c>
      <c r="U15" s="125">
        <v>4852616</v>
      </c>
      <c r="V15" s="124" t="s">
        <v>134</v>
      </c>
      <c r="W15" s="121">
        <v>3197299</v>
      </c>
      <c r="X15" s="121" t="s">
        <v>134</v>
      </c>
      <c r="Y15" s="121" t="s">
        <v>134</v>
      </c>
      <c r="Z15" s="125">
        <v>3197299</v>
      </c>
      <c r="AA15" s="124" t="s">
        <v>134</v>
      </c>
      <c r="AB15" s="121">
        <v>4967889</v>
      </c>
      <c r="AC15" s="121" t="s">
        <v>134</v>
      </c>
      <c r="AD15" s="121" t="s">
        <v>134</v>
      </c>
      <c r="AE15" s="125">
        <v>4967889</v>
      </c>
      <c r="AF15" s="124" t="s">
        <v>134</v>
      </c>
      <c r="AG15" s="121">
        <v>3421508</v>
      </c>
      <c r="AH15" s="121" t="s">
        <v>134</v>
      </c>
      <c r="AI15" s="121" t="s">
        <v>134</v>
      </c>
      <c r="AJ15" s="125">
        <v>3421508</v>
      </c>
      <c r="AK15" s="124" t="s">
        <v>134</v>
      </c>
      <c r="AL15" s="121">
        <v>3928602</v>
      </c>
      <c r="AM15" s="121" t="s">
        <v>134</v>
      </c>
      <c r="AN15" s="121" t="s">
        <v>134</v>
      </c>
      <c r="AO15" s="125">
        <v>3928602</v>
      </c>
      <c r="AP15" s="124" t="s">
        <v>134</v>
      </c>
      <c r="AQ15" s="121">
        <v>3849763</v>
      </c>
      <c r="AR15" s="121" t="s">
        <v>134</v>
      </c>
      <c r="AS15" s="121" t="s">
        <v>134</v>
      </c>
      <c r="AT15" s="125">
        <v>3849763</v>
      </c>
      <c r="AU15" s="124" t="s">
        <v>134</v>
      </c>
      <c r="AV15" s="121">
        <v>4281861</v>
      </c>
      <c r="AW15" s="121" t="s">
        <v>134</v>
      </c>
      <c r="AX15" s="121" t="s">
        <v>134</v>
      </c>
      <c r="AY15" s="125">
        <v>4281861</v>
      </c>
      <c r="AZ15" s="124" t="s">
        <v>134</v>
      </c>
      <c r="BA15" s="121">
        <v>3796843</v>
      </c>
      <c r="BB15" s="121" t="s">
        <v>134</v>
      </c>
      <c r="BC15" s="121" t="s">
        <v>134</v>
      </c>
      <c r="BD15" s="125">
        <v>3796843</v>
      </c>
      <c r="BE15" s="124" t="s">
        <v>134</v>
      </c>
      <c r="BF15" s="121">
        <v>3391443</v>
      </c>
      <c r="BG15" s="121" t="s">
        <v>134</v>
      </c>
      <c r="BH15" s="121" t="s">
        <v>134</v>
      </c>
      <c r="BI15" s="125">
        <v>3391443</v>
      </c>
      <c r="BJ15" s="124" t="s">
        <v>134</v>
      </c>
      <c r="BK15" s="121">
        <v>3822491</v>
      </c>
      <c r="BL15" s="121" t="s">
        <v>134</v>
      </c>
      <c r="BM15" s="121" t="s">
        <v>134</v>
      </c>
      <c r="BN15" s="125">
        <v>3822491</v>
      </c>
      <c r="BO15" s="124" t="s">
        <v>134</v>
      </c>
      <c r="BP15" s="121">
        <v>4219772</v>
      </c>
      <c r="BQ15" s="121" t="s">
        <v>134</v>
      </c>
      <c r="BR15" s="121" t="s">
        <v>134</v>
      </c>
      <c r="BS15" s="125">
        <v>4219772</v>
      </c>
      <c r="BT15" s="124" t="s">
        <v>134</v>
      </c>
      <c r="BU15" s="121">
        <v>4205420</v>
      </c>
      <c r="BV15" s="121" t="s">
        <v>134</v>
      </c>
      <c r="BW15" s="121" t="s">
        <v>134</v>
      </c>
      <c r="BX15" s="125">
        <v>4205420</v>
      </c>
      <c r="BY15" s="124" t="s">
        <v>134</v>
      </c>
      <c r="BZ15" s="121">
        <v>4362437</v>
      </c>
      <c r="CA15" s="121" t="s">
        <v>134</v>
      </c>
      <c r="CB15" s="121" t="s">
        <v>134</v>
      </c>
      <c r="CC15" s="125">
        <v>4362437</v>
      </c>
      <c r="CD15" s="124" t="s">
        <v>134</v>
      </c>
      <c r="CE15" s="121">
        <v>7019799</v>
      </c>
      <c r="CF15" s="121" t="s">
        <v>134</v>
      </c>
      <c r="CG15" s="121" t="s">
        <v>134</v>
      </c>
      <c r="CH15" s="125">
        <v>7019799</v>
      </c>
      <c r="CI15" s="124" t="s">
        <v>134</v>
      </c>
      <c r="CJ15" s="121">
        <v>8679331</v>
      </c>
      <c r="CK15" s="121" t="s">
        <v>134</v>
      </c>
      <c r="CL15" s="121" t="s">
        <v>134</v>
      </c>
      <c r="CM15" s="125">
        <v>8679331</v>
      </c>
      <c r="CN15" s="124" t="s">
        <v>134</v>
      </c>
      <c r="CO15" s="121">
        <v>8948284</v>
      </c>
      <c r="CP15" s="121" t="s">
        <v>134</v>
      </c>
      <c r="CQ15" s="121" t="s">
        <v>134</v>
      </c>
      <c r="CR15" s="125">
        <v>8948284</v>
      </c>
      <c r="CS15" s="124" t="s">
        <v>134</v>
      </c>
      <c r="CT15" s="121">
        <v>10721736</v>
      </c>
      <c r="CU15" s="121" t="s">
        <v>134</v>
      </c>
      <c r="CV15" s="121" t="s">
        <v>134</v>
      </c>
      <c r="CW15" s="125">
        <v>10721736</v>
      </c>
      <c r="CX15" s="124" t="s">
        <v>134</v>
      </c>
      <c r="CY15" s="121">
        <v>13760775</v>
      </c>
      <c r="CZ15" s="121" t="s">
        <v>134</v>
      </c>
      <c r="DA15" s="121" t="s">
        <v>134</v>
      </c>
      <c r="DB15" s="125">
        <v>13760775</v>
      </c>
      <c r="DC15" s="135" t="s">
        <v>134</v>
      </c>
      <c r="DD15" s="121">
        <v>15483400</v>
      </c>
      <c r="DE15" s="120" t="s">
        <v>134</v>
      </c>
      <c r="DF15" s="120" t="s">
        <v>134</v>
      </c>
      <c r="DG15" s="121">
        <v>15483400</v>
      </c>
      <c r="DH15" s="137" t="s">
        <v>134</v>
      </c>
      <c r="DI15" s="121">
        <v>14403990</v>
      </c>
      <c r="DJ15" s="121" t="s">
        <v>134</v>
      </c>
      <c r="DK15" s="121" t="s">
        <v>134</v>
      </c>
      <c r="DL15" s="138">
        <v>14403990</v>
      </c>
      <c r="DM15" s="137">
        <v>0</v>
      </c>
      <c r="DN15" s="121">
        <v>12421035</v>
      </c>
      <c r="DO15" s="121">
        <v>0</v>
      </c>
      <c r="DP15" s="121">
        <v>0</v>
      </c>
      <c r="DQ15" s="138">
        <v>12421035</v>
      </c>
      <c r="DR15" s="137" t="s">
        <v>134</v>
      </c>
      <c r="DS15" s="121">
        <v>12551971</v>
      </c>
      <c r="DT15" s="121" t="s">
        <v>134</v>
      </c>
      <c r="DU15" s="121" t="s">
        <v>134</v>
      </c>
      <c r="DV15" s="121">
        <v>12551971</v>
      </c>
      <c r="DW15" s="133" t="s">
        <v>134</v>
      </c>
      <c r="DX15" s="119">
        <v>13931529</v>
      </c>
      <c r="DY15" s="119" t="s">
        <v>134</v>
      </c>
      <c r="DZ15" s="119" t="s">
        <v>134</v>
      </c>
      <c r="EA15" s="134">
        <v>13931529</v>
      </c>
      <c r="EB15" s="133">
        <v>0</v>
      </c>
      <c r="EC15" s="121">
        <v>18495891</v>
      </c>
      <c r="ED15" s="119">
        <v>0</v>
      </c>
      <c r="EE15" s="119">
        <v>0</v>
      </c>
      <c r="EF15" s="138">
        <v>18495891</v>
      </c>
      <c r="EG15" s="133">
        <v>0</v>
      </c>
      <c r="EH15" s="121">
        <v>16854251</v>
      </c>
      <c r="EI15" s="119">
        <v>0</v>
      </c>
      <c r="EJ15" s="119">
        <v>0</v>
      </c>
      <c r="EK15" s="138">
        <v>16854251</v>
      </c>
      <c r="EL15" s="121">
        <v>0</v>
      </c>
      <c r="EM15" s="121">
        <v>18345161</v>
      </c>
      <c r="EN15" s="121">
        <v>0</v>
      </c>
      <c r="EO15" s="121">
        <v>0</v>
      </c>
      <c r="EP15" s="138">
        <v>18345161</v>
      </c>
      <c r="EQ15" s="121">
        <v>0</v>
      </c>
      <c r="ER15" s="121">
        <v>18451855</v>
      </c>
      <c r="ES15" s="121">
        <v>0</v>
      </c>
      <c r="ET15" s="121">
        <v>0</v>
      </c>
      <c r="EU15" s="121">
        <v>0</v>
      </c>
      <c r="EV15" s="121">
        <v>0</v>
      </c>
      <c r="EW15" s="138">
        <v>18451855</v>
      </c>
      <c r="EX15" s="121">
        <v>0</v>
      </c>
      <c r="EY15" s="121">
        <v>21453543</v>
      </c>
      <c r="EZ15" s="121">
        <v>10000</v>
      </c>
      <c r="FA15" s="121">
        <v>0</v>
      </c>
      <c r="FB15" s="121">
        <v>0</v>
      </c>
      <c r="FC15" s="121">
        <v>0</v>
      </c>
      <c r="FD15" s="138">
        <v>21463543</v>
      </c>
      <c r="FE15" s="121" t="s">
        <v>134</v>
      </c>
      <c r="FF15" s="121">
        <v>22238994</v>
      </c>
      <c r="FG15" s="121" t="s">
        <v>134</v>
      </c>
      <c r="FH15" s="121" t="s">
        <v>134</v>
      </c>
      <c r="FI15" s="121" t="s">
        <v>134</v>
      </c>
      <c r="FJ15" s="121" t="s">
        <v>134</v>
      </c>
      <c r="FK15" s="138">
        <v>22238994</v>
      </c>
    </row>
    <row r="16" spans="1:167" s="13" customFormat="1">
      <c r="A16" s="13" t="s">
        <v>202</v>
      </c>
      <c r="B16" s="124"/>
      <c r="C16" s="121"/>
      <c r="D16" s="121"/>
      <c r="E16" s="121"/>
      <c r="F16" s="125"/>
      <c r="G16" s="124"/>
      <c r="H16" s="121"/>
      <c r="I16" s="121"/>
      <c r="J16" s="121"/>
      <c r="K16" s="125"/>
      <c r="L16" s="124"/>
      <c r="M16" s="121"/>
      <c r="N16" s="121"/>
      <c r="O16" s="121"/>
      <c r="P16" s="125"/>
      <c r="Q16" s="124"/>
      <c r="R16" s="121"/>
      <c r="S16" s="121"/>
      <c r="T16" s="121"/>
      <c r="U16" s="125"/>
      <c r="V16" s="124"/>
      <c r="W16" s="121"/>
      <c r="X16" s="121"/>
      <c r="Y16" s="121"/>
      <c r="Z16" s="125"/>
      <c r="AA16" s="124"/>
      <c r="AB16" s="121"/>
      <c r="AC16" s="121"/>
      <c r="AD16" s="121"/>
      <c r="AE16" s="125"/>
      <c r="AF16" s="124"/>
      <c r="AG16" s="121"/>
      <c r="AH16" s="121"/>
      <c r="AI16" s="121"/>
      <c r="AJ16" s="125"/>
      <c r="AK16" s="124"/>
      <c r="AL16" s="121"/>
      <c r="AM16" s="121"/>
      <c r="AN16" s="121"/>
      <c r="AO16" s="125"/>
      <c r="AP16" s="124"/>
      <c r="AQ16" s="121"/>
      <c r="AR16" s="121"/>
      <c r="AS16" s="121"/>
      <c r="AT16" s="125"/>
      <c r="AU16" s="124"/>
      <c r="AV16" s="121"/>
      <c r="AW16" s="121"/>
      <c r="AX16" s="121"/>
      <c r="AY16" s="125"/>
      <c r="AZ16" s="124"/>
      <c r="BA16" s="121"/>
      <c r="BB16" s="121"/>
      <c r="BC16" s="121"/>
      <c r="BD16" s="125"/>
      <c r="BE16" s="124"/>
      <c r="BF16" s="121"/>
      <c r="BG16" s="121"/>
      <c r="BH16" s="121"/>
      <c r="BI16" s="125"/>
      <c r="BJ16" s="124"/>
      <c r="BK16" s="121"/>
      <c r="BL16" s="121"/>
      <c r="BM16" s="121"/>
      <c r="BN16" s="125"/>
      <c r="BO16" s="124"/>
      <c r="BP16" s="121"/>
      <c r="BQ16" s="121"/>
      <c r="BR16" s="121"/>
      <c r="BS16" s="125"/>
      <c r="BT16" s="124"/>
      <c r="BU16" s="121"/>
      <c r="BV16" s="121"/>
      <c r="BW16" s="121"/>
      <c r="BX16" s="125"/>
      <c r="BY16" s="124"/>
      <c r="BZ16" s="121"/>
      <c r="CA16" s="121"/>
      <c r="CB16" s="121"/>
      <c r="CC16" s="125"/>
      <c r="CD16" s="124"/>
      <c r="CE16" s="121"/>
      <c r="CF16" s="121"/>
      <c r="CG16" s="121"/>
      <c r="CH16" s="125"/>
      <c r="CI16" s="124"/>
      <c r="CJ16" s="121"/>
      <c r="CK16" s="121"/>
      <c r="CL16" s="121"/>
      <c r="CM16" s="125"/>
      <c r="CN16" s="124"/>
      <c r="CO16" s="121"/>
      <c r="CP16" s="121"/>
      <c r="CQ16" s="121"/>
      <c r="CR16" s="125"/>
      <c r="CS16" s="124"/>
      <c r="CT16" s="121"/>
      <c r="CU16" s="121"/>
      <c r="CV16" s="121"/>
      <c r="CW16" s="125"/>
      <c r="CX16" s="124"/>
      <c r="CY16" s="121"/>
      <c r="CZ16" s="121"/>
      <c r="DA16" s="121"/>
      <c r="DB16" s="125"/>
      <c r="DC16" s="135"/>
      <c r="DD16" s="140"/>
      <c r="DE16" s="140"/>
      <c r="DF16" s="140"/>
      <c r="DG16" s="140"/>
      <c r="DH16" s="133"/>
      <c r="DI16" s="119"/>
      <c r="DJ16" s="119"/>
      <c r="DK16" s="119"/>
      <c r="DL16" s="134"/>
      <c r="DM16" s="133">
        <v>0</v>
      </c>
      <c r="DN16" s="119"/>
      <c r="DO16" s="119"/>
      <c r="DP16" s="119"/>
      <c r="DQ16" s="134"/>
      <c r="DR16" s="133"/>
      <c r="DS16" s="119"/>
      <c r="DT16" s="119"/>
      <c r="DU16" s="119"/>
      <c r="DV16" s="119"/>
      <c r="DW16" s="133"/>
      <c r="DX16" s="119"/>
      <c r="DY16" s="119"/>
      <c r="DZ16" s="119"/>
      <c r="EA16" s="134"/>
      <c r="EB16" s="133">
        <v>0</v>
      </c>
      <c r="EC16" s="121"/>
      <c r="ED16" s="119"/>
      <c r="EE16" s="119"/>
      <c r="EF16" s="134"/>
      <c r="EG16" s="133"/>
      <c r="EH16" s="121"/>
      <c r="EI16" s="119"/>
      <c r="EJ16" s="119"/>
      <c r="EK16" s="134"/>
      <c r="EL16" s="133"/>
      <c r="EM16" s="121"/>
      <c r="EN16" s="119"/>
      <c r="EO16" s="119"/>
      <c r="EP16" s="134"/>
      <c r="EQ16" s="133"/>
      <c r="ER16" s="121"/>
      <c r="ES16" s="119"/>
      <c r="ET16" s="119"/>
      <c r="EU16" s="119"/>
      <c r="EV16" s="119"/>
      <c r="EW16" s="134"/>
      <c r="EX16" s="133"/>
      <c r="EY16" s="121"/>
      <c r="EZ16" s="119"/>
      <c r="FA16" s="119"/>
      <c r="FB16" s="119"/>
      <c r="FC16" s="119"/>
      <c r="FD16" s="134"/>
      <c r="FE16" s="133"/>
      <c r="FF16" s="121"/>
      <c r="FG16" s="119"/>
      <c r="FH16" s="119"/>
      <c r="FI16" s="119"/>
      <c r="FJ16" s="119"/>
      <c r="FK16" s="134"/>
    </row>
    <row r="17" spans="1:167">
      <c r="A17" s="4" t="s">
        <v>228</v>
      </c>
      <c r="B17" s="131" t="s">
        <v>134</v>
      </c>
      <c r="C17" s="119">
        <v>148316</v>
      </c>
      <c r="D17" s="119">
        <v>939493</v>
      </c>
      <c r="E17" s="119">
        <v>771223</v>
      </c>
      <c r="F17" s="132">
        <v>1859032</v>
      </c>
      <c r="G17" s="131" t="s">
        <v>134</v>
      </c>
      <c r="H17" s="119">
        <v>165842</v>
      </c>
      <c r="I17" s="119">
        <v>966657</v>
      </c>
      <c r="J17" s="119">
        <v>834513</v>
      </c>
      <c r="K17" s="132">
        <v>1967012</v>
      </c>
      <c r="L17" s="131" t="s">
        <v>134</v>
      </c>
      <c r="M17" s="119">
        <v>463594</v>
      </c>
      <c r="N17" s="119">
        <v>759328</v>
      </c>
      <c r="O17" s="119">
        <v>868969</v>
      </c>
      <c r="P17" s="132">
        <v>2091891</v>
      </c>
      <c r="Q17" s="131" t="s">
        <v>134</v>
      </c>
      <c r="R17" s="119">
        <v>618251</v>
      </c>
      <c r="S17" s="119">
        <v>356132</v>
      </c>
      <c r="T17" s="119">
        <v>1063465</v>
      </c>
      <c r="U17" s="132">
        <v>2037848</v>
      </c>
      <c r="V17" s="131" t="s">
        <v>134</v>
      </c>
      <c r="W17" s="119">
        <v>184017</v>
      </c>
      <c r="X17" s="119">
        <v>331310</v>
      </c>
      <c r="Y17" s="119">
        <v>1474524</v>
      </c>
      <c r="Z17" s="132">
        <v>1989851</v>
      </c>
      <c r="AA17" s="131" t="s">
        <v>134</v>
      </c>
      <c r="AB17" s="119">
        <v>249976</v>
      </c>
      <c r="AC17" s="119">
        <v>345721</v>
      </c>
      <c r="AD17" s="119">
        <v>1589388</v>
      </c>
      <c r="AE17" s="132">
        <v>2185085</v>
      </c>
      <c r="AF17" s="131" t="s">
        <v>134</v>
      </c>
      <c r="AG17" s="119">
        <v>216645</v>
      </c>
      <c r="AH17" s="119">
        <v>359807</v>
      </c>
      <c r="AI17" s="119">
        <v>2049368</v>
      </c>
      <c r="AJ17" s="132">
        <v>2625820</v>
      </c>
      <c r="AK17" s="131" t="s">
        <v>134</v>
      </c>
      <c r="AL17" s="119">
        <v>162862</v>
      </c>
      <c r="AM17" s="119">
        <v>526041</v>
      </c>
      <c r="AN17" s="119">
        <v>2151098</v>
      </c>
      <c r="AO17" s="132">
        <v>2840001</v>
      </c>
      <c r="AP17" s="131" t="s">
        <v>134</v>
      </c>
      <c r="AQ17" s="119">
        <v>268158</v>
      </c>
      <c r="AR17" s="119">
        <v>606507</v>
      </c>
      <c r="AS17" s="119">
        <v>2322456</v>
      </c>
      <c r="AT17" s="132">
        <v>3197121</v>
      </c>
      <c r="AU17" s="131" t="s">
        <v>134</v>
      </c>
      <c r="AV17" s="119">
        <v>222831</v>
      </c>
      <c r="AW17" s="119">
        <v>721394</v>
      </c>
      <c r="AX17" s="119">
        <v>2355001</v>
      </c>
      <c r="AY17" s="132">
        <v>3299226</v>
      </c>
      <c r="AZ17" s="131" t="s">
        <v>134</v>
      </c>
      <c r="BA17" s="119">
        <v>343422</v>
      </c>
      <c r="BB17" s="119">
        <v>909191</v>
      </c>
      <c r="BC17" s="119">
        <v>2244929</v>
      </c>
      <c r="BD17" s="132">
        <v>3497542</v>
      </c>
      <c r="BE17" s="131" t="s">
        <v>134</v>
      </c>
      <c r="BF17" s="119">
        <v>360029</v>
      </c>
      <c r="BG17" s="119">
        <v>995012</v>
      </c>
      <c r="BH17" s="119">
        <v>2205125</v>
      </c>
      <c r="BI17" s="132">
        <v>3560166</v>
      </c>
      <c r="BJ17" s="131" t="s">
        <v>134</v>
      </c>
      <c r="BK17" s="119">
        <v>337798</v>
      </c>
      <c r="BL17" s="119">
        <v>1326083</v>
      </c>
      <c r="BM17" s="119">
        <v>1687341</v>
      </c>
      <c r="BN17" s="132">
        <v>3351222</v>
      </c>
      <c r="BO17" s="131" t="s">
        <v>134</v>
      </c>
      <c r="BP17" s="119">
        <v>573535</v>
      </c>
      <c r="BQ17" s="119">
        <v>1023282</v>
      </c>
      <c r="BR17" s="119">
        <v>1486631</v>
      </c>
      <c r="BS17" s="132">
        <v>3083448</v>
      </c>
      <c r="BT17" s="131" t="s">
        <v>134</v>
      </c>
      <c r="BU17" s="119">
        <v>392224</v>
      </c>
      <c r="BV17" s="119">
        <v>978515</v>
      </c>
      <c r="BW17" s="119">
        <v>1293202</v>
      </c>
      <c r="BX17" s="132">
        <v>2663941</v>
      </c>
      <c r="BY17" s="131" t="s">
        <v>134</v>
      </c>
      <c r="BZ17" s="119">
        <v>627747</v>
      </c>
      <c r="CA17" s="119">
        <v>586767</v>
      </c>
      <c r="CB17" s="119">
        <v>1226021</v>
      </c>
      <c r="CC17" s="132">
        <v>2440535</v>
      </c>
      <c r="CD17" s="131" t="s">
        <v>134</v>
      </c>
      <c r="CE17" s="119">
        <v>320814</v>
      </c>
      <c r="CF17" s="119">
        <v>451882</v>
      </c>
      <c r="CG17" s="119">
        <v>1147143</v>
      </c>
      <c r="CH17" s="132">
        <v>1919839</v>
      </c>
      <c r="CI17" s="131" t="s">
        <v>134</v>
      </c>
      <c r="CJ17" s="119">
        <v>370313</v>
      </c>
      <c r="CK17" s="119">
        <v>258680</v>
      </c>
      <c r="CL17" s="119">
        <v>1113552</v>
      </c>
      <c r="CM17" s="132">
        <v>1742545</v>
      </c>
      <c r="CN17" s="131" t="s">
        <v>134</v>
      </c>
      <c r="CO17" s="119">
        <v>200709</v>
      </c>
      <c r="CP17" s="119">
        <v>393056</v>
      </c>
      <c r="CQ17" s="119">
        <v>1013152</v>
      </c>
      <c r="CR17" s="132">
        <v>1606917</v>
      </c>
      <c r="CS17" s="131" t="s">
        <v>134</v>
      </c>
      <c r="CT17" s="119">
        <v>215436</v>
      </c>
      <c r="CU17" s="119">
        <v>706206</v>
      </c>
      <c r="CV17" s="119">
        <v>816359</v>
      </c>
      <c r="CW17" s="132">
        <v>1738001</v>
      </c>
      <c r="CX17" s="131" t="s">
        <v>134</v>
      </c>
      <c r="CY17" s="119">
        <v>197292</v>
      </c>
      <c r="CZ17" s="119">
        <v>710254</v>
      </c>
      <c r="DA17" s="119">
        <v>928005</v>
      </c>
      <c r="DB17" s="132">
        <v>1835551</v>
      </c>
      <c r="DC17" s="135" t="s">
        <v>134</v>
      </c>
      <c r="DD17" s="119">
        <v>378277</v>
      </c>
      <c r="DE17" s="119">
        <v>774584</v>
      </c>
      <c r="DF17" s="119">
        <v>1040891</v>
      </c>
      <c r="DG17" s="119">
        <v>2193752</v>
      </c>
      <c r="DH17" s="133" t="s">
        <v>134</v>
      </c>
      <c r="DI17" s="119">
        <v>580799</v>
      </c>
      <c r="DJ17" s="119">
        <v>738717</v>
      </c>
      <c r="DK17" s="119">
        <v>1334132</v>
      </c>
      <c r="DL17" s="134">
        <v>2653648</v>
      </c>
      <c r="DM17" s="133">
        <v>0</v>
      </c>
      <c r="DN17" s="119">
        <v>394111</v>
      </c>
      <c r="DO17" s="119">
        <v>637073</v>
      </c>
      <c r="DP17" s="119">
        <v>1925899</v>
      </c>
      <c r="DQ17" s="134">
        <v>2957083</v>
      </c>
      <c r="DR17" s="133" t="s">
        <v>134</v>
      </c>
      <c r="DS17" s="119">
        <v>536276</v>
      </c>
      <c r="DT17" s="119">
        <v>1172844</v>
      </c>
      <c r="DU17" s="119">
        <v>2225944</v>
      </c>
      <c r="DV17" s="119">
        <v>3935064</v>
      </c>
      <c r="DW17" s="133" t="s">
        <v>134</v>
      </c>
      <c r="DX17" s="119">
        <v>617460</v>
      </c>
      <c r="DY17" s="119">
        <v>1275284</v>
      </c>
      <c r="DZ17" s="119">
        <v>2546021</v>
      </c>
      <c r="EA17" s="134">
        <v>4438765</v>
      </c>
      <c r="EB17" s="133">
        <v>0</v>
      </c>
      <c r="EC17" s="119">
        <v>533607</v>
      </c>
      <c r="ED17" s="119">
        <v>671124</v>
      </c>
      <c r="EE17" s="119">
        <v>3488941</v>
      </c>
      <c r="EF17" s="134">
        <v>4693672</v>
      </c>
      <c r="EG17" s="133">
        <v>0</v>
      </c>
      <c r="EH17" s="119">
        <v>550332</v>
      </c>
      <c r="EI17" s="119">
        <v>1204765</v>
      </c>
      <c r="EJ17" s="119">
        <v>5177456</v>
      </c>
      <c r="EK17" s="134">
        <v>6932553</v>
      </c>
      <c r="EL17" s="133">
        <v>0</v>
      </c>
      <c r="EM17" s="119">
        <v>474474</v>
      </c>
      <c r="EN17" s="119">
        <v>509815</v>
      </c>
      <c r="EO17" s="119">
        <v>5591834</v>
      </c>
      <c r="EP17" s="134">
        <v>6576123</v>
      </c>
      <c r="EQ17" s="133">
        <v>0</v>
      </c>
      <c r="ER17" s="119">
        <v>411731</v>
      </c>
      <c r="ES17" s="119">
        <v>1491611</v>
      </c>
      <c r="ET17" s="119">
        <v>5238863</v>
      </c>
      <c r="EU17" s="119">
        <v>10784</v>
      </c>
      <c r="EV17" s="119">
        <v>0</v>
      </c>
      <c r="EW17" s="134">
        <v>7152989</v>
      </c>
      <c r="EX17" s="133">
        <v>0</v>
      </c>
      <c r="EY17" s="119">
        <v>363345</v>
      </c>
      <c r="EZ17" s="119">
        <v>3266318</v>
      </c>
      <c r="FA17" s="119">
        <v>3565592</v>
      </c>
      <c r="FB17" s="119">
        <v>14347</v>
      </c>
      <c r="FC17" s="119">
        <v>0</v>
      </c>
      <c r="FD17" s="134">
        <v>7209602</v>
      </c>
      <c r="FE17" s="133" t="s">
        <v>134</v>
      </c>
      <c r="FF17" s="119">
        <v>455614</v>
      </c>
      <c r="FG17" s="119">
        <v>4901098</v>
      </c>
      <c r="FH17" s="119">
        <v>1556098</v>
      </c>
      <c r="FI17" s="119">
        <v>23654</v>
      </c>
      <c r="FJ17" s="119" t="s">
        <v>134</v>
      </c>
      <c r="FK17" s="134">
        <v>6936464</v>
      </c>
    </row>
    <row r="18" spans="1:167" s="13" customFormat="1">
      <c r="A18" s="13" t="s">
        <v>457</v>
      </c>
      <c r="B18" s="141" t="s">
        <v>134</v>
      </c>
      <c r="C18" s="142">
        <v>148316</v>
      </c>
      <c r="D18" s="142">
        <v>939493</v>
      </c>
      <c r="E18" s="142">
        <v>771223</v>
      </c>
      <c r="F18" s="143">
        <v>1859032</v>
      </c>
      <c r="G18" s="141" t="s">
        <v>134</v>
      </c>
      <c r="H18" s="142">
        <v>165842</v>
      </c>
      <c r="I18" s="142">
        <v>966657</v>
      </c>
      <c r="J18" s="142">
        <v>834513</v>
      </c>
      <c r="K18" s="143">
        <v>1967012</v>
      </c>
      <c r="L18" s="141" t="s">
        <v>134</v>
      </c>
      <c r="M18" s="142">
        <v>463594</v>
      </c>
      <c r="N18" s="142">
        <v>759328</v>
      </c>
      <c r="O18" s="142">
        <v>868969</v>
      </c>
      <c r="P18" s="143">
        <v>2091891</v>
      </c>
      <c r="Q18" s="141" t="s">
        <v>134</v>
      </c>
      <c r="R18" s="142">
        <v>618251</v>
      </c>
      <c r="S18" s="142">
        <v>356132</v>
      </c>
      <c r="T18" s="142">
        <v>1063465</v>
      </c>
      <c r="U18" s="143">
        <v>2037848</v>
      </c>
      <c r="V18" s="141" t="s">
        <v>134</v>
      </c>
      <c r="W18" s="142">
        <v>184017</v>
      </c>
      <c r="X18" s="142">
        <v>331310</v>
      </c>
      <c r="Y18" s="142">
        <v>1474524</v>
      </c>
      <c r="Z18" s="143">
        <v>1989851</v>
      </c>
      <c r="AA18" s="141" t="s">
        <v>134</v>
      </c>
      <c r="AB18" s="142">
        <v>249976</v>
      </c>
      <c r="AC18" s="142">
        <v>345721</v>
      </c>
      <c r="AD18" s="142">
        <v>1589388</v>
      </c>
      <c r="AE18" s="143">
        <v>2185085</v>
      </c>
      <c r="AF18" s="141" t="s">
        <v>134</v>
      </c>
      <c r="AG18" s="142">
        <v>216645</v>
      </c>
      <c r="AH18" s="142">
        <v>359807</v>
      </c>
      <c r="AI18" s="142">
        <v>2049368</v>
      </c>
      <c r="AJ18" s="143">
        <v>2625820</v>
      </c>
      <c r="AK18" s="141" t="s">
        <v>134</v>
      </c>
      <c r="AL18" s="142">
        <v>162862</v>
      </c>
      <c r="AM18" s="142">
        <v>526041</v>
      </c>
      <c r="AN18" s="142">
        <v>2151098</v>
      </c>
      <c r="AO18" s="143">
        <v>2840001</v>
      </c>
      <c r="AP18" s="141" t="s">
        <v>134</v>
      </c>
      <c r="AQ18" s="142">
        <v>268158</v>
      </c>
      <c r="AR18" s="142">
        <v>606507</v>
      </c>
      <c r="AS18" s="142">
        <v>2322456</v>
      </c>
      <c r="AT18" s="143">
        <v>3197121</v>
      </c>
      <c r="AU18" s="141" t="s">
        <v>134</v>
      </c>
      <c r="AV18" s="142">
        <v>222831</v>
      </c>
      <c r="AW18" s="142">
        <v>721394</v>
      </c>
      <c r="AX18" s="142">
        <v>2355001</v>
      </c>
      <c r="AY18" s="143">
        <v>3299226</v>
      </c>
      <c r="AZ18" s="141" t="s">
        <v>134</v>
      </c>
      <c r="BA18" s="142">
        <v>343422</v>
      </c>
      <c r="BB18" s="142">
        <v>909191</v>
      </c>
      <c r="BC18" s="142">
        <v>2244929</v>
      </c>
      <c r="BD18" s="143">
        <v>3497542</v>
      </c>
      <c r="BE18" s="141" t="s">
        <v>134</v>
      </c>
      <c r="BF18" s="142">
        <v>360029</v>
      </c>
      <c r="BG18" s="142">
        <v>995012</v>
      </c>
      <c r="BH18" s="142">
        <v>2205125</v>
      </c>
      <c r="BI18" s="143">
        <v>3560166</v>
      </c>
      <c r="BJ18" s="141" t="s">
        <v>134</v>
      </c>
      <c r="BK18" s="142">
        <v>337798</v>
      </c>
      <c r="BL18" s="142">
        <v>1326083</v>
      </c>
      <c r="BM18" s="142">
        <v>1687341</v>
      </c>
      <c r="BN18" s="143">
        <v>3351222</v>
      </c>
      <c r="BO18" s="141" t="s">
        <v>134</v>
      </c>
      <c r="BP18" s="142">
        <v>573535</v>
      </c>
      <c r="BQ18" s="142">
        <v>1023282</v>
      </c>
      <c r="BR18" s="142">
        <v>1486631</v>
      </c>
      <c r="BS18" s="143">
        <v>3083448</v>
      </c>
      <c r="BT18" s="141" t="s">
        <v>134</v>
      </c>
      <c r="BU18" s="142">
        <v>392224</v>
      </c>
      <c r="BV18" s="142">
        <v>978515</v>
      </c>
      <c r="BW18" s="142">
        <v>1293202</v>
      </c>
      <c r="BX18" s="143">
        <v>2663941</v>
      </c>
      <c r="BY18" s="141" t="s">
        <v>134</v>
      </c>
      <c r="BZ18" s="142">
        <v>627747</v>
      </c>
      <c r="CA18" s="142">
        <v>586767</v>
      </c>
      <c r="CB18" s="142">
        <v>1226021</v>
      </c>
      <c r="CC18" s="143">
        <v>2440535</v>
      </c>
      <c r="CD18" s="141" t="s">
        <v>134</v>
      </c>
      <c r="CE18" s="142">
        <v>320814</v>
      </c>
      <c r="CF18" s="142">
        <v>451882</v>
      </c>
      <c r="CG18" s="142">
        <v>1147143</v>
      </c>
      <c r="CH18" s="143">
        <v>1919839</v>
      </c>
      <c r="CI18" s="141" t="s">
        <v>134</v>
      </c>
      <c r="CJ18" s="142">
        <v>370313</v>
      </c>
      <c r="CK18" s="142">
        <v>258680</v>
      </c>
      <c r="CL18" s="142">
        <v>1113552</v>
      </c>
      <c r="CM18" s="143">
        <v>1742545</v>
      </c>
      <c r="CN18" s="141" t="s">
        <v>134</v>
      </c>
      <c r="CO18" s="142">
        <v>200709</v>
      </c>
      <c r="CP18" s="142">
        <v>393056</v>
      </c>
      <c r="CQ18" s="142">
        <v>1013152</v>
      </c>
      <c r="CR18" s="143">
        <v>1606917</v>
      </c>
      <c r="CS18" s="141" t="s">
        <v>134</v>
      </c>
      <c r="CT18" s="142">
        <v>215436</v>
      </c>
      <c r="CU18" s="142">
        <v>706206</v>
      </c>
      <c r="CV18" s="142">
        <v>816359</v>
      </c>
      <c r="CW18" s="143">
        <v>1738001</v>
      </c>
      <c r="CX18" s="141" t="s">
        <v>134</v>
      </c>
      <c r="CY18" s="142">
        <v>197292</v>
      </c>
      <c r="CZ18" s="142">
        <v>710254</v>
      </c>
      <c r="DA18" s="142">
        <v>928005</v>
      </c>
      <c r="DB18" s="143">
        <v>1835551</v>
      </c>
      <c r="DC18" s="144" t="s">
        <v>134</v>
      </c>
      <c r="DD18" s="142">
        <v>378277</v>
      </c>
      <c r="DE18" s="142">
        <v>774584</v>
      </c>
      <c r="DF18" s="142">
        <v>1040891</v>
      </c>
      <c r="DG18" s="142">
        <v>2193752</v>
      </c>
      <c r="DH18" s="145" t="s">
        <v>134</v>
      </c>
      <c r="DI18" s="146">
        <v>580799</v>
      </c>
      <c r="DJ18" s="146">
        <v>738717</v>
      </c>
      <c r="DK18" s="146">
        <v>1334132</v>
      </c>
      <c r="DL18" s="147">
        <v>2653648</v>
      </c>
      <c r="DM18" s="137">
        <v>0</v>
      </c>
      <c r="DN18" s="121">
        <v>394111</v>
      </c>
      <c r="DO18" s="121">
        <v>637073</v>
      </c>
      <c r="DP18" s="121">
        <v>1925899</v>
      </c>
      <c r="DQ18" s="138">
        <v>2957083</v>
      </c>
      <c r="DR18" s="137" t="s">
        <v>134</v>
      </c>
      <c r="DS18" s="121">
        <v>536276</v>
      </c>
      <c r="DT18" s="121">
        <v>1172844</v>
      </c>
      <c r="DU18" s="121">
        <v>2225944</v>
      </c>
      <c r="DV18" s="121">
        <v>3935064</v>
      </c>
      <c r="DW18" s="137" t="s">
        <v>134</v>
      </c>
      <c r="DX18" s="121">
        <v>617460</v>
      </c>
      <c r="DY18" s="121">
        <v>1275284</v>
      </c>
      <c r="DZ18" s="121">
        <v>2546021</v>
      </c>
      <c r="EA18" s="138">
        <v>4438765</v>
      </c>
      <c r="EB18" s="137">
        <v>0</v>
      </c>
      <c r="EC18" s="121">
        <v>533607</v>
      </c>
      <c r="ED18" s="121">
        <v>671124</v>
      </c>
      <c r="EE18" s="121">
        <v>3488941</v>
      </c>
      <c r="EF18" s="138">
        <v>4693672</v>
      </c>
      <c r="EG18" s="137">
        <v>0</v>
      </c>
      <c r="EH18" s="121">
        <v>550332</v>
      </c>
      <c r="EI18" s="121">
        <v>1204765</v>
      </c>
      <c r="EJ18" s="121">
        <v>5177456</v>
      </c>
      <c r="EK18" s="138">
        <v>6932553</v>
      </c>
      <c r="EL18" s="121">
        <v>0</v>
      </c>
      <c r="EM18" s="121">
        <v>474474</v>
      </c>
      <c r="EN18" s="121">
        <v>509815</v>
      </c>
      <c r="EO18" s="121">
        <v>5591834</v>
      </c>
      <c r="EP18" s="138">
        <v>6576123</v>
      </c>
      <c r="EQ18" s="121">
        <v>0</v>
      </c>
      <c r="ER18" s="121">
        <v>411731</v>
      </c>
      <c r="ES18" s="121">
        <v>1491611</v>
      </c>
      <c r="ET18" s="121">
        <v>5238863</v>
      </c>
      <c r="EU18" s="121">
        <v>10784</v>
      </c>
      <c r="EV18" s="121">
        <v>0</v>
      </c>
      <c r="EW18" s="138">
        <v>7152989</v>
      </c>
      <c r="EX18" s="121">
        <v>0</v>
      </c>
      <c r="EY18" s="121">
        <v>363345</v>
      </c>
      <c r="EZ18" s="121">
        <v>3266318</v>
      </c>
      <c r="FA18" s="121">
        <v>3565592</v>
      </c>
      <c r="FB18" s="121">
        <v>14347</v>
      </c>
      <c r="FC18" s="121">
        <v>0</v>
      </c>
      <c r="FD18" s="138">
        <v>7209602</v>
      </c>
      <c r="FE18" s="121" t="s">
        <v>134</v>
      </c>
      <c r="FF18" s="121">
        <v>455614</v>
      </c>
      <c r="FG18" s="121">
        <v>4901098</v>
      </c>
      <c r="FH18" s="121">
        <v>1556098</v>
      </c>
      <c r="FI18" s="121">
        <v>23654</v>
      </c>
      <c r="FJ18" s="121" t="s">
        <v>134</v>
      </c>
      <c r="FK18" s="138">
        <v>6936464</v>
      </c>
    </row>
    <row r="19" spans="1:167">
      <c r="A19" s="13" t="s">
        <v>249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37">
        <v>0</v>
      </c>
      <c r="DN19" s="148"/>
      <c r="DO19" s="148"/>
      <c r="DP19" s="148"/>
      <c r="DQ19" s="149"/>
      <c r="DR19" s="133"/>
      <c r="DS19" s="119"/>
      <c r="DT19" s="119"/>
      <c r="DU19" s="119"/>
      <c r="DV19" s="119"/>
      <c r="DW19" s="133"/>
      <c r="DX19" s="119"/>
      <c r="DY19" s="119"/>
      <c r="DZ19" s="119"/>
      <c r="EA19" s="134"/>
      <c r="EB19" s="133"/>
      <c r="EC19" s="119"/>
      <c r="ED19" s="119"/>
      <c r="EE19" s="119"/>
      <c r="EF19" s="134"/>
      <c r="EG19" s="133"/>
      <c r="EH19" s="119"/>
      <c r="EI19" s="119"/>
      <c r="EJ19" s="119"/>
      <c r="EK19" s="134"/>
      <c r="EL19" s="133"/>
      <c r="EM19" s="119"/>
      <c r="EN19" s="119"/>
      <c r="EO19" s="119"/>
      <c r="EP19" s="134"/>
      <c r="EQ19" s="133"/>
      <c r="ER19" s="119"/>
      <c r="ES19" s="119"/>
      <c r="ET19" s="119"/>
      <c r="EU19" s="119"/>
      <c r="EV19" s="119"/>
      <c r="EW19" s="134"/>
      <c r="EX19" s="133"/>
      <c r="EY19" s="119"/>
      <c r="EZ19" s="119"/>
      <c r="FA19" s="119"/>
      <c r="FB19" s="119"/>
      <c r="FC19" s="119"/>
      <c r="FD19" s="134"/>
      <c r="FE19" s="133"/>
      <c r="FF19" s="119"/>
      <c r="FG19" s="119"/>
      <c r="FH19" s="119"/>
      <c r="FI19" s="119"/>
      <c r="FJ19" s="119"/>
      <c r="FK19" s="134"/>
    </row>
    <row r="20" spans="1:167" ht="17.25">
      <c r="A20" s="4" t="s">
        <v>835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37">
        <v>0</v>
      </c>
      <c r="DN20" s="119">
        <v>47572</v>
      </c>
      <c r="DO20" s="119">
        <v>37062</v>
      </c>
      <c r="DP20" s="119">
        <v>1085747</v>
      </c>
      <c r="DQ20" s="134">
        <v>1170381</v>
      </c>
      <c r="DR20" s="133" t="s">
        <v>134</v>
      </c>
      <c r="DS20" s="119" t="s">
        <v>134</v>
      </c>
      <c r="DT20" s="119">
        <v>74166</v>
      </c>
      <c r="DU20" s="119">
        <v>1071465</v>
      </c>
      <c r="DV20" s="119">
        <v>1145631</v>
      </c>
      <c r="DW20" s="133" t="s">
        <v>134</v>
      </c>
      <c r="DX20" s="119">
        <v>43740</v>
      </c>
      <c r="DY20" s="119">
        <v>33421</v>
      </c>
      <c r="DZ20" s="119">
        <v>1004843</v>
      </c>
      <c r="EA20" s="134">
        <v>1082004</v>
      </c>
      <c r="EB20" s="133">
        <v>0</v>
      </c>
      <c r="EC20" s="119">
        <v>0</v>
      </c>
      <c r="ED20" s="119">
        <v>72248</v>
      </c>
      <c r="EE20" s="119">
        <v>1032378</v>
      </c>
      <c r="EF20" s="134">
        <v>1104626</v>
      </c>
      <c r="EG20" s="133">
        <v>0</v>
      </c>
      <c r="EH20" s="119">
        <v>19467</v>
      </c>
      <c r="EI20" s="119">
        <v>37400</v>
      </c>
      <c r="EJ20" s="119">
        <v>1393818</v>
      </c>
      <c r="EK20" s="134">
        <v>1450685</v>
      </c>
      <c r="EL20" s="133">
        <v>0</v>
      </c>
      <c r="EM20" s="119">
        <v>0</v>
      </c>
      <c r="EN20" s="119">
        <v>71819</v>
      </c>
      <c r="EO20" s="119">
        <v>1419325</v>
      </c>
      <c r="EP20" s="134">
        <v>1491144</v>
      </c>
      <c r="EQ20" s="133">
        <v>0</v>
      </c>
      <c r="ER20" s="119">
        <v>50736</v>
      </c>
      <c r="ES20" s="119">
        <v>37198</v>
      </c>
      <c r="ET20" s="119">
        <v>1595402</v>
      </c>
      <c r="EU20" s="119">
        <v>0</v>
      </c>
      <c r="EV20" s="119">
        <v>0</v>
      </c>
      <c r="EW20" s="134">
        <v>1683336</v>
      </c>
      <c r="EX20" s="133">
        <v>0</v>
      </c>
      <c r="EY20" s="119">
        <v>0</v>
      </c>
      <c r="EZ20" s="119">
        <v>37426</v>
      </c>
      <c r="FA20" s="119">
        <v>1607748</v>
      </c>
      <c r="FB20" s="119">
        <v>0</v>
      </c>
      <c r="FC20" s="119">
        <v>0</v>
      </c>
      <c r="FD20" s="134">
        <v>1645174</v>
      </c>
      <c r="FE20" s="133" t="s">
        <v>134</v>
      </c>
      <c r="FF20" s="119">
        <v>54815</v>
      </c>
      <c r="FG20" s="119">
        <v>42321</v>
      </c>
      <c r="FH20" s="119">
        <v>1783578</v>
      </c>
      <c r="FI20" s="119" t="s">
        <v>134</v>
      </c>
      <c r="FJ20" s="119" t="s">
        <v>134</v>
      </c>
      <c r="FK20" s="134">
        <v>1880714</v>
      </c>
    </row>
    <row r="21" spans="1:167">
      <c r="A21" s="4" t="s">
        <v>930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37">
        <v>0</v>
      </c>
      <c r="DN21" s="119">
        <v>41275</v>
      </c>
      <c r="DO21" s="119">
        <v>37224</v>
      </c>
      <c r="DP21" s="119">
        <v>1090494</v>
      </c>
      <c r="DQ21" s="134">
        <v>1168993</v>
      </c>
      <c r="DR21" s="133" t="s">
        <v>134</v>
      </c>
      <c r="DS21" s="119" t="s">
        <v>134</v>
      </c>
      <c r="DT21" s="119">
        <v>72081</v>
      </c>
      <c r="DU21" s="119">
        <v>1075943</v>
      </c>
      <c r="DV21" s="119">
        <v>1148024</v>
      </c>
      <c r="DW21" s="133" t="s">
        <v>134</v>
      </c>
      <c r="DX21" s="119">
        <v>38023</v>
      </c>
      <c r="DY21" s="119">
        <v>33559</v>
      </c>
      <c r="DZ21" s="119">
        <v>1008993</v>
      </c>
      <c r="EA21" s="134">
        <v>1080575</v>
      </c>
      <c r="EB21" s="133">
        <v>0</v>
      </c>
      <c r="EC21" s="119">
        <v>0</v>
      </c>
      <c r="ED21" s="119">
        <v>70125</v>
      </c>
      <c r="EE21" s="119">
        <v>1036493</v>
      </c>
      <c r="EF21" s="134">
        <v>1106618</v>
      </c>
      <c r="EG21" s="133">
        <v>0</v>
      </c>
      <c r="EH21" s="119">
        <v>13719</v>
      </c>
      <c r="EI21" s="119">
        <v>37504</v>
      </c>
      <c r="EJ21" s="119">
        <v>1397705</v>
      </c>
      <c r="EK21" s="134">
        <v>1448928</v>
      </c>
      <c r="EL21" s="133">
        <v>0</v>
      </c>
      <c r="EM21" s="119">
        <v>0</v>
      </c>
      <c r="EN21" s="119">
        <v>69625</v>
      </c>
      <c r="EO21" s="119">
        <v>1423190</v>
      </c>
      <c r="EP21" s="134">
        <v>1492815</v>
      </c>
      <c r="EQ21" s="133">
        <v>0</v>
      </c>
      <c r="ER21" s="119">
        <v>44095</v>
      </c>
      <c r="ES21" s="119">
        <v>37294</v>
      </c>
      <c r="ET21" s="119">
        <v>1599538</v>
      </c>
      <c r="EU21" s="119">
        <v>0</v>
      </c>
      <c r="EV21" s="119">
        <v>0</v>
      </c>
      <c r="EW21" s="134">
        <v>1680927</v>
      </c>
      <c r="EX21" s="133">
        <v>0</v>
      </c>
      <c r="EY21" s="119">
        <v>0</v>
      </c>
      <c r="EZ21" s="119">
        <v>34882</v>
      </c>
      <c r="FA21" s="119">
        <v>1611763</v>
      </c>
      <c r="FB21" s="119">
        <v>0</v>
      </c>
      <c r="FC21" s="119">
        <v>0</v>
      </c>
      <c r="FD21" s="134">
        <v>1646645</v>
      </c>
      <c r="FE21" s="133" t="s">
        <v>134</v>
      </c>
      <c r="FF21" s="119">
        <v>47436</v>
      </c>
      <c r="FG21" s="119">
        <v>42409</v>
      </c>
      <c r="FH21" s="119">
        <v>1787873</v>
      </c>
      <c r="FI21" s="119" t="s">
        <v>134</v>
      </c>
      <c r="FJ21" s="119" t="s">
        <v>134</v>
      </c>
      <c r="FK21" s="134">
        <v>1877718</v>
      </c>
    </row>
    <row r="22" spans="1:167">
      <c r="A22" s="4" t="s">
        <v>935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37">
        <v>0</v>
      </c>
      <c r="DN22" s="119">
        <v>6297</v>
      </c>
      <c r="DO22" s="119">
        <v>-162</v>
      </c>
      <c r="DP22" s="119">
        <v>-4747</v>
      </c>
      <c r="DQ22" s="134">
        <v>1388</v>
      </c>
      <c r="DR22" s="133" t="s">
        <v>134</v>
      </c>
      <c r="DS22" s="119" t="s">
        <v>134</v>
      </c>
      <c r="DT22" s="119">
        <v>2085</v>
      </c>
      <c r="DU22" s="119">
        <v>-4478</v>
      </c>
      <c r="DV22" s="119">
        <v>-2393</v>
      </c>
      <c r="DW22" s="133" t="s">
        <v>134</v>
      </c>
      <c r="DX22" s="119">
        <v>5717</v>
      </c>
      <c r="DY22" s="119">
        <v>-138</v>
      </c>
      <c r="DZ22" s="119">
        <v>-4150</v>
      </c>
      <c r="EA22" s="134">
        <v>1429</v>
      </c>
      <c r="EB22" s="133">
        <v>0</v>
      </c>
      <c r="EC22" s="119">
        <v>0</v>
      </c>
      <c r="ED22" s="119">
        <v>2123</v>
      </c>
      <c r="EE22" s="119">
        <v>-4115</v>
      </c>
      <c r="EF22" s="134">
        <v>-1992</v>
      </c>
      <c r="EG22" s="133">
        <v>0</v>
      </c>
      <c r="EH22" s="119">
        <v>5748</v>
      </c>
      <c r="EI22" s="119">
        <v>-104</v>
      </c>
      <c r="EJ22" s="119">
        <v>-3887</v>
      </c>
      <c r="EK22" s="134">
        <v>1757</v>
      </c>
      <c r="EL22" s="133">
        <v>0</v>
      </c>
      <c r="EM22" s="119">
        <v>0</v>
      </c>
      <c r="EN22" s="119">
        <v>2194</v>
      </c>
      <c r="EO22" s="119">
        <v>-3865</v>
      </c>
      <c r="EP22" s="134">
        <v>-1671</v>
      </c>
      <c r="EQ22" s="133">
        <v>0</v>
      </c>
      <c r="ER22" s="119">
        <v>6641</v>
      </c>
      <c r="ES22" s="119">
        <v>-96</v>
      </c>
      <c r="ET22" s="119">
        <v>-4136</v>
      </c>
      <c r="EU22" s="119">
        <v>0</v>
      </c>
      <c r="EV22" s="119">
        <v>0</v>
      </c>
      <c r="EW22" s="134">
        <v>2409</v>
      </c>
      <c r="EX22" s="133">
        <v>0</v>
      </c>
      <c r="EY22" s="119">
        <v>0</v>
      </c>
      <c r="EZ22" s="119">
        <v>2544</v>
      </c>
      <c r="FA22" s="119">
        <v>-4015</v>
      </c>
      <c r="FB22" s="119">
        <v>0</v>
      </c>
      <c r="FC22" s="119">
        <v>0</v>
      </c>
      <c r="FD22" s="134">
        <v>-1471</v>
      </c>
      <c r="FE22" s="133" t="s">
        <v>134</v>
      </c>
      <c r="FF22" s="119">
        <v>7379</v>
      </c>
      <c r="FG22" s="119">
        <v>-88</v>
      </c>
      <c r="FH22" s="119">
        <v>-4295</v>
      </c>
      <c r="FI22" s="119" t="s">
        <v>134</v>
      </c>
      <c r="FJ22" s="119" t="s">
        <v>134</v>
      </c>
      <c r="FK22" s="134">
        <v>2996</v>
      </c>
    </row>
    <row r="23" spans="1:167" ht="17.25">
      <c r="A23" s="4" t="s">
        <v>836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37">
        <v>0</v>
      </c>
      <c r="DN23" s="119">
        <v>0</v>
      </c>
      <c r="DO23" s="119">
        <v>0</v>
      </c>
      <c r="DP23" s="119">
        <v>314447</v>
      </c>
      <c r="DQ23" s="134">
        <v>314447</v>
      </c>
      <c r="DR23" s="133" t="s">
        <v>134</v>
      </c>
      <c r="DS23" s="119" t="s">
        <v>134</v>
      </c>
      <c r="DT23" s="119" t="s">
        <v>134</v>
      </c>
      <c r="DU23" s="119">
        <v>327261</v>
      </c>
      <c r="DV23" s="119">
        <v>327261</v>
      </c>
      <c r="DW23" s="133" t="s">
        <v>134</v>
      </c>
      <c r="DX23" s="119" t="s">
        <v>134</v>
      </c>
      <c r="DY23" s="119" t="s">
        <v>134</v>
      </c>
      <c r="DZ23" s="119">
        <v>340379</v>
      </c>
      <c r="EA23" s="134">
        <v>340379</v>
      </c>
      <c r="EB23" s="133">
        <v>0</v>
      </c>
      <c r="EC23" s="119">
        <v>0</v>
      </c>
      <c r="ED23" s="119">
        <v>0</v>
      </c>
      <c r="EE23" s="119">
        <v>354637</v>
      </c>
      <c r="EF23" s="134">
        <v>354637</v>
      </c>
      <c r="EG23" s="133">
        <v>0</v>
      </c>
      <c r="EH23" s="119">
        <v>0</v>
      </c>
      <c r="EI23" s="119">
        <v>0</v>
      </c>
      <c r="EJ23" s="119">
        <v>367738</v>
      </c>
      <c r="EK23" s="134">
        <v>367738</v>
      </c>
      <c r="EL23" s="133">
        <v>0</v>
      </c>
      <c r="EM23" s="119">
        <v>0</v>
      </c>
      <c r="EN23" s="119">
        <v>0</v>
      </c>
      <c r="EO23" s="119">
        <v>380533</v>
      </c>
      <c r="EP23" s="134">
        <v>380533</v>
      </c>
      <c r="EQ23" s="133">
        <v>0</v>
      </c>
      <c r="ER23" s="119">
        <v>0</v>
      </c>
      <c r="ES23" s="119">
        <v>0</v>
      </c>
      <c r="ET23" s="119">
        <v>0</v>
      </c>
      <c r="EU23" s="119">
        <v>0</v>
      </c>
      <c r="EV23" s="119">
        <v>393528</v>
      </c>
      <c r="EW23" s="134">
        <v>393528</v>
      </c>
      <c r="EX23" s="133">
        <v>0</v>
      </c>
      <c r="EY23" s="119">
        <v>0</v>
      </c>
      <c r="EZ23" s="119">
        <v>0</v>
      </c>
      <c r="FA23" s="119">
        <v>0</v>
      </c>
      <c r="FB23" s="119">
        <v>0</v>
      </c>
      <c r="FC23" s="119">
        <v>407323</v>
      </c>
      <c r="FD23" s="134">
        <v>407323</v>
      </c>
      <c r="FE23" s="133" t="s">
        <v>134</v>
      </c>
      <c r="FF23" s="119" t="s">
        <v>134</v>
      </c>
      <c r="FG23" s="119" t="s">
        <v>134</v>
      </c>
      <c r="FH23" s="119" t="s">
        <v>134</v>
      </c>
      <c r="FI23" s="119" t="s">
        <v>134</v>
      </c>
      <c r="FJ23" s="119">
        <v>421812</v>
      </c>
      <c r="FK23" s="134">
        <v>421812</v>
      </c>
    </row>
    <row r="24" spans="1:167">
      <c r="A24" s="13" t="s">
        <v>464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45">
        <v>0</v>
      </c>
      <c r="DN24" s="146">
        <v>47572</v>
      </c>
      <c r="DO24" s="146">
        <v>37062</v>
      </c>
      <c r="DP24" s="146">
        <v>1400194</v>
      </c>
      <c r="DQ24" s="147">
        <v>1484828</v>
      </c>
      <c r="DR24" s="145" t="s">
        <v>134</v>
      </c>
      <c r="DS24" s="146" t="s">
        <v>134</v>
      </c>
      <c r="DT24" s="146">
        <v>74166</v>
      </c>
      <c r="DU24" s="146">
        <v>1398726</v>
      </c>
      <c r="DV24" s="146">
        <v>1472892</v>
      </c>
      <c r="DW24" s="145" t="s">
        <v>134</v>
      </c>
      <c r="DX24" s="146">
        <v>43740</v>
      </c>
      <c r="DY24" s="146">
        <v>33421</v>
      </c>
      <c r="DZ24" s="146">
        <v>1345222</v>
      </c>
      <c r="EA24" s="147">
        <v>1422383</v>
      </c>
      <c r="EB24" s="145">
        <v>0</v>
      </c>
      <c r="EC24" s="146">
        <v>0</v>
      </c>
      <c r="ED24" s="146">
        <v>72248</v>
      </c>
      <c r="EE24" s="146">
        <v>1387015</v>
      </c>
      <c r="EF24" s="147">
        <v>1459263</v>
      </c>
      <c r="EG24" s="145">
        <v>0</v>
      </c>
      <c r="EH24" s="146">
        <v>19467</v>
      </c>
      <c r="EI24" s="146">
        <v>37400</v>
      </c>
      <c r="EJ24" s="146">
        <v>1761556</v>
      </c>
      <c r="EK24" s="147">
        <v>1818423</v>
      </c>
      <c r="EL24" s="145">
        <v>0</v>
      </c>
      <c r="EM24" s="146">
        <v>0</v>
      </c>
      <c r="EN24" s="146">
        <v>71819</v>
      </c>
      <c r="EO24" s="146">
        <v>1799858</v>
      </c>
      <c r="EP24" s="147">
        <v>1871677</v>
      </c>
      <c r="EQ24" s="145">
        <v>0</v>
      </c>
      <c r="ER24" s="146">
        <v>50736</v>
      </c>
      <c r="ES24" s="146">
        <v>37198</v>
      </c>
      <c r="ET24" s="146">
        <v>1595402</v>
      </c>
      <c r="EU24" s="146">
        <v>0</v>
      </c>
      <c r="EV24" s="146">
        <v>393528</v>
      </c>
      <c r="EW24" s="147">
        <v>2076864</v>
      </c>
      <c r="EX24" s="145">
        <v>0</v>
      </c>
      <c r="EY24" s="146">
        <v>0</v>
      </c>
      <c r="EZ24" s="146">
        <v>37426</v>
      </c>
      <c r="FA24" s="146">
        <v>1607748</v>
      </c>
      <c r="FB24" s="146">
        <v>0</v>
      </c>
      <c r="FC24" s="146">
        <v>407323</v>
      </c>
      <c r="FD24" s="147">
        <v>2052497</v>
      </c>
      <c r="FE24" s="145" t="s">
        <v>134</v>
      </c>
      <c r="FF24" s="146">
        <v>54815</v>
      </c>
      <c r="FG24" s="146">
        <v>42321</v>
      </c>
      <c r="FH24" s="146">
        <v>1783578</v>
      </c>
      <c r="FI24" s="146" t="s">
        <v>134</v>
      </c>
      <c r="FJ24" s="146">
        <v>421812</v>
      </c>
      <c r="FK24" s="147">
        <v>2302526</v>
      </c>
    </row>
    <row r="25" spans="1:167">
      <c r="A25" s="113" t="s">
        <v>837</v>
      </c>
    </row>
    <row r="26" spans="1:167" ht="72">
      <c r="A26" s="113" t="s">
        <v>838</v>
      </c>
    </row>
    <row r="27" spans="1:167" ht="18">
      <c r="A27" s="113" t="s">
        <v>839</v>
      </c>
    </row>
    <row r="28" spans="1:167" ht="72">
      <c r="A28" s="113" t="s">
        <v>840</v>
      </c>
    </row>
    <row r="29" spans="1:167" ht="45">
      <c r="A29" s="113" t="s">
        <v>841</v>
      </c>
    </row>
    <row r="30" spans="1:167">
      <c r="A30" s="113" t="s">
        <v>955</v>
      </c>
    </row>
  </sheetData>
  <sheetProtection selectLockedCells="1" selectUnlockedCells="1"/>
  <mergeCells count="167">
    <mergeCell ref="FE3:FE4"/>
    <mergeCell ref="FF3:FF4"/>
    <mergeCell ref="FG3:FG4"/>
    <mergeCell ref="FH3:FH4"/>
    <mergeCell ref="FI3:FI4"/>
    <mergeCell ref="FJ3:FJ4"/>
    <mergeCell ref="FK3:FK4"/>
    <mergeCell ref="ER3:ER4"/>
    <mergeCell ref="ES3:ES4"/>
    <mergeCell ref="FC3:FC4"/>
    <mergeCell ref="FD3:FD4"/>
    <mergeCell ref="EU3:EU4"/>
    <mergeCell ref="EW3:EW4"/>
    <mergeCell ref="EV3:EV4"/>
    <mergeCell ref="ET3:ET4"/>
    <mergeCell ref="EQ3:EQ4"/>
    <mergeCell ref="EE3:EE4"/>
    <mergeCell ref="EF3:EF4"/>
    <mergeCell ref="EK3:EK4"/>
    <mergeCell ref="DP3:DP4"/>
    <mergeCell ref="DZ3:DZ4"/>
    <mergeCell ref="DU3:DU4"/>
    <mergeCell ref="DV3:DV4"/>
    <mergeCell ref="DW3:DW4"/>
    <mergeCell ref="DX3:DX4"/>
    <mergeCell ref="DY3:DY4"/>
    <mergeCell ref="EG3:EG4"/>
    <mergeCell ref="EH3:EH4"/>
    <mergeCell ref="EL3:EL4"/>
    <mergeCell ref="EM3:EM4"/>
    <mergeCell ref="EN3:EN4"/>
    <mergeCell ref="EO3:EO4"/>
    <mergeCell ref="EP3:EP4"/>
    <mergeCell ref="EI3:EI4"/>
    <mergeCell ref="EC3:EC4"/>
    <mergeCell ref="ED3:ED4"/>
    <mergeCell ref="EA3:EA4"/>
    <mergeCell ref="EJ3:EJ4"/>
    <mergeCell ref="EB3:EB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BT3:BT4"/>
    <mergeCell ref="BU3:BU4"/>
    <mergeCell ref="BV3:BV4"/>
    <mergeCell ref="BW3:BW4"/>
    <mergeCell ref="BX3:BX4"/>
    <mergeCell ref="CI3:CI4"/>
    <mergeCell ref="CJ3:CJ4"/>
    <mergeCell ref="CD3:CD4"/>
    <mergeCell ref="CE3:CE4"/>
    <mergeCell ref="CF3:CF4"/>
    <mergeCell ref="CG3:CG4"/>
    <mergeCell ref="CH3:CH4"/>
    <mergeCell ref="DQ3:DQ4"/>
    <mergeCell ref="DR3:DR4"/>
    <mergeCell ref="DS3:DS4"/>
    <mergeCell ref="DT3:DT4"/>
    <mergeCell ref="DH3:DH4"/>
    <mergeCell ref="DI3:DI4"/>
    <mergeCell ref="CO3:CO4"/>
    <mergeCell ref="CP3:CP4"/>
    <mergeCell ref="CQ3:CQ4"/>
    <mergeCell ref="CR3:CR4"/>
    <mergeCell ref="CK3:CK4"/>
    <mergeCell ref="CL3:CL4"/>
    <mergeCell ref="CM3:CM4"/>
    <mergeCell ref="DJ3:DJ4"/>
    <mergeCell ref="DK3:DK4"/>
    <mergeCell ref="DL3:DL4"/>
    <mergeCell ref="DM3:DM4"/>
    <mergeCell ref="DN3:DN4"/>
    <mergeCell ref="DO3:DO4"/>
    <mergeCell ref="L3:L4"/>
    <mergeCell ref="M3:M4"/>
    <mergeCell ref="N3:N4"/>
    <mergeCell ref="O3:O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Q3:Q4"/>
    <mergeCell ref="R3:R4"/>
    <mergeCell ref="S3:S4"/>
    <mergeCell ref="T3:T4"/>
    <mergeCell ref="U3:U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P3:P4"/>
    <mergeCell ref="AA3:AA4"/>
    <mergeCell ref="AB3:AB4"/>
    <mergeCell ref="AC3:AC4"/>
    <mergeCell ref="EX3:EX4"/>
    <mergeCell ref="EY3:EY4"/>
    <mergeCell ref="EZ3:EZ4"/>
    <mergeCell ref="FA3:FA4"/>
    <mergeCell ref="FB3:FB4"/>
    <mergeCell ref="AZ3:AZ4"/>
    <mergeCell ref="BA3:BA4"/>
    <mergeCell ref="BB3:BB4"/>
    <mergeCell ref="BC3:BC4"/>
    <mergeCell ref="BD3:BD4"/>
    <mergeCell ref="BO3:BO4"/>
    <mergeCell ref="BP3:BP4"/>
    <mergeCell ref="BQ3:BQ4"/>
    <mergeCell ref="BR3:BR4"/>
    <mergeCell ref="BS3:BS4"/>
    <mergeCell ref="BJ3:BJ4"/>
    <mergeCell ref="BK3:BK4"/>
    <mergeCell ref="BL3:BL4"/>
    <mergeCell ref="BM3:BM4"/>
    <mergeCell ref="BN3:BN4"/>
    <mergeCell ref="AE3:AE4"/>
    <mergeCell ref="V3:V4"/>
    <mergeCell ref="W3:W4"/>
    <mergeCell ref="X3:X4"/>
    <mergeCell ref="Y3:Y4"/>
    <mergeCell ref="Z3:Z4"/>
    <mergeCell ref="AD3:AD4"/>
    <mergeCell ref="AU3:AU4"/>
    <mergeCell ref="AV3:AV4"/>
    <mergeCell ref="BZ3:BZ4"/>
    <mergeCell ref="CA3:CA4"/>
    <mergeCell ref="CB3:CB4"/>
    <mergeCell ref="CC3:CC4"/>
    <mergeCell ref="AW3:AW4"/>
    <mergeCell ref="AX3:AX4"/>
    <mergeCell ref="AY3:AY4"/>
    <mergeCell ref="BE3:BE4"/>
    <mergeCell ref="BF3:BF4"/>
    <mergeCell ref="BG3:BG4"/>
    <mergeCell ref="BH3:BH4"/>
    <mergeCell ref="BI3:BI4"/>
    <mergeCell ref="BY3:BY4"/>
  </mergeCells>
  <hyperlinks>
    <hyperlink ref="A1" location="Índice!A1" display="           Índice           " xr:uid="{00000000-0004-0000-0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50"/>
  </sheetPr>
  <dimension ref="A1:AS28"/>
  <sheetViews>
    <sheetView workbookViewId="0">
      <pane xSplit="1" topLeftCell="AE1" activePane="topRight" state="frozen"/>
      <selection pane="topRight" activeCell="AG2" sqref="AG2:AG6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821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798</v>
      </c>
      <c r="Y2" s="87" t="s">
        <v>827</v>
      </c>
      <c r="Z2" s="87" t="s">
        <v>859</v>
      </c>
      <c r="AA2" s="87" t="s">
        <v>907</v>
      </c>
      <c r="AB2" s="87" t="s">
        <v>915</v>
      </c>
      <c r="AC2" s="87" t="s">
        <v>926</v>
      </c>
      <c r="AD2" s="87" t="s">
        <v>933</v>
      </c>
      <c r="AE2" s="87" t="s">
        <v>942</v>
      </c>
      <c r="AF2" s="87" t="s">
        <v>968</v>
      </c>
      <c r="AG2" s="87" t="s">
        <v>978</v>
      </c>
    </row>
    <row r="3" spans="1:45" s="13" customFormat="1">
      <c r="A3" s="44" t="s">
        <v>822</v>
      </c>
      <c r="B3" s="119">
        <v>3677337</v>
      </c>
      <c r="C3" s="119">
        <v>3806386</v>
      </c>
      <c r="D3" s="119">
        <v>3830325</v>
      </c>
      <c r="E3" s="119">
        <v>3962032</v>
      </c>
      <c r="F3" s="119">
        <v>4398385</v>
      </c>
      <c r="G3" s="119">
        <v>4725835</v>
      </c>
      <c r="H3" s="119">
        <v>3200053</v>
      </c>
      <c r="I3" s="119">
        <v>3739421</v>
      </c>
      <c r="J3" s="119">
        <v>4060920</v>
      </c>
      <c r="K3" s="119">
        <v>5225522</v>
      </c>
      <c r="L3" s="119">
        <v>5583550</v>
      </c>
      <c r="M3" s="119">
        <v>5916730</v>
      </c>
      <c r="N3" s="119">
        <v>5942731</v>
      </c>
      <c r="O3" s="119">
        <v>6431117</v>
      </c>
      <c r="P3" s="119">
        <v>6618063</v>
      </c>
      <c r="Q3" s="119">
        <v>6655299</v>
      </c>
      <c r="R3" s="119">
        <v>7642496</v>
      </c>
      <c r="S3" s="119">
        <v>8174813</v>
      </c>
      <c r="T3" s="119">
        <v>8347627</v>
      </c>
      <c r="U3" s="119">
        <v>8584162</v>
      </c>
      <c r="V3" s="119">
        <v>6793952</v>
      </c>
      <c r="W3" s="119">
        <v>7418807</v>
      </c>
      <c r="X3" s="119">
        <v>8205383</v>
      </c>
      <c r="Y3" s="119">
        <v>8909298</v>
      </c>
      <c r="Z3" s="119">
        <v>8548929</v>
      </c>
      <c r="AA3" s="119">
        <v>8766511</v>
      </c>
      <c r="AB3" s="119">
        <v>9071700</v>
      </c>
      <c r="AC3" s="119">
        <v>9372785</v>
      </c>
      <c r="AD3" s="119">
        <v>5925052</v>
      </c>
      <c r="AE3" s="119">
        <v>5594955</v>
      </c>
      <c r="AF3" s="119">
        <v>5611497</v>
      </c>
      <c r="AG3" s="119">
        <v>4861110</v>
      </c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823</v>
      </c>
      <c r="B4" s="119">
        <v>1143067</v>
      </c>
      <c r="C4" s="119">
        <v>1204327</v>
      </c>
      <c r="D4" s="119">
        <v>1255224</v>
      </c>
      <c r="E4" s="119">
        <v>1245217</v>
      </c>
      <c r="F4" s="119">
        <v>482853</v>
      </c>
      <c r="G4" s="119">
        <v>388387</v>
      </c>
      <c r="H4" s="119">
        <v>344311</v>
      </c>
      <c r="I4" s="119">
        <v>289903</v>
      </c>
      <c r="J4" s="119">
        <v>2413</v>
      </c>
      <c r="K4" s="119">
        <v>2393</v>
      </c>
      <c r="L4" s="119">
        <v>2538</v>
      </c>
      <c r="M4" s="119">
        <v>2662</v>
      </c>
      <c r="N4" s="119">
        <v>2109</v>
      </c>
      <c r="O4" s="119">
        <v>2620</v>
      </c>
      <c r="P4" s="119">
        <v>2476</v>
      </c>
      <c r="Q4" s="119">
        <v>2459</v>
      </c>
      <c r="R4" s="119">
        <v>2454</v>
      </c>
      <c r="S4" s="119">
        <v>3931</v>
      </c>
      <c r="T4" s="119">
        <v>6351</v>
      </c>
      <c r="U4" s="119">
        <v>16268</v>
      </c>
      <c r="V4" s="119">
        <v>18033</v>
      </c>
      <c r="W4" s="119">
        <v>22641</v>
      </c>
      <c r="X4" s="119">
        <v>48895</v>
      </c>
      <c r="Y4" s="119">
        <v>52979</v>
      </c>
      <c r="Z4" s="119">
        <v>55088</v>
      </c>
      <c r="AA4" s="119">
        <v>56408</v>
      </c>
      <c r="AB4" s="119">
        <v>56330</v>
      </c>
      <c r="AC4" s="119">
        <v>53998</v>
      </c>
      <c r="AD4" s="119">
        <v>11615845</v>
      </c>
      <c r="AE4" s="119">
        <v>17373797</v>
      </c>
      <c r="AF4" s="119">
        <v>17855704</v>
      </c>
      <c r="AG4" s="119">
        <v>18350048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824</v>
      </c>
      <c r="B5" s="119">
        <v>17132036</v>
      </c>
      <c r="C5" s="119">
        <v>17526482</v>
      </c>
      <c r="D5" s="119">
        <v>16560773</v>
      </c>
      <c r="E5" s="119">
        <v>18876433</v>
      </c>
      <c r="F5" s="119">
        <v>16544287</v>
      </c>
      <c r="G5" s="119">
        <v>19413950</v>
      </c>
      <c r="H5" s="119">
        <v>14346258</v>
      </c>
      <c r="I5" s="119">
        <v>16364035</v>
      </c>
      <c r="J5" s="119">
        <v>14896870</v>
      </c>
      <c r="K5" s="119">
        <v>15732867</v>
      </c>
      <c r="L5" s="119">
        <v>16877419</v>
      </c>
      <c r="M5" s="119">
        <v>18880890</v>
      </c>
      <c r="N5" s="119">
        <v>19066818</v>
      </c>
      <c r="O5" s="119">
        <v>19846342</v>
      </c>
      <c r="P5" s="119">
        <v>24419155</v>
      </c>
      <c r="Q5" s="119">
        <v>24987444</v>
      </c>
      <c r="R5" s="119">
        <v>25708787</v>
      </c>
      <c r="S5" s="119">
        <v>27837944</v>
      </c>
      <c r="T5" s="119">
        <v>27791153</v>
      </c>
      <c r="U5" s="119">
        <v>29788639</v>
      </c>
      <c r="V5" s="119">
        <v>28371013</v>
      </c>
      <c r="W5" s="119">
        <v>31655380</v>
      </c>
      <c r="X5" s="119">
        <v>29511196</v>
      </c>
      <c r="Y5" s="119">
        <v>30492530</v>
      </c>
      <c r="Z5" s="119">
        <v>29864763</v>
      </c>
      <c r="AA5" s="119">
        <v>30804451</v>
      </c>
      <c r="AB5" s="119">
        <v>31632472</v>
      </c>
      <c r="AC5" s="119">
        <v>33624096</v>
      </c>
      <c r="AD5" s="119">
        <v>31596771</v>
      </c>
      <c r="AE5" s="119">
        <v>32897869</v>
      </c>
      <c r="AF5" s="119">
        <v>33969983</v>
      </c>
      <c r="AG5" s="119">
        <v>35098746</v>
      </c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464</v>
      </c>
      <c r="B6" s="121">
        <v>21952440</v>
      </c>
      <c r="C6" s="121">
        <v>22537195</v>
      </c>
      <c r="D6" s="121">
        <v>21646322</v>
      </c>
      <c r="E6" s="121">
        <v>24083682</v>
      </c>
      <c r="F6" s="121">
        <v>21425525</v>
      </c>
      <c r="G6" s="121">
        <v>24528172</v>
      </c>
      <c r="H6" s="121">
        <v>17890622</v>
      </c>
      <c r="I6" s="121">
        <v>20393359</v>
      </c>
      <c r="J6" s="121">
        <v>18960203</v>
      </c>
      <c r="K6" s="121">
        <v>20960782</v>
      </c>
      <c r="L6" s="121">
        <v>22463507</v>
      </c>
      <c r="M6" s="121">
        <v>24800282</v>
      </c>
      <c r="N6" s="121">
        <v>25011658</v>
      </c>
      <c r="O6" s="121">
        <v>26280079</v>
      </c>
      <c r="P6" s="121">
        <v>31039694</v>
      </c>
      <c r="Q6" s="121">
        <v>31645202</v>
      </c>
      <c r="R6" s="121">
        <v>33353737</v>
      </c>
      <c r="S6" s="121">
        <v>36016688</v>
      </c>
      <c r="T6" s="121">
        <v>36145131</v>
      </c>
      <c r="U6" s="121">
        <v>38389069</v>
      </c>
      <c r="V6" s="121">
        <v>35182998</v>
      </c>
      <c r="W6" s="121">
        <v>39096828</v>
      </c>
      <c r="X6" s="121">
        <v>37765474</v>
      </c>
      <c r="Y6" s="121">
        <v>39454807</v>
      </c>
      <c r="Z6" s="121">
        <v>38468780</v>
      </c>
      <c r="AA6" s="121">
        <v>39627370</v>
      </c>
      <c r="AB6" s="121">
        <v>40760502</v>
      </c>
      <c r="AC6" s="121">
        <v>43050879</v>
      </c>
      <c r="AD6" s="121">
        <f>SUM(AD3:AD5)</f>
        <v>49137668</v>
      </c>
      <c r="AE6" s="121">
        <v>55866621</v>
      </c>
      <c r="AF6" s="121">
        <v>57437184</v>
      </c>
      <c r="AG6" s="121">
        <v>58309904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phoneticPr fontId="42" type="noConversion"/>
  <hyperlinks>
    <hyperlink ref="A1" location="Índice!A1" display="           Índice           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50"/>
  </sheetPr>
  <dimension ref="A1:DY21"/>
  <sheetViews>
    <sheetView workbookViewId="0">
      <pane xSplit="1" topLeftCell="DU1" activePane="topRight" state="frozen"/>
      <selection pane="topRight" activeCell="DV4" sqref="DV4:DY16"/>
    </sheetView>
  </sheetViews>
  <sheetFormatPr defaultColWidth="9" defaultRowHeight="15"/>
  <cols>
    <col min="1" max="1" width="50.5703125" style="4" customWidth="1"/>
    <col min="2" max="91" width="13.28515625" style="4" customWidth="1"/>
    <col min="92" max="92" width="13.42578125" style="4" customWidth="1"/>
    <col min="93" max="105" width="13.28515625" style="4" customWidth="1"/>
    <col min="106" max="113" width="13.42578125" style="4" customWidth="1"/>
    <col min="114" max="114" width="12.85546875" style="4" customWidth="1"/>
    <col min="115" max="115" width="11.7109375" style="4" customWidth="1"/>
    <col min="116" max="116" width="11.140625" style="4" customWidth="1"/>
    <col min="117" max="117" width="11.85546875" style="4" customWidth="1"/>
    <col min="118" max="118" width="12.85546875" style="4" customWidth="1"/>
    <col min="119" max="119" width="11.7109375" style="4" customWidth="1"/>
    <col min="120" max="120" width="11.140625" style="4" customWidth="1"/>
    <col min="121" max="121" width="11.85546875" style="4" customWidth="1"/>
    <col min="122" max="122" width="12.85546875" style="4" customWidth="1"/>
    <col min="123" max="123" width="11.7109375" style="4" customWidth="1"/>
    <col min="124" max="124" width="11.140625" style="4" customWidth="1"/>
    <col min="125" max="125" width="11.85546875" style="4" customWidth="1"/>
    <col min="126" max="126" width="12.85546875" style="4" customWidth="1"/>
    <col min="127" max="127" width="11.7109375" style="4" customWidth="1"/>
    <col min="128" max="128" width="11.140625" style="4" customWidth="1"/>
    <col min="129" max="129" width="11.85546875" style="4" customWidth="1"/>
    <col min="130" max="16384" width="9" style="4"/>
  </cols>
  <sheetData>
    <row r="1" spans="1:129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29" ht="15.75" customHeight="1">
      <c r="A2" s="5"/>
      <c r="B2" s="301" t="s">
        <v>487</v>
      </c>
      <c r="C2" s="301"/>
      <c r="D2" s="301"/>
      <c r="E2" s="301"/>
      <c r="F2" s="301" t="s">
        <v>796</v>
      </c>
      <c r="G2" s="301"/>
      <c r="H2" s="301"/>
      <c r="I2" s="301"/>
      <c r="J2" s="301" t="s">
        <v>795</v>
      </c>
      <c r="K2" s="301"/>
      <c r="L2" s="301"/>
      <c r="M2" s="301"/>
      <c r="N2" s="301" t="s">
        <v>620</v>
      </c>
      <c r="O2" s="301"/>
      <c r="P2" s="301"/>
      <c r="Q2" s="301"/>
      <c r="R2" s="301" t="s">
        <v>483</v>
      </c>
      <c r="S2" s="301"/>
      <c r="T2" s="301"/>
      <c r="U2" s="301"/>
      <c r="V2" s="301" t="s">
        <v>794</v>
      </c>
      <c r="W2" s="301"/>
      <c r="X2" s="301"/>
      <c r="Y2" s="301"/>
      <c r="Z2" s="301" t="s">
        <v>793</v>
      </c>
      <c r="AA2" s="301"/>
      <c r="AB2" s="301"/>
      <c r="AC2" s="301"/>
      <c r="AD2" s="301" t="s">
        <v>272</v>
      </c>
      <c r="AE2" s="301"/>
      <c r="AF2" s="301"/>
      <c r="AG2" s="301"/>
      <c r="AH2" s="301" t="s">
        <v>479</v>
      </c>
      <c r="AI2" s="301"/>
      <c r="AJ2" s="301"/>
      <c r="AK2" s="301"/>
      <c r="AL2" s="301" t="s">
        <v>792</v>
      </c>
      <c r="AM2" s="301"/>
      <c r="AN2" s="301"/>
      <c r="AO2" s="301"/>
      <c r="AP2" s="301" t="s">
        <v>791</v>
      </c>
      <c r="AQ2" s="301"/>
      <c r="AR2" s="301"/>
      <c r="AS2" s="301"/>
      <c r="AT2" s="301" t="s">
        <v>290</v>
      </c>
      <c r="AU2" s="301"/>
      <c r="AV2" s="301"/>
      <c r="AW2" s="301"/>
      <c r="AX2" s="301" t="s">
        <v>475</v>
      </c>
      <c r="AY2" s="301"/>
      <c r="AZ2" s="301"/>
      <c r="BA2" s="301"/>
      <c r="BB2" s="301" t="s">
        <v>790</v>
      </c>
      <c r="BC2" s="301"/>
      <c r="BD2" s="301"/>
      <c r="BE2" s="301"/>
      <c r="BF2" s="301" t="s">
        <v>789</v>
      </c>
      <c r="BG2" s="301"/>
      <c r="BH2" s="301"/>
      <c r="BI2" s="301"/>
      <c r="BJ2" s="301" t="s">
        <v>267</v>
      </c>
      <c r="BK2" s="301"/>
      <c r="BL2" s="301"/>
      <c r="BM2" s="301"/>
      <c r="BN2" s="301" t="s">
        <v>471</v>
      </c>
      <c r="BO2" s="301"/>
      <c r="BP2" s="301"/>
      <c r="BQ2" s="301"/>
      <c r="BR2" s="301" t="s">
        <v>788</v>
      </c>
      <c r="BS2" s="301"/>
      <c r="BT2" s="301"/>
      <c r="BU2" s="301"/>
      <c r="BV2" s="298" t="s">
        <v>787</v>
      </c>
      <c r="BW2" s="298"/>
      <c r="BX2" s="298"/>
      <c r="BY2" s="298"/>
      <c r="BZ2" s="301" t="s">
        <v>266</v>
      </c>
      <c r="CA2" s="301"/>
      <c r="CB2" s="301"/>
      <c r="CC2" s="301"/>
      <c r="CD2" s="301" t="s">
        <v>467</v>
      </c>
      <c r="CE2" s="301"/>
      <c r="CF2" s="301"/>
      <c r="CG2" s="301"/>
      <c r="CH2" s="301" t="s">
        <v>619</v>
      </c>
      <c r="CI2" s="301"/>
      <c r="CJ2" s="301"/>
      <c r="CK2" s="301"/>
      <c r="CL2" s="301" t="s">
        <v>801</v>
      </c>
      <c r="CM2" s="301"/>
      <c r="CN2" s="301"/>
      <c r="CO2" s="301"/>
      <c r="CP2" s="301" t="s">
        <v>828</v>
      </c>
      <c r="CQ2" s="301"/>
      <c r="CR2" s="301"/>
      <c r="CS2" s="301"/>
      <c r="CT2" s="301" t="s">
        <v>863</v>
      </c>
      <c r="CU2" s="301"/>
      <c r="CV2" s="301"/>
      <c r="CW2" s="301"/>
      <c r="CX2" s="301" t="s">
        <v>910</v>
      </c>
      <c r="CY2" s="301"/>
      <c r="CZ2" s="301"/>
      <c r="DA2" s="301"/>
      <c r="DB2" s="301" t="s">
        <v>918</v>
      </c>
      <c r="DC2" s="301"/>
      <c r="DD2" s="301"/>
      <c r="DE2" s="301"/>
      <c r="DF2" s="301" t="s">
        <v>928</v>
      </c>
      <c r="DG2" s="301"/>
      <c r="DH2" s="301"/>
      <c r="DI2" s="301"/>
      <c r="DJ2" s="301" t="s">
        <v>934</v>
      </c>
      <c r="DK2" s="301"/>
      <c r="DL2" s="301"/>
      <c r="DM2" s="301"/>
      <c r="DN2" s="301" t="s">
        <v>944</v>
      </c>
      <c r="DO2" s="301"/>
      <c r="DP2" s="301"/>
      <c r="DQ2" s="301"/>
      <c r="DR2" s="301" t="s">
        <v>969</v>
      </c>
      <c r="DS2" s="301"/>
      <c r="DT2" s="301"/>
      <c r="DU2" s="301"/>
      <c r="DV2" s="301" t="s">
        <v>981</v>
      </c>
      <c r="DW2" s="301"/>
      <c r="DX2" s="301"/>
      <c r="DY2" s="301"/>
    </row>
    <row r="3" spans="1:129" customFormat="1" ht="36.75" customHeight="1">
      <c r="A3" s="88" t="s">
        <v>488</v>
      </c>
      <c r="B3" s="94" t="s">
        <v>514</v>
      </c>
      <c r="C3" s="95" t="s">
        <v>490</v>
      </c>
      <c r="D3" s="95" t="s">
        <v>491</v>
      </c>
      <c r="E3" s="96" t="s">
        <v>518</v>
      </c>
      <c r="F3" s="94" t="s">
        <v>514</v>
      </c>
      <c r="G3" s="95" t="s">
        <v>490</v>
      </c>
      <c r="H3" s="95" t="s">
        <v>491</v>
      </c>
      <c r="I3" s="96" t="s">
        <v>517</v>
      </c>
      <c r="J3" s="94" t="s">
        <v>514</v>
      </c>
      <c r="K3" s="95" t="s">
        <v>490</v>
      </c>
      <c r="L3" s="95" t="s">
        <v>491</v>
      </c>
      <c r="M3" s="96" t="s">
        <v>516</v>
      </c>
      <c r="N3" s="94" t="s">
        <v>514</v>
      </c>
      <c r="O3" s="95" t="s">
        <v>490</v>
      </c>
      <c r="P3" s="95" t="s">
        <v>491</v>
      </c>
      <c r="Q3" s="96" t="s">
        <v>515</v>
      </c>
      <c r="R3" s="94" t="s">
        <v>509</v>
      </c>
      <c r="S3" s="95" t="s">
        <v>490</v>
      </c>
      <c r="T3" s="95" t="s">
        <v>491</v>
      </c>
      <c r="U3" s="96" t="s">
        <v>513</v>
      </c>
      <c r="V3" s="94" t="s">
        <v>509</v>
      </c>
      <c r="W3" s="95" t="s">
        <v>490</v>
      </c>
      <c r="X3" s="95" t="s">
        <v>491</v>
      </c>
      <c r="Y3" s="96" t="s">
        <v>512</v>
      </c>
      <c r="Z3" s="94" t="s">
        <v>509</v>
      </c>
      <c r="AA3" s="95" t="s">
        <v>490</v>
      </c>
      <c r="AB3" s="95" t="s">
        <v>491</v>
      </c>
      <c r="AC3" s="96" t="s">
        <v>511</v>
      </c>
      <c r="AD3" s="94" t="s">
        <v>509</v>
      </c>
      <c r="AE3" s="95" t="s">
        <v>490</v>
      </c>
      <c r="AF3" s="95" t="s">
        <v>491</v>
      </c>
      <c r="AG3" s="96" t="s">
        <v>510</v>
      </c>
      <c r="AH3" s="94" t="s">
        <v>504</v>
      </c>
      <c r="AI3" s="95" t="s">
        <v>490</v>
      </c>
      <c r="AJ3" s="95" t="s">
        <v>491</v>
      </c>
      <c r="AK3" s="96" t="s">
        <v>508</v>
      </c>
      <c r="AL3" s="94" t="s">
        <v>504</v>
      </c>
      <c r="AM3" s="95" t="s">
        <v>490</v>
      </c>
      <c r="AN3" s="95" t="s">
        <v>491</v>
      </c>
      <c r="AO3" s="96" t="s">
        <v>507</v>
      </c>
      <c r="AP3" s="94" t="s">
        <v>504</v>
      </c>
      <c r="AQ3" s="95" t="s">
        <v>490</v>
      </c>
      <c r="AR3" s="95" t="s">
        <v>491</v>
      </c>
      <c r="AS3" s="96" t="s">
        <v>506</v>
      </c>
      <c r="AT3" s="94" t="s">
        <v>504</v>
      </c>
      <c r="AU3" s="95" t="s">
        <v>490</v>
      </c>
      <c r="AV3" s="95" t="s">
        <v>491</v>
      </c>
      <c r="AW3" s="96" t="s">
        <v>505</v>
      </c>
      <c r="AX3" s="94" t="s">
        <v>499</v>
      </c>
      <c r="AY3" s="95" t="s">
        <v>490</v>
      </c>
      <c r="AZ3" s="95" t="s">
        <v>491</v>
      </c>
      <c r="BA3" s="96" t="s">
        <v>503</v>
      </c>
      <c r="BB3" s="94" t="s">
        <v>499</v>
      </c>
      <c r="BC3" s="95" t="s">
        <v>490</v>
      </c>
      <c r="BD3" s="95" t="s">
        <v>491</v>
      </c>
      <c r="BE3" s="96" t="s">
        <v>502</v>
      </c>
      <c r="BF3" s="94" t="s">
        <v>499</v>
      </c>
      <c r="BG3" s="95" t="s">
        <v>490</v>
      </c>
      <c r="BH3" s="95" t="s">
        <v>491</v>
      </c>
      <c r="BI3" s="96" t="s">
        <v>501</v>
      </c>
      <c r="BJ3" s="94" t="s">
        <v>499</v>
      </c>
      <c r="BK3" s="95" t="s">
        <v>490</v>
      </c>
      <c r="BL3" s="95" t="s">
        <v>491</v>
      </c>
      <c r="BM3" s="96" t="s">
        <v>500</v>
      </c>
      <c r="BN3" s="94" t="s">
        <v>494</v>
      </c>
      <c r="BO3" s="95" t="s">
        <v>490</v>
      </c>
      <c r="BP3" s="95" t="s">
        <v>491</v>
      </c>
      <c r="BQ3" s="96" t="s">
        <v>498</v>
      </c>
      <c r="BR3" s="94" t="s">
        <v>494</v>
      </c>
      <c r="BS3" s="95" t="s">
        <v>490</v>
      </c>
      <c r="BT3" s="95" t="s">
        <v>491</v>
      </c>
      <c r="BU3" s="96" t="s">
        <v>497</v>
      </c>
      <c r="BV3" s="97" t="s">
        <v>494</v>
      </c>
      <c r="BW3" s="97" t="s">
        <v>490</v>
      </c>
      <c r="BX3" s="97" t="s">
        <v>491</v>
      </c>
      <c r="BY3" s="97" t="s">
        <v>496</v>
      </c>
      <c r="BZ3" s="94" t="s">
        <v>494</v>
      </c>
      <c r="CA3" s="95" t="s">
        <v>490</v>
      </c>
      <c r="CB3" s="95" t="s">
        <v>491</v>
      </c>
      <c r="CC3" s="96" t="s">
        <v>495</v>
      </c>
      <c r="CD3" s="91" t="s">
        <v>489</v>
      </c>
      <c r="CE3" s="92" t="s">
        <v>490</v>
      </c>
      <c r="CF3" s="92" t="s">
        <v>491</v>
      </c>
      <c r="CG3" s="93" t="s">
        <v>493</v>
      </c>
      <c r="CH3" s="91" t="s">
        <v>489</v>
      </c>
      <c r="CI3" s="92" t="s">
        <v>490</v>
      </c>
      <c r="CJ3" s="92" t="s">
        <v>491</v>
      </c>
      <c r="CK3" s="93" t="s">
        <v>492</v>
      </c>
      <c r="CL3" s="91" t="s">
        <v>489</v>
      </c>
      <c r="CM3" s="92" t="s">
        <v>490</v>
      </c>
      <c r="CN3" s="92" t="s">
        <v>491</v>
      </c>
      <c r="CO3" s="93" t="s">
        <v>799</v>
      </c>
      <c r="CP3" s="112" t="s">
        <v>489</v>
      </c>
      <c r="CQ3" s="111" t="s">
        <v>490</v>
      </c>
      <c r="CR3" s="111" t="s">
        <v>491</v>
      </c>
      <c r="CS3" s="93" t="s">
        <v>842</v>
      </c>
      <c r="CT3" s="220" t="s">
        <v>864</v>
      </c>
      <c r="CU3" s="221" t="s">
        <v>490</v>
      </c>
      <c r="CV3" s="221" t="s">
        <v>491</v>
      </c>
      <c r="CW3" s="93" t="s">
        <v>862</v>
      </c>
      <c r="CX3" s="230" t="s">
        <v>864</v>
      </c>
      <c r="CY3" s="231" t="s">
        <v>490</v>
      </c>
      <c r="CZ3" s="231" t="s">
        <v>491</v>
      </c>
      <c r="DA3" s="93" t="s">
        <v>911</v>
      </c>
      <c r="DB3" s="247" t="s">
        <v>864</v>
      </c>
      <c r="DC3" s="248" t="s">
        <v>490</v>
      </c>
      <c r="DD3" s="248" t="s">
        <v>491</v>
      </c>
      <c r="DE3" s="93" t="s">
        <v>919</v>
      </c>
      <c r="DF3" s="254" t="s">
        <v>864</v>
      </c>
      <c r="DG3" s="255" t="s">
        <v>490</v>
      </c>
      <c r="DH3" s="255" t="s">
        <v>491</v>
      </c>
      <c r="DI3" s="93" t="s">
        <v>931</v>
      </c>
      <c r="DJ3" s="260" t="s">
        <v>936</v>
      </c>
      <c r="DK3" s="261" t="s">
        <v>490</v>
      </c>
      <c r="DL3" s="261" t="s">
        <v>491</v>
      </c>
      <c r="DM3" s="93" t="s">
        <v>937</v>
      </c>
      <c r="DN3" s="266" t="s">
        <v>936</v>
      </c>
      <c r="DO3" s="267" t="s">
        <v>490</v>
      </c>
      <c r="DP3" s="267" t="s">
        <v>491</v>
      </c>
      <c r="DQ3" s="93" t="s">
        <v>949</v>
      </c>
      <c r="DR3" s="270" t="s">
        <v>936</v>
      </c>
      <c r="DS3" s="271" t="s">
        <v>490</v>
      </c>
      <c r="DT3" s="271" t="s">
        <v>491</v>
      </c>
      <c r="DU3" s="93" t="s">
        <v>971</v>
      </c>
      <c r="DV3" s="279" t="s">
        <v>936</v>
      </c>
      <c r="DW3" s="278" t="s">
        <v>490</v>
      </c>
      <c r="DX3" s="278" t="s">
        <v>491</v>
      </c>
      <c r="DY3" s="93" t="s">
        <v>982</v>
      </c>
    </row>
    <row r="4" spans="1:129">
      <c r="A4" s="44" t="s">
        <v>519</v>
      </c>
      <c r="B4" s="131">
        <v>1295992</v>
      </c>
      <c r="C4" s="119">
        <v>164334</v>
      </c>
      <c r="D4" s="119">
        <v>89453</v>
      </c>
      <c r="E4" s="132">
        <v>1370873</v>
      </c>
      <c r="F4" s="131">
        <v>1295992</v>
      </c>
      <c r="G4" s="119">
        <v>303007</v>
      </c>
      <c r="H4" s="119">
        <v>186537</v>
      </c>
      <c r="I4" s="132">
        <v>1412462</v>
      </c>
      <c r="J4" s="131">
        <v>1295992</v>
      </c>
      <c r="K4" s="119">
        <v>459140</v>
      </c>
      <c r="L4" s="119">
        <v>340456</v>
      </c>
      <c r="M4" s="132">
        <v>1414676</v>
      </c>
      <c r="N4" s="131">
        <v>1295992</v>
      </c>
      <c r="O4" s="119">
        <v>586245</v>
      </c>
      <c r="P4" s="119">
        <v>447444</v>
      </c>
      <c r="Q4" s="132">
        <v>1434793</v>
      </c>
      <c r="R4" s="131">
        <v>1434793</v>
      </c>
      <c r="S4" s="119">
        <v>114946</v>
      </c>
      <c r="T4" s="119">
        <v>159387</v>
      </c>
      <c r="U4" s="132">
        <v>1390352</v>
      </c>
      <c r="V4" s="131">
        <v>1434793</v>
      </c>
      <c r="W4" s="119">
        <v>220880</v>
      </c>
      <c r="X4" s="119">
        <v>372709</v>
      </c>
      <c r="Y4" s="132">
        <v>1282964</v>
      </c>
      <c r="Z4" s="131">
        <v>1434793</v>
      </c>
      <c r="AA4" s="119">
        <v>312037</v>
      </c>
      <c r="AB4" s="119">
        <v>537960</v>
      </c>
      <c r="AC4" s="132">
        <v>1208870</v>
      </c>
      <c r="AD4" s="131">
        <v>1434793</v>
      </c>
      <c r="AE4" s="119">
        <v>401250</v>
      </c>
      <c r="AF4" s="119">
        <v>644865</v>
      </c>
      <c r="AG4" s="132">
        <v>1191178</v>
      </c>
      <c r="AH4" s="131">
        <v>1191178</v>
      </c>
      <c r="AI4" s="119">
        <v>112299</v>
      </c>
      <c r="AJ4" s="119">
        <v>111804</v>
      </c>
      <c r="AK4" s="132">
        <v>1191673</v>
      </c>
      <c r="AL4" s="131">
        <v>1191178</v>
      </c>
      <c r="AM4" s="119">
        <v>212028</v>
      </c>
      <c r="AN4" s="119">
        <v>-198506</v>
      </c>
      <c r="AO4" s="132">
        <v>1204700</v>
      </c>
      <c r="AP4" s="131">
        <v>1191178</v>
      </c>
      <c r="AQ4" s="119">
        <v>347672</v>
      </c>
      <c r="AR4" s="119">
        <v>-342116</v>
      </c>
      <c r="AS4" s="132">
        <v>1196734</v>
      </c>
      <c r="AT4" s="131">
        <v>1191178</v>
      </c>
      <c r="AU4" s="119">
        <v>591246</v>
      </c>
      <c r="AV4" s="119">
        <v>-441779</v>
      </c>
      <c r="AW4" s="132">
        <v>1340645</v>
      </c>
      <c r="AX4" s="131">
        <v>1340645</v>
      </c>
      <c r="AY4" s="119">
        <v>130020</v>
      </c>
      <c r="AZ4" s="119">
        <v>-120544</v>
      </c>
      <c r="BA4" s="132">
        <v>1350121</v>
      </c>
      <c r="BB4" s="131">
        <v>1340645</v>
      </c>
      <c r="BC4" s="119">
        <v>342688</v>
      </c>
      <c r="BD4" s="119">
        <v>-229297</v>
      </c>
      <c r="BE4" s="132">
        <v>1454036</v>
      </c>
      <c r="BF4" s="131">
        <v>1340645</v>
      </c>
      <c r="BG4" s="119">
        <v>479071</v>
      </c>
      <c r="BH4" s="119">
        <v>-325122</v>
      </c>
      <c r="BI4" s="132">
        <v>1494594</v>
      </c>
      <c r="BJ4" s="131">
        <v>1340645</v>
      </c>
      <c r="BK4" s="119">
        <v>563293</v>
      </c>
      <c r="BL4" s="119">
        <v>-381866</v>
      </c>
      <c r="BM4" s="132">
        <v>1522072</v>
      </c>
      <c r="BN4" s="131">
        <v>1522072</v>
      </c>
      <c r="BO4" s="119">
        <v>55613</v>
      </c>
      <c r="BP4" s="119">
        <v>-71450</v>
      </c>
      <c r="BQ4" s="132">
        <v>1506235</v>
      </c>
      <c r="BR4" s="131">
        <v>1522072</v>
      </c>
      <c r="BS4" s="119">
        <v>161364</v>
      </c>
      <c r="BT4" s="119">
        <v>-170187</v>
      </c>
      <c r="BU4" s="132">
        <v>1513249</v>
      </c>
      <c r="BV4" s="150">
        <v>1522072</v>
      </c>
      <c r="BW4" s="151">
        <v>315291</v>
      </c>
      <c r="BX4" s="151">
        <v>-317730</v>
      </c>
      <c r="BY4" s="151">
        <v>1519633</v>
      </c>
      <c r="BZ4" s="131">
        <v>1522072</v>
      </c>
      <c r="CA4" s="119">
        <v>362008</v>
      </c>
      <c r="CB4" s="119">
        <v>-396790</v>
      </c>
      <c r="CC4" s="132">
        <v>1487290</v>
      </c>
      <c r="CD4" s="131">
        <v>1487290</v>
      </c>
      <c r="CE4" s="119">
        <v>94724</v>
      </c>
      <c r="CF4" s="119">
        <v>-93141</v>
      </c>
      <c r="CG4" s="132">
        <v>1488873</v>
      </c>
      <c r="CH4" s="131">
        <v>1487290</v>
      </c>
      <c r="CI4" s="119">
        <v>172570</v>
      </c>
      <c r="CJ4" s="119">
        <v>-221262</v>
      </c>
      <c r="CK4" s="119">
        <v>1438598</v>
      </c>
      <c r="CL4" s="152">
        <v>1487290</v>
      </c>
      <c r="CM4" s="153">
        <v>275148</v>
      </c>
      <c r="CN4" s="153">
        <v>-303079</v>
      </c>
      <c r="CO4" s="154">
        <v>1459359</v>
      </c>
      <c r="CP4" s="152">
        <v>1487290</v>
      </c>
      <c r="CQ4" s="153">
        <v>395478</v>
      </c>
      <c r="CR4" s="153">
        <v>-412119</v>
      </c>
      <c r="CS4" s="153">
        <v>1470649</v>
      </c>
      <c r="CT4" s="152">
        <v>1470649</v>
      </c>
      <c r="CU4" s="153">
        <v>124110</v>
      </c>
      <c r="CV4" s="153">
        <v>-96157</v>
      </c>
      <c r="CW4" s="154">
        <v>1498602</v>
      </c>
      <c r="CX4" s="152">
        <v>1470649</v>
      </c>
      <c r="CY4" s="119">
        <v>272943</v>
      </c>
      <c r="CZ4" s="119">
        <v>-189713</v>
      </c>
      <c r="DA4" s="154">
        <v>1553879</v>
      </c>
      <c r="DB4" s="152">
        <v>1470649</v>
      </c>
      <c r="DC4" s="119">
        <v>465822</v>
      </c>
      <c r="DD4" s="119">
        <v>-284545</v>
      </c>
      <c r="DE4" s="154">
        <v>1651926</v>
      </c>
      <c r="DF4" s="152">
        <v>1470649</v>
      </c>
      <c r="DG4" s="119">
        <v>550444</v>
      </c>
      <c r="DH4" s="119">
        <v>-384584</v>
      </c>
      <c r="DI4" s="154">
        <v>1636509</v>
      </c>
      <c r="DJ4" s="152">
        <v>1636509</v>
      </c>
      <c r="DK4" s="119">
        <v>175051</v>
      </c>
      <c r="DL4" s="119">
        <v>-134757</v>
      </c>
      <c r="DM4" s="154">
        <v>1676803</v>
      </c>
      <c r="DN4" s="152">
        <v>1636509</v>
      </c>
      <c r="DO4" s="119">
        <v>307027</v>
      </c>
      <c r="DP4" s="119">
        <v>-221458</v>
      </c>
      <c r="DQ4" s="154">
        <v>1722078</v>
      </c>
      <c r="DR4" s="152">
        <v>1636509</v>
      </c>
      <c r="DS4" s="119">
        <v>437257</v>
      </c>
      <c r="DT4" s="119">
        <v>-320855</v>
      </c>
      <c r="DU4" s="154">
        <v>1752911</v>
      </c>
      <c r="DV4" s="152">
        <v>1636509</v>
      </c>
      <c r="DW4" s="119">
        <v>563075</v>
      </c>
      <c r="DX4" s="119">
        <v>-408785</v>
      </c>
      <c r="DY4" s="154">
        <v>1790799</v>
      </c>
    </row>
    <row r="5" spans="1:129">
      <c r="A5" s="44" t="s">
        <v>520</v>
      </c>
      <c r="B5" s="131">
        <v>141794</v>
      </c>
      <c r="C5" s="119">
        <v>10235</v>
      </c>
      <c r="D5" s="119">
        <v>3217</v>
      </c>
      <c r="E5" s="132">
        <v>148812</v>
      </c>
      <c r="F5" s="131">
        <v>141794</v>
      </c>
      <c r="G5" s="119">
        <v>18407</v>
      </c>
      <c r="H5" s="119">
        <v>6935</v>
      </c>
      <c r="I5" s="132">
        <v>153266</v>
      </c>
      <c r="J5" s="131">
        <v>141794</v>
      </c>
      <c r="K5" s="119">
        <v>38470</v>
      </c>
      <c r="L5" s="119">
        <v>24207</v>
      </c>
      <c r="M5" s="132">
        <v>156057</v>
      </c>
      <c r="N5" s="131">
        <v>141794</v>
      </c>
      <c r="O5" s="119">
        <v>46649</v>
      </c>
      <c r="P5" s="119">
        <v>31206</v>
      </c>
      <c r="Q5" s="132">
        <v>157237</v>
      </c>
      <c r="R5" s="131">
        <v>157237</v>
      </c>
      <c r="S5" s="119">
        <v>21222</v>
      </c>
      <c r="T5" s="119">
        <v>3890</v>
      </c>
      <c r="U5" s="132">
        <v>174569</v>
      </c>
      <c r="V5" s="131">
        <v>157237</v>
      </c>
      <c r="W5" s="119">
        <v>45456</v>
      </c>
      <c r="X5" s="119">
        <v>8508</v>
      </c>
      <c r="Y5" s="132">
        <v>194185</v>
      </c>
      <c r="Z5" s="131">
        <v>157237</v>
      </c>
      <c r="AA5" s="119">
        <v>79220</v>
      </c>
      <c r="AB5" s="119">
        <v>19768</v>
      </c>
      <c r="AC5" s="132">
        <v>216689</v>
      </c>
      <c r="AD5" s="131">
        <v>157237</v>
      </c>
      <c r="AE5" s="119">
        <v>90920</v>
      </c>
      <c r="AF5" s="119">
        <v>25941</v>
      </c>
      <c r="AG5" s="132">
        <v>222216</v>
      </c>
      <c r="AH5" s="131">
        <v>222216</v>
      </c>
      <c r="AI5" s="119">
        <v>17588</v>
      </c>
      <c r="AJ5" s="119">
        <v>11725</v>
      </c>
      <c r="AK5" s="132">
        <v>228079</v>
      </c>
      <c r="AL5" s="131">
        <v>222216</v>
      </c>
      <c r="AM5" s="119">
        <v>53869</v>
      </c>
      <c r="AN5" s="119">
        <v>-21130</v>
      </c>
      <c r="AO5" s="132">
        <v>254955</v>
      </c>
      <c r="AP5" s="131">
        <v>222216</v>
      </c>
      <c r="AQ5" s="119">
        <v>88265</v>
      </c>
      <c r="AR5" s="119">
        <v>-36358</v>
      </c>
      <c r="AS5" s="132">
        <v>274123</v>
      </c>
      <c r="AT5" s="131">
        <v>222216</v>
      </c>
      <c r="AU5" s="119">
        <v>310781</v>
      </c>
      <c r="AV5" s="119">
        <v>-64987</v>
      </c>
      <c r="AW5" s="132">
        <v>468010</v>
      </c>
      <c r="AX5" s="131">
        <v>468010</v>
      </c>
      <c r="AY5" s="119">
        <v>27616</v>
      </c>
      <c r="AZ5" s="119">
        <v>-54082</v>
      </c>
      <c r="BA5" s="132">
        <v>441544</v>
      </c>
      <c r="BB5" s="131">
        <v>468010</v>
      </c>
      <c r="BC5" s="119">
        <v>50283</v>
      </c>
      <c r="BD5" s="119">
        <v>-78889</v>
      </c>
      <c r="BE5" s="132">
        <v>439404</v>
      </c>
      <c r="BF5" s="131">
        <v>468010</v>
      </c>
      <c r="BG5" s="119">
        <v>111781</v>
      </c>
      <c r="BH5" s="119">
        <v>-114865</v>
      </c>
      <c r="BI5" s="132">
        <v>464926</v>
      </c>
      <c r="BJ5" s="131">
        <v>468010</v>
      </c>
      <c r="BK5" s="119">
        <v>134487</v>
      </c>
      <c r="BL5" s="119">
        <v>-133846</v>
      </c>
      <c r="BM5" s="132">
        <v>468651</v>
      </c>
      <c r="BN5" s="131">
        <v>468651</v>
      </c>
      <c r="BO5" s="119">
        <v>53523</v>
      </c>
      <c r="BP5" s="119">
        <v>-19288</v>
      </c>
      <c r="BQ5" s="132">
        <v>502886</v>
      </c>
      <c r="BR5" s="131">
        <v>468651</v>
      </c>
      <c r="BS5" s="119">
        <v>84239</v>
      </c>
      <c r="BT5" s="119">
        <v>-33822</v>
      </c>
      <c r="BU5" s="132">
        <v>519068</v>
      </c>
      <c r="BV5" s="131">
        <v>468651</v>
      </c>
      <c r="BW5" s="119">
        <v>148869</v>
      </c>
      <c r="BX5" s="119">
        <v>-55167</v>
      </c>
      <c r="BY5" s="119">
        <v>562353</v>
      </c>
      <c r="BZ5" s="131">
        <v>468651</v>
      </c>
      <c r="CA5" s="119">
        <v>188568</v>
      </c>
      <c r="CB5" s="119">
        <v>-83695</v>
      </c>
      <c r="CC5" s="132">
        <v>573524</v>
      </c>
      <c r="CD5" s="131">
        <v>573524</v>
      </c>
      <c r="CE5" s="119">
        <v>62809</v>
      </c>
      <c r="CF5" s="119">
        <v>-16134</v>
      </c>
      <c r="CG5" s="132">
        <v>620199</v>
      </c>
      <c r="CH5" s="131">
        <v>573524</v>
      </c>
      <c r="CI5" s="119">
        <v>231990</v>
      </c>
      <c r="CJ5" s="119">
        <v>-51941</v>
      </c>
      <c r="CK5" s="119">
        <v>753573</v>
      </c>
      <c r="CL5" s="133">
        <v>573524</v>
      </c>
      <c r="CM5" s="119">
        <v>267021</v>
      </c>
      <c r="CN5" s="119">
        <v>-88663</v>
      </c>
      <c r="CO5" s="134">
        <v>751882</v>
      </c>
      <c r="CP5" s="133">
        <v>573524</v>
      </c>
      <c r="CQ5" s="119">
        <v>292184</v>
      </c>
      <c r="CR5" s="119">
        <v>-135147</v>
      </c>
      <c r="CS5" s="119">
        <v>730561</v>
      </c>
      <c r="CT5" s="133">
        <v>730561</v>
      </c>
      <c r="CU5" s="119">
        <v>37121</v>
      </c>
      <c r="CV5" s="119">
        <v>-44840</v>
      </c>
      <c r="CW5" s="134">
        <v>722842</v>
      </c>
      <c r="CX5" s="133">
        <v>730561</v>
      </c>
      <c r="CY5" s="119">
        <v>60109</v>
      </c>
      <c r="CZ5" s="119">
        <v>-68313</v>
      </c>
      <c r="DA5" s="134">
        <v>722357</v>
      </c>
      <c r="DB5" s="133">
        <v>730561</v>
      </c>
      <c r="DC5" s="119">
        <v>106338</v>
      </c>
      <c r="DD5" s="119">
        <v>-113456</v>
      </c>
      <c r="DE5" s="134">
        <v>723443</v>
      </c>
      <c r="DF5" s="133">
        <v>730561</v>
      </c>
      <c r="DG5" s="119">
        <v>146132</v>
      </c>
      <c r="DH5" s="119">
        <v>-159335</v>
      </c>
      <c r="DI5" s="134">
        <v>717358</v>
      </c>
      <c r="DJ5" s="133">
        <v>717358</v>
      </c>
      <c r="DK5" s="119">
        <v>47296</v>
      </c>
      <c r="DL5" s="119">
        <v>-29052</v>
      </c>
      <c r="DM5" s="134">
        <v>735602</v>
      </c>
      <c r="DN5" s="133">
        <v>717358</v>
      </c>
      <c r="DO5" s="119">
        <v>96846</v>
      </c>
      <c r="DP5" s="119">
        <v>-58592</v>
      </c>
      <c r="DQ5" s="134">
        <v>755612</v>
      </c>
      <c r="DR5" s="133">
        <v>717358</v>
      </c>
      <c r="DS5" s="119">
        <v>158203</v>
      </c>
      <c r="DT5" s="119">
        <v>-125762</v>
      </c>
      <c r="DU5" s="134">
        <v>749799</v>
      </c>
      <c r="DV5" s="133">
        <v>717358</v>
      </c>
      <c r="DW5" s="119">
        <v>235447</v>
      </c>
      <c r="DX5" s="119">
        <v>-163005</v>
      </c>
      <c r="DY5" s="134">
        <v>789800</v>
      </c>
    </row>
    <row r="6" spans="1:129">
      <c r="A6" s="44" t="s">
        <v>521</v>
      </c>
      <c r="B6" s="131">
        <v>135207</v>
      </c>
      <c r="C6" s="119">
        <v>3027</v>
      </c>
      <c r="D6" s="119">
        <v>20</v>
      </c>
      <c r="E6" s="132">
        <v>138214</v>
      </c>
      <c r="F6" s="131">
        <v>135207</v>
      </c>
      <c r="G6" s="119">
        <v>5522</v>
      </c>
      <c r="H6" s="119">
        <v>1</v>
      </c>
      <c r="I6" s="132">
        <v>140728</v>
      </c>
      <c r="J6" s="131">
        <v>135207</v>
      </c>
      <c r="K6" s="119">
        <v>7109</v>
      </c>
      <c r="L6" s="119">
        <v>19</v>
      </c>
      <c r="M6" s="132">
        <v>142297</v>
      </c>
      <c r="N6" s="131">
        <v>135207</v>
      </c>
      <c r="O6" s="119">
        <v>8996</v>
      </c>
      <c r="P6" s="119">
        <v>62</v>
      </c>
      <c r="Q6" s="132">
        <v>144141</v>
      </c>
      <c r="R6" s="131">
        <v>144141</v>
      </c>
      <c r="S6" s="119">
        <v>1307</v>
      </c>
      <c r="T6" s="119">
        <v>247</v>
      </c>
      <c r="U6" s="132">
        <v>145201</v>
      </c>
      <c r="V6" s="131">
        <v>144141</v>
      </c>
      <c r="W6" s="119">
        <v>2620</v>
      </c>
      <c r="X6" s="119">
        <v>2543</v>
      </c>
      <c r="Y6" s="132">
        <v>144218</v>
      </c>
      <c r="Z6" s="131">
        <v>144141</v>
      </c>
      <c r="AA6" s="119">
        <v>4228</v>
      </c>
      <c r="AB6" s="119">
        <v>4650</v>
      </c>
      <c r="AC6" s="132">
        <v>143719</v>
      </c>
      <c r="AD6" s="131">
        <v>144141</v>
      </c>
      <c r="AE6" s="119">
        <v>5450</v>
      </c>
      <c r="AF6" s="119">
        <v>17364</v>
      </c>
      <c r="AG6" s="132">
        <v>132227</v>
      </c>
      <c r="AH6" s="131">
        <v>132227</v>
      </c>
      <c r="AI6" s="119">
        <v>1105</v>
      </c>
      <c r="AJ6" s="119">
        <v>279</v>
      </c>
      <c r="AK6" s="132">
        <v>133053</v>
      </c>
      <c r="AL6" s="131">
        <v>132227</v>
      </c>
      <c r="AM6" s="119">
        <v>2228</v>
      </c>
      <c r="AN6" s="119">
        <v>-11</v>
      </c>
      <c r="AO6" s="132">
        <v>134444</v>
      </c>
      <c r="AP6" s="131">
        <v>132227</v>
      </c>
      <c r="AQ6" s="119">
        <v>3359</v>
      </c>
      <c r="AR6" s="119">
        <v>-172</v>
      </c>
      <c r="AS6" s="132">
        <v>135414</v>
      </c>
      <c r="AT6" s="131">
        <v>132227</v>
      </c>
      <c r="AU6" s="119">
        <v>40786</v>
      </c>
      <c r="AV6" s="119">
        <v>-19628</v>
      </c>
      <c r="AW6" s="132">
        <v>153385</v>
      </c>
      <c r="AX6" s="131">
        <v>153385</v>
      </c>
      <c r="AY6" s="119">
        <v>4760</v>
      </c>
      <c r="AZ6" s="119">
        <v>-1199</v>
      </c>
      <c r="BA6" s="132">
        <v>156946</v>
      </c>
      <c r="BB6" s="131">
        <v>153385</v>
      </c>
      <c r="BC6" s="119">
        <v>5475</v>
      </c>
      <c r="BD6" s="119">
        <v>-977</v>
      </c>
      <c r="BE6" s="132">
        <v>157883</v>
      </c>
      <c r="BF6" s="131">
        <v>153385</v>
      </c>
      <c r="BG6" s="119">
        <v>8897</v>
      </c>
      <c r="BH6" s="119">
        <v>-4094</v>
      </c>
      <c r="BI6" s="132">
        <v>158188</v>
      </c>
      <c r="BJ6" s="131">
        <v>153385</v>
      </c>
      <c r="BK6" s="119">
        <v>9406</v>
      </c>
      <c r="BL6" s="119">
        <v>-4269</v>
      </c>
      <c r="BM6" s="132">
        <v>158522</v>
      </c>
      <c r="BN6" s="131">
        <v>158522</v>
      </c>
      <c r="BO6" s="119">
        <v>2580</v>
      </c>
      <c r="BP6" s="119">
        <v>-2081</v>
      </c>
      <c r="BQ6" s="132">
        <v>159021</v>
      </c>
      <c r="BR6" s="131">
        <v>157857</v>
      </c>
      <c r="BS6" s="119">
        <v>38653</v>
      </c>
      <c r="BT6" s="119">
        <v>-4888</v>
      </c>
      <c r="BU6" s="132">
        <v>191622</v>
      </c>
      <c r="BV6" s="131">
        <v>157857</v>
      </c>
      <c r="BW6" s="119">
        <v>40734</v>
      </c>
      <c r="BX6" s="119">
        <v>-4897</v>
      </c>
      <c r="BY6" s="119">
        <v>193694</v>
      </c>
      <c r="BZ6" s="131">
        <v>157857</v>
      </c>
      <c r="CA6" s="119">
        <v>45271</v>
      </c>
      <c r="CB6" s="119">
        <v>-4988</v>
      </c>
      <c r="CC6" s="132">
        <v>198140</v>
      </c>
      <c r="CD6" s="131">
        <v>198140</v>
      </c>
      <c r="CE6" s="119">
        <v>2849</v>
      </c>
      <c r="CF6" s="119">
        <v>-2</v>
      </c>
      <c r="CG6" s="132">
        <v>200987</v>
      </c>
      <c r="CH6" s="131">
        <v>198140</v>
      </c>
      <c r="CI6" s="119">
        <v>15234</v>
      </c>
      <c r="CJ6" s="119">
        <v>-1</v>
      </c>
      <c r="CK6" s="119">
        <v>213373</v>
      </c>
      <c r="CL6" s="133">
        <v>198140</v>
      </c>
      <c r="CM6" s="119">
        <v>18128</v>
      </c>
      <c r="CN6" s="119">
        <v>-353</v>
      </c>
      <c r="CO6" s="134">
        <v>215915</v>
      </c>
      <c r="CP6" s="133">
        <v>198140</v>
      </c>
      <c r="CQ6" s="119">
        <v>21297</v>
      </c>
      <c r="CR6" s="119">
        <v>-371</v>
      </c>
      <c r="CS6" s="119">
        <v>219066</v>
      </c>
      <c r="CT6" s="133">
        <v>219066</v>
      </c>
      <c r="CU6" s="119">
        <v>8501</v>
      </c>
      <c r="CV6" s="119">
        <v>-3094</v>
      </c>
      <c r="CW6" s="134">
        <v>224473</v>
      </c>
      <c r="CX6" s="133">
        <v>219066</v>
      </c>
      <c r="CY6" s="119">
        <v>12285</v>
      </c>
      <c r="CZ6" s="119">
        <v>-3340</v>
      </c>
      <c r="DA6" s="134">
        <v>228011</v>
      </c>
      <c r="DB6" s="133">
        <v>219066</v>
      </c>
      <c r="DC6" s="119">
        <v>15710</v>
      </c>
      <c r="DD6" s="119">
        <v>-3584</v>
      </c>
      <c r="DE6" s="134">
        <v>231192</v>
      </c>
      <c r="DF6" s="133">
        <v>219066</v>
      </c>
      <c r="DG6" s="119">
        <v>18814</v>
      </c>
      <c r="DH6" s="119">
        <v>-4785</v>
      </c>
      <c r="DI6" s="134">
        <v>233095</v>
      </c>
      <c r="DJ6" s="133">
        <v>233095</v>
      </c>
      <c r="DK6" s="119">
        <v>3054</v>
      </c>
      <c r="DL6" s="119">
        <v>-133</v>
      </c>
      <c r="DM6" s="134">
        <v>236016</v>
      </c>
      <c r="DN6" s="133">
        <v>233095</v>
      </c>
      <c r="DO6" s="119">
        <v>6110</v>
      </c>
      <c r="DP6" s="119">
        <v>-330</v>
      </c>
      <c r="DQ6" s="134">
        <v>238875</v>
      </c>
      <c r="DR6" s="133">
        <v>233095</v>
      </c>
      <c r="DS6" s="119">
        <v>12014</v>
      </c>
      <c r="DT6" s="119">
        <v>-714</v>
      </c>
      <c r="DU6" s="134">
        <v>244395</v>
      </c>
      <c r="DV6" s="133">
        <v>233095</v>
      </c>
      <c r="DW6" s="119">
        <v>15684</v>
      </c>
      <c r="DX6" s="119">
        <v>-842</v>
      </c>
      <c r="DY6" s="134">
        <v>247937</v>
      </c>
    </row>
    <row r="7" spans="1:129">
      <c r="A7" s="44" t="s">
        <v>522</v>
      </c>
      <c r="B7" s="131">
        <v>0</v>
      </c>
      <c r="C7" s="119">
        <v>0</v>
      </c>
      <c r="D7" s="119">
        <v>0</v>
      </c>
      <c r="E7" s="132">
        <v>0</v>
      </c>
      <c r="F7" s="131">
        <v>0</v>
      </c>
      <c r="G7" s="119">
        <v>0</v>
      </c>
      <c r="H7" s="119">
        <v>0</v>
      </c>
      <c r="I7" s="132">
        <v>0</v>
      </c>
      <c r="J7" s="131">
        <v>0</v>
      </c>
      <c r="K7" s="119">
        <v>0</v>
      </c>
      <c r="L7" s="119">
        <v>0</v>
      </c>
      <c r="M7" s="132">
        <v>0</v>
      </c>
      <c r="N7" s="131">
        <v>0</v>
      </c>
      <c r="O7" s="119">
        <v>0</v>
      </c>
      <c r="P7" s="119">
        <v>0</v>
      </c>
      <c r="Q7" s="132">
        <v>0</v>
      </c>
      <c r="R7" s="131">
        <v>0</v>
      </c>
      <c r="S7" s="119">
        <v>0</v>
      </c>
      <c r="T7" s="119">
        <v>0</v>
      </c>
      <c r="U7" s="132">
        <v>0</v>
      </c>
      <c r="V7" s="131">
        <v>0</v>
      </c>
      <c r="W7" s="119">
        <v>0</v>
      </c>
      <c r="X7" s="119">
        <v>0</v>
      </c>
      <c r="Y7" s="132">
        <v>0</v>
      </c>
      <c r="Z7" s="131">
        <v>0</v>
      </c>
      <c r="AA7" s="119">
        <v>0</v>
      </c>
      <c r="AB7" s="119">
        <v>0</v>
      </c>
      <c r="AC7" s="132">
        <v>0</v>
      </c>
      <c r="AD7" s="131">
        <v>0</v>
      </c>
      <c r="AE7" s="119">
        <v>0</v>
      </c>
      <c r="AF7" s="119">
        <v>0</v>
      </c>
      <c r="AG7" s="132">
        <v>0</v>
      </c>
      <c r="AH7" s="131">
        <v>0</v>
      </c>
      <c r="AI7" s="119">
        <v>0</v>
      </c>
      <c r="AJ7" s="119">
        <v>0</v>
      </c>
      <c r="AK7" s="132">
        <v>0</v>
      </c>
      <c r="AL7" s="131">
        <v>0</v>
      </c>
      <c r="AM7" s="119">
        <v>0</v>
      </c>
      <c r="AN7" s="119">
        <v>0</v>
      </c>
      <c r="AO7" s="132">
        <v>0</v>
      </c>
      <c r="AP7" s="131">
        <v>0</v>
      </c>
      <c r="AQ7" s="119">
        <v>0</v>
      </c>
      <c r="AR7" s="119">
        <v>0</v>
      </c>
      <c r="AS7" s="132">
        <v>0</v>
      </c>
      <c r="AT7" s="131">
        <v>0</v>
      </c>
      <c r="AU7" s="119">
        <v>0</v>
      </c>
      <c r="AV7" s="119">
        <v>0</v>
      </c>
      <c r="AW7" s="132">
        <v>0</v>
      </c>
      <c r="AX7" s="131">
        <v>0</v>
      </c>
      <c r="AY7" s="119">
        <v>0</v>
      </c>
      <c r="AZ7" s="119">
        <v>0</v>
      </c>
      <c r="BA7" s="132">
        <v>0</v>
      </c>
      <c r="BB7" s="131">
        <v>0</v>
      </c>
      <c r="BC7" s="119">
        <v>0</v>
      </c>
      <c r="BD7" s="119">
        <v>0</v>
      </c>
      <c r="BE7" s="132">
        <v>0</v>
      </c>
      <c r="BF7" s="131">
        <v>0</v>
      </c>
      <c r="BG7" s="119">
        <v>0</v>
      </c>
      <c r="BH7" s="119">
        <v>0</v>
      </c>
      <c r="BI7" s="132">
        <v>0</v>
      </c>
      <c r="BJ7" s="131">
        <v>0</v>
      </c>
      <c r="BK7" s="119">
        <v>0</v>
      </c>
      <c r="BL7" s="119">
        <v>0</v>
      </c>
      <c r="BM7" s="132">
        <v>0</v>
      </c>
      <c r="BN7" s="131">
        <v>0</v>
      </c>
      <c r="BO7" s="119">
        <v>0</v>
      </c>
      <c r="BP7" s="119">
        <v>0</v>
      </c>
      <c r="BQ7" s="132">
        <v>0</v>
      </c>
      <c r="BR7" s="131">
        <v>107720</v>
      </c>
      <c r="BS7" s="119">
        <v>31018</v>
      </c>
      <c r="BT7" s="119">
        <v>-18683</v>
      </c>
      <c r="BU7" s="132">
        <v>120055</v>
      </c>
      <c r="BV7" s="131">
        <v>107720</v>
      </c>
      <c r="BW7" s="119">
        <v>38650</v>
      </c>
      <c r="BX7" s="119">
        <v>-22824</v>
      </c>
      <c r="BY7" s="119">
        <v>123546</v>
      </c>
      <c r="BZ7" s="131">
        <v>107720</v>
      </c>
      <c r="CA7" s="119">
        <v>42809</v>
      </c>
      <c r="CB7" s="119">
        <v>-53008</v>
      </c>
      <c r="CC7" s="132">
        <v>97521</v>
      </c>
      <c r="CD7" s="131">
        <v>97521</v>
      </c>
      <c r="CE7" s="119">
        <v>11088</v>
      </c>
      <c r="CF7" s="119">
        <v>-3701</v>
      </c>
      <c r="CG7" s="132">
        <v>104908</v>
      </c>
      <c r="CH7" s="131">
        <v>97521</v>
      </c>
      <c r="CI7" s="119">
        <v>16070</v>
      </c>
      <c r="CJ7" s="119">
        <v>-27443</v>
      </c>
      <c r="CK7" s="119">
        <v>86148</v>
      </c>
      <c r="CL7" s="133">
        <v>97521</v>
      </c>
      <c r="CM7" s="119">
        <v>25496</v>
      </c>
      <c r="CN7" s="119">
        <v>-31523</v>
      </c>
      <c r="CO7" s="134">
        <v>91494</v>
      </c>
      <c r="CP7" s="133">
        <v>97521</v>
      </c>
      <c r="CQ7" s="119">
        <v>34795</v>
      </c>
      <c r="CR7" s="119">
        <v>-33385</v>
      </c>
      <c r="CS7" s="119">
        <v>98931</v>
      </c>
      <c r="CT7" s="133">
        <v>98931</v>
      </c>
      <c r="CU7" s="119">
        <v>9981</v>
      </c>
      <c r="CV7" s="119">
        <v>-3032</v>
      </c>
      <c r="CW7" s="134">
        <v>105880</v>
      </c>
      <c r="CX7" s="133">
        <v>98931</v>
      </c>
      <c r="CY7" s="119">
        <v>15311</v>
      </c>
      <c r="CZ7" s="119">
        <v>-14331</v>
      </c>
      <c r="DA7" s="134">
        <v>99911</v>
      </c>
      <c r="DB7" s="133">
        <v>98931</v>
      </c>
      <c r="DC7" s="119">
        <v>15152</v>
      </c>
      <c r="DD7" s="119">
        <v>-11501</v>
      </c>
      <c r="DE7" s="134">
        <v>102582</v>
      </c>
      <c r="DF7" s="133">
        <v>98931</v>
      </c>
      <c r="DG7" s="119">
        <v>31360</v>
      </c>
      <c r="DH7" s="119">
        <v>-15987</v>
      </c>
      <c r="DI7" s="134">
        <v>114304</v>
      </c>
      <c r="DJ7" s="133">
        <v>114304</v>
      </c>
      <c r="DK7" s="119">
        <v>2946</v>
      </c>
      <c r="DL7" s="119">
        <v>-2374</v>
      </c>
      <c r="DM7" s="134">
        <v>114876</v>
      </c>
      <c r="DN7" s="133">
        <v>114304</v>
      </c>
      <c r="DO7" s="119">
        <v>16272</v>
      </c>
      <c r="DP7" s="119">
        <v>-8074</v>
      </c>
      <c r="DQ7" s="134">
        <v>122502</v>
      </c>
      <c r="DR7" s="133">
        <v>114304</v>
      </c>
      <c r="DS7" s="119">
        <v>35654</v>
      </c>
      <c r="DT7" s="119">
        <v>-23944</v>
      </c>
      <c r="DU7" s="134">
        <v>126014</v>
      </c>
      <c r="DV7" s="133">
        <v>114304</v>
      </c>
      <c r="DW7" s="119">
        <v>41839</v>
      </c>
      <c r="DX7" s="119">
        <v>-26043</v>
      </c>
      <c r="DY7" s="134">
        <v>130100</v>
      </c>
    </row>
    <row r="8" spans="1:129">
      <c r="A8" s="44" t="s">
        <v>523</v>
      </c>
      <c r="B8" s="131">
        <v>0</v>
      </c>
      <c r="C8" s="119">
        <v>0</v>
      </c>
      <c r="D8" s="119">
        <v>0</v>
      </c>
      <c r="E8" s="132">
        <v>0</v>
      </c>
      <c r="F8" s="131">
        <v>0</v>
      </c>
      <c r="G8" s="119">
        <v>0</v>
      </c>
      <c r="H8" s="119">
        <v>0</v>
      </c>
      <c r="I8" s="132">
        <v>0</v>
      </c>
      <c r="J8" s="131">
        <v>0</v>
      </c>
      <c r="K8" s="119">
        <v>0</v>
      </c>
      <c r="L8" s="119">
        <v>0</v>
      </c>
      <c r="M8" s="132">
        <v>0</v>
      </c>
      <c r="N8" s="131">
        <v>0</v>
      </c>
      <c r="O8" s="119">
        <v>0</v>
      </c>
      <c r="P8" s="119">
        <v>0</v>
      </c>
      <c r="Q8" s="132">
        <v>0</v>
      </c>
      <c r="R8" s="131">
        <v>0</v>
      </c>
      <c r="S8" s="119">
        <v>0</v>
      </c>
      <c r="T8" s="119">
        <v>0</v>
      </c>
      <c r="U8" s="132">
        <v>0</v>
      </c>
      <c r="V8" s="131">
        <v>181169</v>
      </c>
      <c r="W8" s="119">
        <v>78230</v>
      </c>
      <c r="X8" s="119" t="s">
        <v>524</v>
      </c>
      <c r="Y8" s="132">
        <v>259399</v>
      </c>
      <c r="Z8" s="131">
        <v>181169</v>
      </c>
      <c r="AA8" s="119">
        <v>87984</v>
      </c>
      <c r="AB8" s="119">
        <v>245</v>
      </c>
      <c r="AC8" s="132">
        <v>268908</v>
      </c>
      <c r="AD8" s="131">
        <v>181169</v>
      </c>
      <c r="AE8" s="119">
        <v>112653</v>
      </c>
      <c r="AF8" s="119">
        <v>234</v>
      </c>
      <c r="AG8" s="132">
        <v>293588</v>
      </c>
      <c r="AH8" s="131">
        <v>293588</v>
      </c>
      <c r="AI8" s="119">
        <v>78</v>
      </c>
      <c r="AJ8" s="119">
        <v>285251</v>
      </c>
      <c r="AK8" s="132">
        <v>8415</v>
      </c>
      <c r="AL8" s="131">
        <v>293588</v>
      </c>
      <c r="AM8" s="119">
        <v>78</v>
      </c>
      <c r="AN8" s="119">
        <v>-241492</v>
      </c>
      <c r="AO8" s="132">
        <v>52174</v>
      </c>
      <c r="AP8" s="131">
        <v>293588</v>
      </c>
      <c r="AQ8" s="119">
        <v>78</v>
      </c>
      <c r="AR8" s="119">
        <v>-232831</v>
      </c>
      <c r="AS8" s="132">
        <v>60835</v>
      </c>
      <c r="AT8" s="131">
        <v>293588</v>
      </c>
      <c r="AU8" s="119">
        <v>78</v>
      </c>
      <c r="AV8" s="119">
        <v>-243428</v>
      </c>
      <c r="AW8" s="132">
        <v>50238</v>
      </c>
      <c r="AX8" s="131">
        <v>50238</v>
      </c>
      <c r="AY8" s="119">
        <v>65361</v>
      </c>
      <c r="AZ8" s="119" t="s">
        <v>134</v>
      </c>
      <c r="BA8" s="132">
        <v>115599</v>
      </c>
      <c r="BB8" s="131">
        <v>50238</v>
      </c>
      <c r="BC8" s="119">
        <v>65206</v>
      </c>
      <c r="BD8" s="119" t="s">
        <v>134</v>
      </c>
      <c r="BE8" s="132">
        <v>115444</v>
      </c>
      <c r="BF8" s="131">
        <v>50238</v>
      </c>
      <c r="BG8" s="119">
        <v>49099</v>
      </c>
      <c r="BH8" s="119" t="s">
        <v>134</v>
      </c>
      <c r="BI8" s="132">
        <v>99337</v>
      </c>
      <c r="BJ8" s="131">
        <v>50238</v>
      </c>
      <c r="BK8" s="119">
        <v>37048</v>
      </c>
      <c r="BL8" s="119" t="s">
        <v>134</v>
      </c>
      <c r="BM8" s="132">
        <v>87286</v>
      </c>
      <c r="BN8" s="131">
        <v>87286</v>
      </c>
      <c r="BO8" s="119">
        <v>24155</v>
      </c>
      <c r="BP8" s="119">
        <v>-45751</v>
      </c>
      <c r="BQ8" s="132">
        <v>65690</v>
      </c>
      <c r="BR8" s="131">
        <v>87286</v>
      </c>
      <c r="BS8" s="119">
        <v>61920</v>
      </c>
      <c r="BT8" s="119">
        <v>-45751</v>
      </c>
      <c r="BU8" s="132">
        <v>103455</v>
      </c>
      <c r="BV8" s="131">
        <v>87286</v>
      </c>
      <c r="BW8" s="119">
        <v>61919</v>
      </c>
      <c r="BX8" s="119">
        <v>-103893</v>
      </c>
      <c r="BY8" s="119">
        <v>45312</v>
      </c>
      <c r="BZ8" s="131">
        <v>87286</v>
      </c>
      <c r="CA8" s="119">
        <v>87391</v>
      </c>
      <c r="CB8" s="119">
        <v>-139676</v>
      </c>
      <c r="CC8" s="132">
        <v>35001</v>
      </c>
      <c r="CD8" s="131">
        <v>35001</v>
      </c>
      <c r="CE8" s="119">
        <v>78137</v>
      </c>
      <c r="CF8" s="119">
        <v>-8715</v>
      </c>
      <c r="CG8" s="132">
        <v>104423</v>
      </c>
      <c r="CH8" s="131">
        <v>35001</v>
      </c>
      <c r="CI8" s="119">
        <v>143321</v>
      </c>
      <c r="CJ8" s="119">
        <v>-19697</v>
      </c>
      <c r="CK8" s="119">
        <v>158625</v>
      </c>
      <c r="CL8" s="133">
        <v>35001</v>
      </c>
      <c r="CM8" s="119">
        <v>195449</v>
      </c>
      <c r="CN8" s="119">
        <v>-23799</v>
      </c>
      <c r="CO8" s="134">
        <v>206651</v>
      </c>
      <c r="CP8" s="133">
        <v>35001</v>
      </c>
      <c r="CQ8" s="119">
        <v>236124</v>
      </c>
      <c r="CR8" s="119">
        <v>-68875</v>
      </c>
      <c r="CS8" s="119">
        <v>202250</v>
      </c>
      <c r="CT8" s="133">
        <v>202250</v>
      </c>
      <c r="CU8" s="119">
        <v>27424</v>
      </c>
      <c r="CV8" s="119">
        <v>-48159</v>
      </c>
      <c r="CW8" s="134">
        <v>181515</v>
      </c>
      <c r="CX8" s="133">
        <v>202250</v>
      </c>
      <c r="CY8" s="119">
        <v>45600</v>
      </c>
      <c r="CZ8" s="119">
        <v>-63537</v>
      </c>
      <c r="DA8" s="134">
        <v>184313</v>
      </c>
      <c r="DB8" s="133">
        <v>202250</v>
      </c>
      <c r="DC8" s="119">
        <v>67032</v>
      </c>
      <c r="DD8" s="119">
        <v>-79606</v>
      </c>
      <c r="DE8" s="134">
        <v>189676</v>
      </c>
      <c r="DF8" s="133">
        <v>202250</v>
      </c>
      <c r="DG8" s="119">
        <v>67032</v>
      </c>
      <c r="DH8" s="119">
        <v>-268794</v>
      </c>
      <c r="DI8" s="134">
        <v>488</v>
      </c>
      <c r="DJ8" s="133">
        <v>488</v>
      </c>
      <c r="DK8" s="119">
        <v>8107</v>
      </c>
      <c r="DL8" s="119">
        <v>-8595</v>
      </c>
      <c r="DM8" s="134">
        <v>0</v>
      </c>
      <c r="DN8" s="133">
        <v>488</v>
      </c>
      <c r="DO8" s="119">
        <v>10025</v>
      </c>
      <c r="DP8" s="119">
        <v>-10270</v>
      </c>
      <c r="DQ8" s="134">
        <v>243</v>
      </c>
      <c r="DR8" s="133">
        <v>488</v>
      </c>
      <c r="DS8" s="119">
        <v>18119</v>
      </c>
      <c r="DT8" s="119">
        <v>-13935</v>
      </c>
      <c r="DU8" s="134">
        <v>4672</v>
      </c>
      <c r="DV8" s="133">
        <v>488</v>
      </c>
      <c r="DW8" s="119">
        <v>20656</v>
      </c>
      <c r="DX8" s="119">
        <v>-15892</v>
      </c>
      <c r="DY8" s="134">
        <v>5252</v>
      </c>
    </row>
    <row r="9" spans="1:129">
      <c r="A9" s="44" t="s">
        <v>525</v>
      </c>
      <c r="B9" s="131">
        <v>0</v>
      </c>
      <c r="C9" s="119">
        <v>0</v>
      </c>
      <c r="D9" s="119">
        <v>0</v>
      </c>
      <c r="E9" s="132">
        <v>0</v>
      </c>
      <c r="F9" s="131">
        <v>0</v>
      </c>
      <c r="G9" s="119">
        <v>0</v>
      </c>
      <c r="H9" s="119">
        <v>0</v>
      </c>
      <c r="I9" s="132">
        <v>0</v>
      </c>
      <c r="J9" s="131">
        <v>0</v>
      </c>
      <c r="K9" s="119">
        <v>0</v>
      </c>
      <c r="L9" s="119">
        <v>0</v>
      </c>
      <c r="M9" s="132">
        <v>0</v>
      </c>
      <c r="N9" s="131">
        <v>0</v>
      </c>
      <c r="O9" s="119">
        <v>0</v>
      </c>
      <c r="P9" s="119">
        <v>0</v>
      </c>
      <c r="Q9" s="132">
        <v>0</v>
      </c>
      <c r="R9" s="131">
        <v>0</v>
      </c>
      <c r="S9" s="119">
        <v>0</v>
      </c>
      <c r="T9" s="119">
        <v>0</v>
      </c>
      <c r="U9" s="132">
        <v>0</v>
      </c>
      <c r="V9" s="131">
        <v>0</v>
      </c>
      <c r="W9" s="119">
        <v>0</v>
      </c>
      <c r="X9" s="119">
        <v>0</v>
      </c>
      <c r="Y9" s="132">
        <v>0</v>
      </c>
      <c r="Z9" s="131">
        <v>0</v>
      </c>
      <c r="AA9" s="119">
        <v>0</v>
      </c>
      <c r="AB9" s="119">
        <v>0</v>
      </c>
      <c r="AC9" s="132">
        <v>0</v>
      </c>
      <c r="AD9" s="131">
        <v>0</v>
      </c>
      <c r="AE9" s="119">
        <v>0</v>
      </c>
      <c r="AF9" s="119">
        <v>0</v>
      </c>
      <c r="AG9" s="132">
        <v>0</v>
      </c>
      <c r="AH9" s="131">
        <v>0</v>
      </c>
      <c r="AI9" s="119">
        <v>0</v>
      </c>
      <c r="AJ9" s="119">
        <v>0</v>
      </c>
      <c r="AK9" s="132">
        <v>0</v>
      </c>
      <c r="AL9" s="131">
        <v>0</v>
      </c>
      <c r="AM9" s="119">
        <v>0</v>
      </c>
      <c r="AN9" s="119">
        <v>0</v>
      </c>
      <c r="AO9" s="132">
        <v>0</v>
      </c>
      <c r="AP9" s="131">
        <v>0</v>
      </c>
      <c r="AQ9" s="119">
        <v>0</v>
      </c>
      <c r="AR9" s="119">
        <v>0</v>
      </c>
      <c r="AS9" s="132">
        <v>0</v>
      </c>
      <c r="AT9" s="131">
        <v>0</v>
      </c>
      <c r="AU9" s="119">
        <v>0</v>
      </c>
      <c r="AV9" s="119">
        <v>0</v>
      </c>
      <c r="AW9" s="132">
        <v>0</v>
      </c>
      <c r="AX9" s="131">
        <v>0</v>
      </c>
      <c r="AY9" s="119">
        <v>0</v>
      </c>
      <c r="AZ9" s="119">
        <v>0</v>
      </c>
      <c r="BA9" s="132">
        <v>0</v>
      </c>
      <c r="BB9" s="131">
        <v>0</v>
      </c>
      <c r="BC9" s="119">
        <v>0</v>
      </c>
      <c r="BD9" s="119">
        <v>0</v>
      </c>
      <c r="BE9" s="132">
        <v>0</v>
      </c>
      <c r="BF9" s="131">
        <v>0</v>
      </c>
      <c r="BG9" s="119">
        <v>0</v>
      </c>
      <c r="BH9" s="119">
        <v>0</v>
      </c>
      <c r="BI9" s="132">
        <v>0</v>
      </c>
      <c r="BJ9" s="131">
        <v>0</v>
      </c>
      <c r="BK9" s="119">
        <v>0</v>
      </c>
      <c r="BL9" s="119">
        <v>0</v>
      </c>
      <c r="BM9" s="132">
        <v>0</v>
      </c>
      <c r="BN9" s="131">
        <v>0</v>
      </c>
      <c r="BO9" s="119">
        <v>0</v>
      </c>
      <c r="BP9" s="119">
        <v>0</v>
      </c>
      <c r="BQ9" s="132">
        <v>0</v>
      </c>
      <c r="BR9" s="131">
        <v>0</v>
      </c>
      <c r="BS9" s="119">
        <v>0</v>
      </c>
      <c r="BT9" s="119">
        <v>0</v>
      </c>
      <c r="BU9" s="132">
        <v>0</v>
      </c>
      <c r="BV9" s="131">
        <v>0</v>
      </c>
      <c r="BW9" s="119">
        <v>0</v>
      </c>
      <c r="BX9" s="119">
        <v>0</v>
      </c>
      <c r="BY9" s="119">
        <v>0</v>
      </c>
      <c r="BZ9" s="131">
        <v>0</v>
      </c>
      <c r="CA9" s="119">
        <v>0</v>
      </c>
      <c r="CB9" s="119">
        <v>0</v>
      </c>
      <c r="CC9" s="132">
        <v>0</v>
      </c>
      <c r="CD9" s="131">
        <v>364686</v>
      </c>
      <c r="CE9" s="119" t="s">
        <v>526</v>
      </c>
      <c r="CF9" s="119" t="s">
        <v>526</v>
      </c>
      <c r="CG9" s="132">
        <v>364686</v>
      </c>
      <c r="CH9" s="131">
        <v>364686</v>
      </c>
      <c r="CI9" s="119">
        <v>32782</v>
      </c>
      <c r="CJ9" s="120" t="s">
        <v>134</v>
      </c>
      <c r="CK9" s="119">
        <v>397468</v>
      </c>
      <c r="CL9" s="133">
        <v>364686</v>
      </c>
      <c r="CM9" s="119">
        <v>33175</v>
      </c>
      <c r="CN9" s="119"/>
      <c r="CO9" s="134">
        <v>397861</v>
      </c>
      <c r="CP9" s="133">
        <v>364686</v>
      </c>
      <c r="CQ9" s="119">
        <v>45651</v>
      </c>
      <c r="CR9" s="119">
        <v>-165665</v>
      </c>
      <c r="CS9" s="119">
        <v>244672</v>
      </c>
      <c r="CT9" s="133">
        <v>244672</v>
      </c>
      <c r="CU9" s="119" t="s">
        <v>134</v>
      </c>
      <c r="CV9" s="119" t="s">
        <v>134</v>
      </c>
      <c r="CW9" s="134">
        <v>244672</v>
      </c>
      <c r="CX9" s="133">
        <v>244672</v>
      </c>
      <c r="CY9" s="119">
        <v>111869</v>
      </c>
      <c r="CZ9" s="119">
        <v>-18</v>
      </c>
      <c r="DA9" s="134">
        <v>356523</v>
      </c>
      <c r="DB9" s="133">
        <v>244672</v>
      </c>
      <c r="DC9" s="119">
        <v>111869</v>
      </c>
      <c r="DD9" s="119">
        <v>-48</v>
      </c>
      <c r="DE9" s="134">
        <v>356493</v>
      </c>
      <c r="DF9" s="133">
        <v>244672</v>
      </c>
      <c r="DG9" s="119">
        <v>118789</v>
      </c>
      <c r="DH9" s="119">
        <v>-59536</v>
      </c>
      <c r="DI9" s="134">
        <v>303925</v>
      </c>
      <c r="DJ9" s="133">
        <v>303925</v>
      </c>
      <c r="DK9" s="119">
        <v>0</v>
      </c>
      <c r="DL9" s="119">
        <v>0</v>
      </c>
      <c r="DM9" s="134">
        <v>303925</v>
      </c>
      <c r="DN9" s="133">
        <v>303925</v>
      </c>
      <c r="DO9" s="119">
        <v>3240</v>
      </c>
      <c r="DP9" s="119">
        <v>-70826</v>
      </c>
      <c r="DQ9" s="134">
        <v>236339</v>
      </c>
      <c r="DR9" s="133">
        <v>303925</v>
      </c>
      <c r="DS9" s="119">
        <v>3240</v>
      </c>
      <c r="DT9" s="119">
        <v>-70826</v>
      </c>
      <c r="DU9" s="134">
        <v>236339</v>
      </c>
      <c r="DV9" s="133">
        <v>303925</v>
      </c>
      <c r="DW9" s="119">
        <v>3311</v>
      </c>
      <c r="DX9" s="119">
        <v>-136539</v>
      </c>
      <c r="DY9" s="134">
        <v>170697</v>
      </c>
    </row>
    <row r="10" spans="1:129">
      <c r="A10" s="44" t="s">
        <v>527</v>
      </c>
      <c r="B10" s="131">
        <v>508055</v>
      </c>
      <c r="C10" s="119">
        <v>13491</v>
      </c>
      <c r="D10" s="119">
        <v>1595</v>
      </c>
      <c r="E10" s="132">
        <v>519951</v>
      </c>
      <c r="F10" s="131">
        <v>508055</v>
      </c>
      <c r="G10" s="119">
        <v>23143</v>
      </c>
      <c r="H10" s="119">
        <v>18123</v>
      </c>
      <c r="I10" s="132">
        <v>513075</v>
      </c>
      <c r="J10" s="131">
        <v>508055</v>
      </c>
      <c r="K10" s="119">
        <v>42922</v>
      </c>
      <c r="L10" s="119">
        <v>22984</v>
      </c>
      <c r="M10" s="132">
        <v>527993</v>
      </c>
      <c r="N10" s="131">
        <v>508055</v>
      </c>
      <c r="O10" s="119">
        <v>111668</v>
      </c>
      <c r="P10" s="119">
        <v>22934</v>
      </c>
      <c r="Q10" s="132">
        <v>596789</v>
      </c>
      <c r="R10" s="131">
        <v>596789</v>
      </c>
      <c r="S10" s="119">
        <v>50599</v>
      </c>
      <c r="T10" s="119">
        <v>4565</v>
      </c>
      <c r="U10" s="132">
        <v>642823</v>
      </c>
      <c r="V10" s="131">
        <v>415620</v>
      </c>
      <c r="W10" s="119">
        <v>20363</v>
      </c>
      <c r="X10" s="119">
        <v>7122</v>
      </c>
      <c r="Y10" s="132">
        <v>428861</v>
      </c>
      <c r="Z10" s="131">
        <v>415620</v>
      </c>
      <c r="AA10" s="119">
        <v>32796</v>
      </c>
      <c r="AB10" s="119">
        <v>9808</v>
      </c>
      <c r="AC10" s="132">
        <v>438608</v>
      </c>
      <c r="AD10" s="131">
        <v>415620</v>
      </c>
      <c r="AE10" s="119">
        <v>74020</v>
      </c>
      <c r="AF10" s="119">
        <v>13090</v>
      </c>
      <c r="AG10" s="132">
        <v>476550</v>
      </c>
      <c r="AH10" s="131">
        <v>476550</v>
      </c>
      <c r="AI10" s="119">
        <v>74194</v>
      </c>
      <c r="AJ10" s="119">
        <v>8592</v>
      </c>
      <c r="AK10" s="132">
        <v>542152</v>
      </c>
      <c r="AL10" s="131">
        <v>476550</v>
      </c>
      <c r="AM10" s="119">
        <v>112609</v>
      </c>
      <c r="AN10" s="119">
        <v>-64798</v>
      </c>
      <c r="AO10" s="132">
        <v>524361</v>
      </c>
      <c r="AP10" s="131">
        <v>476550</v>
      </c>
      <c r="AQ10" s="119">
        <v>111573</v>
      </c>
      <c r="AR10" s="119">
        <v>-70898</v>
      </c>
      <c r="AS10" s="132">
        <v>517225</v>
      </c>
      <c r="AT10" s="131">
        <v>476550</v>
      </c>
      <c r="AU10" s="119">
        <v>276903</v>
      </c>
      <c r="AV10" s="119">
        <v>-54575</v>
      </c>
      <c r="AW10" s="132">
        <v>698878</v>
      </c>
      <c r="AX10" s="131">
        <v>698878</v>
      </c>
      <c r="AY10" s="119">
        <v>16904</v>
      </c>
      <c r="AZ10" s="119">
        <v>-1099</v>
      </c>
      <c r="BA10" s="132">
        <v>714683</v>
      </c>
      <c r="BB10" s="131">
        <v>698878</v>
      </c>
      <c r="BC10" s="119">
        <v>28203</v>
      </c>
      <c r="BD10" s="119">
        <v>-2286</v>
      </c>
      <c r="BE10" s="132">
        <v>724795</v>
      </c>
      <c r="BF10" s="131">
        <v>698878</v>
      </c>
      <c r="BG10" s="119">
        <v>43128</v>
      </c>
      <c r="BH10" s="119">
        <v>-3473</v>
      </c>
      <c r="BI10" s="132">
        <v>738533</v>
      </c>
      <c r="BJ10" s="131">
        <v>698878</v>
      </c>
      <c r="BK10" s="119">
        <v>143478</v>
      </c>
      <c r="BL10" s="119">
        <v>-8290</v>
      </c>
      <c r="BM10" s="132">
        <v>834066</v>
      </c>
      <c r="BN10" s="131">
        <v>834066</v>
      </c>
      <c r="BO10" s="119">
        <v>30596</v>
      </c>
      <c r="BP10" s="119">
        <v>-4557</v>
      </c>
      <c r="BQ10" s="132">
        <v>860105</v>
      </c>
      <c r="BR10" s="131">
        <v>727011</v>
      </c>
      <c r="BS10" s="119">
        <v>50221</v>
      </c>
      <c r="BT10" s="119">
        <v>-10267</v>
      </c>
      <c r="BU10" s="132">
        <v>766965</v>
      </c>
      <c r="BV10" s="131">
        <v>727011</v>
      </c>
      <c r="BW10" s="119">
        <v>50221</v>
      </c>
      <c r="BX10" s="119">
        <v>-38485</v>
      </c>
      <c r="BY10" s="119">
        <v>738747</v>
      </c>
      <c r="BZ10" s="131">
        <v>727011</v>
      </c>
      <c r="CA10" s="119">
        <v>53340</v>
      </c>
      <c r="CB10" s="119">
        <v>-155801</v>
      </c>
      <c r="CC10" s="132">
        <v>624550</v>
      </c>
      <c r="CD10" s="131">
        <v>259864</v>
      </c>
      <c r="CE10" s="119">
        <v>29002</v>
      </c>
      <c r="CF10" s="119">
        <v>-30123</v>
      </c>
      <c r="CG10" s="132">
        <v>258743</v>
      </c>
      <c r="CH10" s="131">
        <v>259864</v>
      </c>
      <c r="CI10" s="119">
        <v>60028</v>
      </c>
      <c r="CJ10" s="119">
        <v>-36755</v>
      </c>
      <c r="CK10" s="119">
        <v>283137</v>
      </c>
      <c r="CL10" s="133">
        <v>259864</v>
      </c>
      <c r="CM10" s="119">
        <v>164778</v>
      </c>
      <c r="CN10" s="119">
        <v>-109841</v>
      </c>
      <c r="CO10" s="134">
        <v>314801</v>
      </c>
      <c r="CP10" s="133">
        <v>259864</v>
      </c>
      <c r="CQ10" s="119">
        <v>200161</v>
      </c>
      <c r="CR10" s="119">
        <v>-134443</v>
      </c>
      <c r="CS10" s="119">
        <v>325582</v>
      </c>
      <c r="CT10" s="133">
        <v>325582</v>
      </c>
      <c r="CU10" s="119">
        <v>25080</v>
      </c>
      <c r="CV10" s="119">
        <v>-38516</v>
      </c>
      <c r="CW10" s="134">
        <v>312146</v>
      </c>
      <c r="CX10" s="133">
        <v>325582</v>
      </c>
      <c r="CY10" s="119">
        <v>64998</v>
      </c>
      <c r="CZ10" s="119">
        <v>-84158</v>
      </c>
      <c r="DA10" s="134">
        <v>306422</v>
      </c>
      <c r="DB10" s="133">
        <v>325582</v>
      </c>
      <c r="DC10" s="119">
        <v>105063</v>
      </c>
      <c r="DD10" s="119">
        <v>-148666</v>
      </c>
      <c r="DE10" s="134">
        <v>281979</v>
      </c>
      <c r="DF10" s="133">
        <v>325582</v>
      </c>
      <c r="DG10" s="119">
        <v>143269</v>
      </c>
      <c r="DH10" s="119">
        <v>-178950</v>
      </c>
      <c r="DI10" s="134">
        <v>289901</v>
      </c>
      <c r="DJ10" s="133">
        <v>289901</v>
      </c>
      <c r="DK10" s="119">
        <v>34989</v>
      </c>
      <c r="DL10" s="119">
        <v>-104285</v>
      </c>
      <c r="DM10" s="134">
        <v>220605</v>
      </c>
      <c r="DN10" s="133">
        <v>289901</v>
      </c>
      <c r="DO10" s="119">
        <v>75423</v>
      </c>
      <c r="DP10" s="119">
        <v>-110125</v>
      </c>
      <c r="DQ10" s="134">
        <v>255199</v>
      </c>
      <c r="DR10" s="133">
        <v>289901</v>
      </c>
      <c r="DS10" s="119">
        <v>123351</v>
      </c>
      <c r="DT10" s="119">
        <v>-152241</v>
      </c>
      <c r="DU10" s="134">
        <v>261011</v>
      </c>
      <c r="DV10" s="133">
        <v>289901</v>
      </c>
      <c r="DW10" s="119">
        <v>200593</v>
      </c>
      <c r="DX10" s="119">
        <v>-193702</v>
      </c>
      <c r="DY10" s="134">
        <v>296792</v>
      </c>
    </row>
    <row r="11" spans="1:129">
      <c r="A11" s="44" t="s">
        <v>528</v>
      </c>
      <c r="B11" s="131">
        <v>0</v>
      </c>
      <c r="C11" s="119">
        <v>0</v>
      </c>
      <c r="D11" s="119">
        <v>0</v>
      </c>
      <c r="E11" s="132">
        <v>0</v>
      </c>
      <c r="F11" s="131">
        <v>0</v>
      </c>
      <c r="G11" s="119">
        <v>0</v>
      </c>
      <c r="H11" s="119">
        <v>0</v>
      </c>
      <c r="I11" s="132">
        <v>0</v>
      </c>
      <c r="J11" s="131">
        <v>0</v>
      </c>
      <c r="K11" s="119">
        <v>0</v>
      </c>
      <c r="L11" s="119">
        <v>0</v>
      </c>
      <c r="M11" s="132">
        <v>0</v>
      </c>
      <c r="N11" s="131">
        <v>0</v>
      </c>
      <c r="O11" s="119">
        <v>0</v>
      </c>
      <c r="P11" s="119">
        <v>0</v>
      </c>
      <c r="Q11" s="132">
        <v>0</v>
      </c>
      <c r="R11" s="131">
        <v>0</v>
      </c>
      <c r="S11" s="119">
        <v>0</v>
      </c>
      <c r="T11" s="119">
        <v>0</v>
      </c>
      <c r="U11" s="132">
        <v>0</v>
      </c>
      <c r="V11" s="131">
        <v>0</v>
      </c>
      <c r="W11" s="119">
        <v>0</v>
      </c>
      <c r="X11" s="119">
        <v>0</v>
      </c>
      <c r="Y11" s="132">
        <v>0</v>
      </c>
      <c r="Z11" s="131">
        <v>0</v>
      </c>
      <c r="AA11" s="119">
        <v>0</v>
      </c>
      <c r="AB11" s="119">
        <v>0</v>
      </c>
      <c r="AC11" s="132">
        <v>0</v>
      </c>
      <c r="AD11" s="131">
        <v>0</v>
      </c>
      <c r="AE11" s="119">
        <v>0</v>
      </c>
      <c r="AF11" s="119">
        <v>0</v>
      </c>
      <c r="AG11" s="132">
        <v>0</v>
      </c>
      <c r="AH11" s="131">
        <v>0</v>
      </c>
      <c r="AI11" s="119">
        <v>0</v>
      </c>
      <c r="AJ11" s="119">
        <v>0</v>
      </c>
      <c r="AK11" s="132">
        <v>0</v>
      </c>
      <c r="AL11" s="131">
        <v>0</v>
      </c>
      <c r="AM11" s="119">
        <v>0</v>
      </c>
      <c r="AN11" s="119">
        <v>0</v>
      </c>
      <c r="AO11" s="132">
        <v>0</v>
      </c>
      <c r="AP11" s="131">
        <v>0</v>
      </c>
      <c r="AQ11" s="119">
        <v>0</v>
      </c>
      <c r="AR11" s="119">
        <v>0</v>
      </c>
      <c r="AS11" s="132">
        <v>0</v>
      </c>
      <c r="AT11" s="131">
        <v>0</v>
      </c>
      <c r="AU11" s="119">
        <v>0</v>
      </c>
      <c r="AV11" s="119">
        <v>0</v>
      </c>
      <c r="AW11" s="132">
        <v>0</v>
      </c>
      <c r="AX11" s="131">
        <v>0</v>
      </c>
      <c r="AY11" s="119">
        <v>0</v>
      </c>
      <c r="AZ11" s="119">
        <v>0</v>
      </c>
      <c r="BA11" s="132">
        <v>0</v>
      </c>
      <c r="BB11" s="131">
        <v>0</v>
      </c>
      <c r="BC11" s="119">
        <v>0</v>
      </c>
      <c r="BD11" s="119">
        <v>0</v>
      </c>
      <c r="BE11" s="132">
        <v>0</v>
      </c>
      <c r="BF11" s="131">
        <v>0</v>
      </c>
      <c r="BG11" s="119">
        <v>0</v>
      </c>
      <c r="BH11" s="119">
        <v>0</v>
      </c>
      <c r="BI11" s="132">
        <v>0</v>
      </c>
      <c r="BJ11" s="131">
        <v>0</v>
      </c>
      <c r="BK11" s="119">
        <v>0</v>
      </c>
      <c r="BL11" s="119">
        <v>0</v>
      </c>
      <c r="BM11" s="132">
        <v>0</v>
      </c>
      <c r="BN11" s="131">
        <v>0</v>
      </c>
      <c r="BO11" s="119">
        <v>0</v>
      </c>
      <c r="BP11" s="119">
        <v>0</v>
      </c>
      <c r="BQ11" s="132">
        <v>0</v>
      </c>
      <c r="BR11" s="131">
        <v>0</v>
      </c>
      <c r="BS11" s="119">
        <v>0</v>
      </c>
      <c r="BT11" s="119">
        <v>0</v>
      </c>
      <c r="BU11" s="132">
        <v>0</v>
      </c>
      <c r="BV11" s="131">
        <v>0</v>
      </c>
      <c r="BW11" s="119">
        <v>0</v>
      </c>
      <c r="BX11" s="119">
        <v>0</v>
      </c>
      <c r="BY11" s="119">
        <v>0</v>
      </c>
      <c r="BZ11" s="131">
        <v>0</v>
      </c>
      <c r="CA11" s="119">
        <v>0</v>
      </c>
      <c r="CB11" s="119">
        <v>0</v>
      </c>
      <c r="CC11" s="132">
        <v>0</v>
      </c>
      <c r="CD11" s="131" t="s">
        <v>134</v>
      </c>
      <c r="CE11" s="119">
        <v>43220</v>
      </c>
      <c r="CF11" s="119" t="s">
        <v>134</v>
      </c>
      <c r="CG11" s="132">
        <v>43220</v>
      </c>
      <c r="CH11" s="135" t="s">
        <v>134</v>
      </c>
      <c r="CI11" s="119">
        <v>161397</v>
      </c>
      <c r="CJ11" s="120" t="s">
        <v>134</v>
      </c>
      <c r="CK11" s="119">
        <v>161397</v>
      </c>
      <c r="CL11" s="133" t="s">
        <v>134</v>
      </c>
      <c r="CM11" s="119">
        <v>235356</v>
      </c>
      <c r="CN11" s="119" t="s">
        <v>134</v>
      </c>
      <c r="CO11" s="134">
        <v>235356</v>
      </c>
      <c r="CP11" s="133" t="s">
        <v>134</v>
      </c>
      <c r="CQ11" s="119">
        <v>212877</v>
      </c>
      <c r="CR11" s="119">
        <v>0</v>
      </c>
      <c r="CS11" s="119">
        <v>212877</v>
      </c>
      <c r="CT11" s="133">
        <v>212877</v>
      </c>
      <c r="CU11" s="119">
        <v>96626</v>
      </c>
      <c r="CV11" s="119" t="s">
        <v>134</v>
      </c>
      <c r="CW11" s="134">
        <v>309503</v>
      </c>
      <c r="CX11" s="133">
        <v>212877</v>
      </c>
      <c r="CY11" s="119">
        <v>170837</v>
      </c>
      <c r="CZ11" s="119" t="s">
        <v>134</v>
      </c>
      <c r="DA11" s="134">
        <v>383714</v>
      </c>
      <c r="DB11" s="133">
        <v>212877</v>
      </c>
      <c r="DC11" s="119">
        <v>210128</v>
      </c>
      <c r="DD11" s="119">
        <v>0</v>
      </c>
      <c r="DE11" s="134">
        <v>423005</v>
      </c>
      <c r="DF11" s="133">
        <v>212877</v>
      </c>
      <c r="DG11" s="119">
        <v>1082</v>
      </c>
      <c r="DH11" s="119">
        <v>-2112</v>
      </c>
      <c r="DI11" s="134">
        <v>211847</v>
      </c>
      <c r="DJ11" s="133">
        <v>211847</v>
      </c>
      <c r="DK11" s="119">
        <v>0</v>
      </c>
      <c r="DL11" s="119">
        <v>-14422</v>
      </c>
      <c r="DM11" s="134">
        <v>197425</v>
      </c>
      <c r="DN11" s="133">
        <v>211847</v>
      </c>
      <c r="DO11" s="119" t="s">
        <v>181</v>
      </c>
      <c r="DP11" s="119">
        <v>-59688</v>
      </c>
      <c r="DQ11" s="134">
        <v>152159</v>
      </c>
      <c r="DR11" s="133">
        <v>211847</v>
      </c>
      <c r="DS11" s="119">
        <v>0</v>
      </c>
      <c r="DT11" s="119">
        <v>-68927</v>
      </c>
      <c r="DU11" s="134">
        <v>142920</v>
      </c>
      <c r="DV11" s="133">
        <v>211847</v>
      </c>
      <c r="DW11" s="119">
        <v>0</v>
      </c>
      <c r="DX11" s="119">
        <v>-75063</v>
      </c>
      <c r="DY11" s="134">
        <v>136784</v>
      </c>
    </row>
    <row r="12" spans="1:129" s="13" customFormat="1">
      <c r="A12" s="43" t="s">
        <v>529</v>
      </c>
      <c r="B12" s="124">
        <v>2081048</v>
      </c>
      <c r="C12" s="121">
        <v>191087</v>
      </c>
      <c r="D12" s="121">
        <v>94285</v>
      </c>
      <c r="E12" s="125">
        <v>2177850</v>
      </c>
      <c r="F12" s="124">
        <v>2081048</v>
      </c>
      <c r="G12" s="121">
        <v>350079</v>
      </c>
      <c r="H12" s="121">
        <v>211596</v>
      </c>
      <c r="I12" s="125">
        <v>2219531</v>
      </c>
      <c r="J12" s="124">
        <v>2081048</v>
      </c>
      <c r="K12" s="121">
        <v>547641</v>
      </c>
      <c r="L12" s="121">
        <v>387666</v>
      </c>
      <c r="M12" s="125">
        <v>2241023</v>
      </c>
      <c r="N12" s="124">
        <v>2081048</v>
      </c>
      <c r="O12" s="121">
        <v>753558</v>
      </c>
      <c r="P12" s="121">
        <v>501646</v>
      </c>
      <c r="Q12" s="125">
        <v>2332960</v>
      </c>
      <c r="R12" s="124">
        <v>2332960</v>
      </c>
      <c r="S12" s="121">
        <v>188074</v>
      </c>
      <c r="T12" s="121">
        <v>168089</v>
      </c>
      <c r="U12" s="125">
        <v>2352945</v>
      </c>
      <c r="V12" s="124">
        <v>2332960</v>
      </c>
      <c r="W12" s="121">
        <v>367549</v>
      </c>
      <c r="X12" s="121">
        <v>390882</v>
      </c>
      <c r="Y12" s="125">
        <v>2309627</v>
      </c>
      <c r="Z12" s="124">
        <v>2332960</v>
      </c>
      <c r="AA12" s="121">
        <v>516265</v>
      </c>
      <c r="AB12" s="121">
        <v>572431</v>
      </c>
      <c r="AC12" s="125">
        <v>2276794</v>
      </c>
      <c r="AD12" s="124">
        <v>2332960</v>
      </c>
      <c r="AE12" s="121">
        <v>684293</v>
      </c>
      <c r="AF12" s="121">
        <v>701494</v>
      </c>
      <c r="AG12" s="125">
        <v>2315759</v>
      </c>
      <c r="AH12" s="124">
        <v>2315759</v>
      </c>
      <c r="AI12" s="121">
        <v>205264</v>
      </c>
      <c r="AJ12" s="121">
        <v>417651</v>
      </c>
      <c r="AK12" s="125">
        <v>2103372</v>
      </c>
      <c r="AL12" s="124">
        <v>2315759</v>
      </c>
      <c r="AM12" s="121">
        <v>380812</v>
      </c>
      <c r="AN12" s="121">
        <v>-525937</v>
      </c>
      <c r="AO12" s="125">
        <v>2170634</v>
      </c>
      <c r="AP12" s="124">
        <v>2315759</v>
      </c>
      <c r="AQ12" s="121">
        <v>550947</v>
      </c>
      <c r="AR12" s="121">
        <v>-682375</v>
      </c>
      <c r="AS12" s="125">
        <v>2184331</v>
      </c>
      <c r="AT12" s="124">
        <v>2315759</v>
      </c>
      <c r="AU12" s="121">
        <v>1219794</v>
      </c>
      <c r="AV12" s="121">
        <v>-824397</v>
      </c>
      <c r="AW12" s="125">
        <v>2711156</v>
      </c>
      <c r="AX12" s="124">
        <v>2711156</v>
      </c>
      <c r="AY12" s="121">
        <v>244661</v>
      </c>
      <c r="AZ12" s="121">
        <v>-176924</v>
      </c>
      <c r="BA12" s="125">
        <v>2778893</v>
      </c>
      <c r="BB12" s="124">
        <v>2711156</v>
      </c>
      <c r="BC12" s="121">
        <v>491855</v>
      </c>
      <c r="BD12" s="121">
        <v>-311449</v>
      </c>
      <c r="BE12" s="125">
        <v>2891562</v>
      </c>
      <c r="BF12" s="124">
        <v>2711156</v>
      </c>
      <c r="BG12" s="121">
        <v>691976</v>
      </c>
      <c r="BH12" s="121">
        <v>-447554</v>
      </c>
      <c r="BI12" s="125">
        <v>2955578</v>
      </c>
      <c r="BJ12" s="124">
        <v>2711156</v>
      </c>
      <c r="BK12" s="121">
        <v>887712</v>
      </c>
      <c r="BL12" s="121">
        <v>-528271</v>
      </c>
      <c r="BM12" s="125">
        <v>3070597</v>
      </c>
      <c r="BN12" s="124">
        <v>3070597</v>
      </c>
      <c r="BO12" s="121">
        <v>166467</v>
      </c>
      <c r="BP12" s="121">
        <v>-143127</v>
      </c>
      <c r="BQ12" s="125">
        <v>3093937</v>
      </c>
      <c r="BR12" s="124">
        <v>3070597</v>
      </c>
      <c r="BS12" s="121">
        <v>427415</v>
      </c>
      <c r="BT12" s="121">
        <v>-283598</v>
      </c>
      <c r="BU12" s="125">
        <v>3214414</v>
      </c>
      <c r="BV12" s="124">
        <v>3070597</v>
      </c>
      <c r="BW12" s="121">
        <v>655684</v>
      </c>
      <c r="BX12" s="121">
        <v>-542996</v>
      </c>
      <c r="BY12" s="121">
        <v>3183285</v>
      </c>
      <c r="BZ12" s="124">
        <v>3070597</v>
      </c>
      <c r="CA12" s="121">
        <v>779387</v>
      </c>
      <c r="CB12" s="121">
        <v>-833958</v>
      </c>
      <c r="CC12" s="125">
        <v>3016026</v>
      </c>
      <c r="CD12" s="124">
        <v>3016026</v>
      </c>
      <c r="CE12" s="121">
        <v>321829</v>
      </c>
      <c r="CF12" s="121">
        <v>-151816</v>
      </c>
      <c r="CG12" s="125">
        <v>3186039</v>
      </c>
      <c r="CH12" s="124">
        <v>3016026</v>
      </c>
      <c r="CI12" s="121">
        <v>833392</v>
      </c>
      <c r="CJ12" s="121">
        <v>-357099</v>
      </c>
      <c r="CK12" s="121">
        <v>3492319</v>
      </c>
      <c r="CL12" s="137">
        <v>3016026</v>
      </c>
      <c r="CM12" s="121">
        <v>1214551</v>
      </c>
      <c r="CN12" s="121">
        <v>-557258</v>
      </c>
      <c r="CO12" s="138">
        <v>3673319</v>
      </c>
      <c r="CP12" s="137">
        <v>3016026</v>
      </c>
      <c r="CQ12" s="121">
        <v>1438567</v>
      </c>
      <c r="CR12" s="121">
        <v>-950005</v>
      </c>
      <c r="CS12" s="121">
        <v>3504588</v>
      </c>
      <c r="CT12" s="137">
        <v>3504588</v>
      </c>
      <c r="CU12" s="121">
        <v>328843</v>
      </c>
      <c r="CV12" s="121">
        <v>-233798</v>
      </c>
      <c r="CW12" s="138">
        <v>3599633</v>
      </c>
      <c r="CX12" s="137">
        <v>3504588</v>
      </c>
      <c r="CY12" s="121">
        <v>753952</v>
      </c>
      <c r="CZ12" s="121">
        <v>-423410</v>
      </c>
      <c r="DA12" s="138">
        <v>3835130</v>
      </c>
      <c r="DB12" s="137">
        <v>3504588</v>
      </c>
      <c r="DC12" s="121">
        <v>1097114</v>
      </c>
      <c r="DD12" s="121">
        <v>-641406</v>
      </c>
      <c r="DE12" s="138">
        <v>3960296</v>
      </c>
      <c r="DF12" s="137">
        <v>3504588</v>
      </c>
      <c r="DG12" s="121">
        <v>1076922</v>
      </c>
      <c r="DH12" s="121">
        <v>-1074083</v>
      </c>
      <c r="DI12" s="138">
        <v>3507427</v>
      </c>
      <c r="DJ12" s="137">
        <v>3507427</v>
      </c>
      <c r="DK12" s="121">
        <v>271443</v>
      </c>
      <c r="DL12" s="121">
        <v>-293618</v>
      </c>
      <c r="DM12" s="138">
        <v>3485252</v>
      </c>
      <c r="DN12" s="137">
        <v>3507427</v>
      </c>
      <c r="DO12" s="121">
        <v>515057</v>
      </c>
      <c r="DP12" s="121">
        <v>-539477</v>
      </c>
      <c r="DQ12" s="138">
        <v>3483007</v>
      </c>
      <c r="DR12" s="137">
        <v>3507427</v>
      </c>
      <c r="DS12" s="121">
        <v>787838</v>
      </c>
      <c r="DT12" s="121">
        <v>-777204</v>
      </c>
      <c r="DU12" s="138">
        <v>3518061</v>
      </c>
      <c r="DV12" s="137">
        <v>3507427</v>
      </c>
      <c r="DW12" s="121">
        <v>1080605</v>
      </c>
      <c r="DX12" s="121">
        <v>-1019871</v>
      </c>
      <c r="DY12" s="138">
        <v>3568161</v>
      </c>
    </row>
    <row r="13" spans="1:129">
      <c r="A13" s="44" t="s">
        <v>530</v>
      </c>
      <c r="B13" s="131">
        <v>-23</v>
      </c>
      <c r="C13" s="119" t="s">
        <v>134</v>
      </c>
      <c r="D13" s="119" t="s">
        <v>134</v>
      </c>
      <c r="E13" s="132">
        <v>-23</v>
      </c>
      <c r="F13" s="131">
        <v>-23</v>
      </c>
      <c r="G13" s="119" t="s">
        <v>134</v>
      </c>
      <c r="H13" s="119" t="s">
        <v>134</v>
      </c>
      <c r="I13" s="132">
        <v>-23</v>
      </c>
      <c r="J13" s="131">
        <v>-23</v>
      </c>
      <c r="K13" s="119"/>
      <c r="L13" s="119" t="s">
        <v>134</v>
      </c>
      <c r="M13" s="132">
        <v>-23</v>
      </c>
      <c r="N13" s="131">
        <v>-23</v>
      </c>
      <c r="O13" s="119" t="s">
        <v>134</v>
      </c>
      <c r="P13" s="119" t="s">
        <v>134</v>
      </c>
      <c r="Q13" s="132">
        <v>-23</v>
      </c>
      <c r="R13" s="131">
        <v>-23</v>
      </c>
      <c r="S13" s="119" t="s">
        <v>134</v>
      </c>
      <c r="T13" s="119" t="s">
        <v>134</v>
      </c>
      <c r="U13" s="132">
        <v>-23</v>
      </c>
      <c r="V13" s="131">
        <v>-23</v>
      </c>
      <c r="W13" s="119" t="s">
        <v>134</v>
      </c>
      <c r="X13" s="119" t="s">
        <v>134</v>
      </c>
      <c r="Y13" s="132">
        <v>-23</v>
      </c>
      <c r="Z13" s="131">
        <v>-23</v>
      </c>
      <c r="AA13" s="119" t="s">
        <v>134</v>
      </c>
      <c r="AB13" s="119" t="s">
        <v>134</v>
      </c>
      <c r="AC13" s="132">
        <v>-23</v>
      </c>
      <c r="AD13" s="131">
        <v>-23</v>
      </c>
      <c r="AE13" s="119" t="s">
        <v>134</v>
      </c>
      <c r="AF13" s="119" t="s">
        <v>134</v>
      </c>
      <c r="AG13" s="132">
        <v>-23</v>
      </c>
      <c r="AH13" s="131">
        <v>-23</v>
      </c>
      <c r="AI13" s="119" t="s">
        <v>134</v>
      </c>
      <c r="AJ13" s="119" t="s">
        <v>134</v>
      </c>
      <c r="AK13" s="132">
        <v>-23</v>
      </c>
      <c r="AL13" s="131">
        <v>-23</v>
      </c>
      <c r="AM13" s="119" t="s">
        <v>524</v>
      </c>
      <c r="AN13" s="119" t="s">
        <v>524</v>
      </c>
      <c r="AO13" s="132">
        <v>-23</v>
      </c>
      <c r="AP13" s="131">
        <v>-23</v>
      </c>
      <c r="AQ13" s="119" t="s">
        <v>134</v>
      </c>
      <c r="AR13" s="119" t="s">
        <v>134</v>
      </c>
      <c r="AS13" s="132">
        <v>-23</v>
      </c>
      <c r="AT13" s="131">
        <v>-23</v>
      </c>
      <c r="AU13" s="119" t="s">
        <v>134</v>
      </c>
      <c r="AV13" s="119" t="s">
        <v>134</v>
      </c>
      <c r="AW13" s="132">
        <v>-23</v>
      </c>
      <c r="AX13" s="131">
        <v>-23</v>
      </c>
      <c r="AY13" s="119">
        <v>-3</v>
      </c>
      <c r="AZ13" s="119" t="s">
        <v>134</v>
      </c>
      <c r="BA13" s="132">
        <v>-26</v>
      </c>
      <c r="BB13" s="131">
        <v>-23</v>
      </c>
      <c r="BC13" s="119">
        <v>-3</v>
      </c>
      <c r="BD13" s="119" t="s">
        <v>134</v>
      </c>
      <c r="BE13" s="132">
        <v>-26</v>
      </c>
      <c r="BF13" s="131">
        <v>-23</v>
      </c>
      <c r="BG13" s="119">
        <v>-3</v>
      </c>
      <c r="BH13" s="119" t="s">
        <v>134</v>
      </c>
      <c r="BI13" s="132">
        <v>-26</v>
      </c>
      <c r="BJ13" s="131">
        <v>-23</v>
      </c>
      <c r="BK13" s="119">
        <v>-3</v>
      </c>
      <c r="BL13" s="119" t="s">
        <v>134</v>
      </c>
      <c r="BM13" s="132">
        <v>-26</v>
      </c>
      <c r="BN13" s="131">
        <v>-26</v>
      </c>
      <c r="BO13" s="119" t="s">
        <v>134</v>
      </c>
      <c r="BP13" s="119" t="s">
        <v>134</v>
      </c>
      <c r="BQ13" s="132">
        <v>-26</v>
      </c>
      <c r="BR13" s="131">
        <v>-26</v>
      </c>
      <c r="BS13" s="119" t="s">
        <v>134</v>
      </c>
      <c r="BT13" s="119" t="s">
        <v>134</v>
      </c>
      <c r="BU13" s="132">
        <v>-26</v>
      </c>
      <c r="BV13" s="131">
        <v>-26</v>
      </c>
      <c r="BW13" s="119" t="s">
        <v>134</v>
      </c>
      <c r="BX13" s="119" t="s">
        <v>134</v>
      </c>
      <c r="BY13" s="119">
        <v>-26</v>
      </c>
      <c r="BZ13" s="131">
        <v>-26</v>
      </c>
      <c r="CA13" s="119" t="s">
        <v>134</v>
      </c>
      <c r="CB13" s="119" t="s">
        <v>134</v>
      </c>
      <c r="CC13" s="132">
        <v>-26</v>
      </c>
      <c r="CD13" s="131">
        <v>-26</v>
      </c>
      <c r="CE13" s="119" t="s">
        <v>134</v>
      </c>
      <c r="CF13" s="119" t="s">
        <v>134</v>
      </c>
      <c r="CG13" s="132">
        <v>-26</v>
      </c>
      <c r="CH13" s="131">
        <v>-26</v>
      </c>
      <c r="CI13" s="120" t="s">
        <v>134</v>
      </c>
      <c r="CJ13" s="120" t="s">
        <v>134</v>
      </c>
      <c r="CK13" s="119">
        <v>-26</v>
      </c>
      <c r="CL13" s="133">
        <v>-26</v>
      </c>
      <c r="CM13" s="119" t="s">
        <v>134</v>
      </c>
      <c r="CN13" s="119" t="s">
        <v>134</v>
      </c>
      <c r="CO13" s="134">
        <v>-26</v>
      </c>
      <c r="CP13" s="133">
        <v>-26</v>
      </c>
      <c r="CQ13" s="119">
        <v>0</v>
      </c>
      <c r="CR13" s="119">
        <v>0</v>
      </c>
      <c r="CS13" s="119">
        <v>-26</v>
      </c>
      <c r="CT13" s="133">
        <v>-26</v>
      </c>
      <c r="CU13" s="119" t="s">
        <v>134</v>
      </c>
      <c r="CV13" s="119" t="s">
        <v>134</v>
      </c>
      <c r="CW13" s="134">
        <v>-26</v>
      </c>
      <c r="CX13" s="133">
        <v>-26</v>
      </c>
      <c r="CY13" s="119" t="s">
        <v>134</v>
      </c>
      <c r="CZ13" s="119" t="s">
        <v>134</v>
      </c>
      <c r="DA13" s="134">
        <v>-26</v>
      </c>
      <c r="DB13" s="133">
        <v>-26</v>
      </c>
      <c r="DC13" s="119">
        <v>0</v>
      </c>
      <c r="DD13" s="119">
        <v>0</v>
      </c>
      <c r="DE13" s="134">
        <v>-26</v>
      </c>
      <c r="DF13" s="133">
        <v>-26</v>
      </c>
      <c r="DG13" s="119">
        <v>0</v>
      </c>
      <c r="DH13" s="119">
        <v>0</v>
      </c>
      <c r="DI13" s="134">
        <v>-26</v>
      </c>
      <c r="DJ13" s="133">
        <v>-26</v>
      </c>
      <c r="DK13" s="119"/>
      <c r="DL13" s="119"/>
      <c r="DM13" s="134">
        <v>-26</v>
      </c>
      <c r="DN13" s="133">
        <v>-26</v>
      </c>
      <c r="DO13" s="119" t="s">
        <v>134</v>
      </c>
      <c r="DP13" s="119" t="s">
        <v>134</v>
      </c>
      <c r="DQ13" s="134">
        <v>-26</v>
      </c>
      <c r="DR13" s="133">
        <v>-26</v>
      </c>
      <c r="DS13" s="119">
        <v>0</v>
      </c>
      <c r="DT13" s="119">
        <v>0</v>
      </c>
      <c r="DU13" s="134">
        <v>-26</v>
      </c>
      <c r="DV13" s="133">
        <v>-26</v>
      </c>
      <c r="DW13" s="119">
        <v>0</v>
      </c>
      <c r="DX13" s="119">
        <v>0</v>
      </c>
      <c r="DY13" s="134">
        <v>-26</v>
      </c>
    </row>
    <row r="14" spans="1:129" s="13" customFormat="1">
      <c r="A14" s="43" t="s">
        <v>531</v>
      </c>
      <c r="B14" s="124">
        <v>2081025</v>
      </c>
      <c r="C14" s="121">
        <v>191087</v>
      </c>
      <c r="D14" s="121">
        <v>94285</v>
      </c>
      <c r="E14" s="125">
        <v>2177827</v>
      </c>
      <c r="F14" s="124">
        <v>2081025</v>
      </c>
      <c r="G14" s="121">
        <v>350079</v>
      </c>
      <c r="H14" s="121">
        <v>211596</v>
      </c>
      <c r="I14" s="125">
        <v>2219508</v>
      </c>
      <c r="J14" s="124">
        <v>2081025</v>
      </c>
      <c r="K14" s="121">
        <v>547641</v>
      </c>
      <c r="L14" s="121">
        <v>387666</v>
      </c>
      <c r="M14" s="125">
        <v>2241000</v>
      </c>
      <c r="N14" s="124">
        <v>2081025</v>
      </c>
      <c r="O14" s="121">
        <v>753558</v>
      </c>
      <c r="P14" s="121">
        <v>501646</v>
      </c>
      <c r="Q14" s="125">
        <v>2332937</v>
      </c>
      <c r="R14" s="124">
        <v>2332937</v>
      </c>
      <c r="S14" s="121">
        <v>188074</v>
      </c>
      <c r="T14" s="121">
        <v>168089</v>
      </c>
      <c r="U14" s="125">
        <v>2352922</v>
      </c>
      <c r="V14" s="124">
        <v>2332937</v>
      </c>
      <c r="W14" s="121">
        <v>367549</v>
      </c>
      <c r="X14" s="121">
        <v>390882</v>
      </c>
      <c r="Y14" s="125">
        <v>2309604</v>
      </c>
      <c r="Z14" s="124">
        <v>2332937</v>
      </c>
      <c r="AA14" s="121">
        <v>516265</v>
      </c>
      <c r="AB14" s="121">
        <v>572431</v>
      </c>
      <c r="AC14" s="125">
        <v>2276771</v>
      </c>
      <c r="AD14" s="124">
        <v>2332937</v>
      </c>
      <c r="AE14" s="121">
        <v>684293</v>
      </c>
      <c r="AF14" s="121">
        <v>701494</v>
      </c>
      <c r="AG14" s="125">
        <v>2315736</v>
      </c>
      <c r="AH14" s="124">
        <v>2315736</v>
      </c>
      <c r="AI14" s="121">
        <v>205264</v>
      </c>
      <c r="AJ14" s="121">
        <v>417651</v>
      </c>
      <c r="AK14" s="125">
        <v>2103349</v>
      </c>
      <c r="AL14" s="124">
        <v>2315736</v>
      </c>
      <c r="AM14" s="121">
        <v>380812</v>
      </c>
      <c r="AN14" s="121">
        <v>-525937</v>
      </c>
      <c r="AO14" s="125">
        <v>2170611</v>
      </c>
      <c r="AP14" s="124">
        <v>2315736</v>
      </c>
      <c r="AQ14" s="121">
        <v>550947</v>
      </c>
      <c r="AR14" s="121">
        <v>-682375</v>
      </c>
      <c r="AS14" s="125">
        <v>2184308</v>
      </c>
      <c r="AT14" s="124">
        <v>2315736</v>
      </c>
      <c r="AU14" s="121">
        <v>1219794</v>
      </c>
      <c r="AV14" s="121">
        <v>-824397</v>
      </c>
      <c r="AW14" s="125">
        <v>2711133</v>
      </c>
      <c r="AX14" s="124">
        <v>2711133</v>
      </c>
      <c r="AY14" s="121">
        <v>244658</v>
      </c>
      <c r="AZ14" s="121">
        <v>-176924</v>
      </c>
      <c r="BA14" s="125">
        <v>2778867</v>
      </c>
      <c r="BB14" s="124">
        <v>2711133</v>
      </c>
      <c r="BC14" s="121">
        <v>491852</v>
      </c>
      <c r="BD14" s="121">
        <v>-311449</v>
      </c>
      <c r="BE14" s="125">
        <v>2891536</v>
      </c>
      <c r="BF14" s="124">
        <v>2711133</v>
      </c>
      <c r="BG14" s="121">
        <v>691973</v>
      </c>
      <c r="BH14" s="121">
        <v>-447554</v>
      </c>
      <c r="BI14" s="125">
        <v>2955552</v>
      </c>
      <c r="BJ14" s="124">
        <v>2711133</v>
      </c>
      <c r="BK14" s="121">
        <v>887709</v>
      </c>
      <c r="BL14" s="121">
        <v>-528271</v>
      </c>
      <c r="BM14" s="125">
        <v>3070571</v>
      </c>
      <c r="BN14" s="124">
        <v>3070571</v>
      </c>
      <c r="BO14" s="121">
        <v>166467</v>
      </c>
      <c r="BP14" s="121">
        <v>-143127</v>
      </c>
      <c r="BQ14" s="125">
        <v>3093911</v>
      </c>
      <c r="BR14" s="124">
        <v>3070571</v>
      </c>
      <c r="BS14" s="121">
        <v>427415</v>
      </c>
      <c r="BT14" s="121">
        <v>-283598</v>
      </c>
      <c r="BU14" s="125">
        <v>3214388</v>
      </c>
      <c r="BV14" s="124">
        <v>3070571</v>
      </c>
      <c r="BW14" s="121">
        <v>655684</v>
      </c>
      <c r="BX14" s="121">
        <v>-542996</v>
      </c>
      <c r="BY14" s="121">
        <v>3183259</v>
      </c>
      <c r="BZ14" s="124">
        <v>3070571</v>
      </c>
      <c r="CA14" s="121">
        <v>779387</v>
      </c>
      <c r="CB14" s="121">
        <v>-833958</v>
      </c>
      <c r="CC14" s="125">
        <v>3016000</v>
      </c>
      <c r="CD14" s="124">
        <v>3016000</v>
      </c>
      <c r="CE14" s="121">
        <v>321829</v>
      </c>
      <c r="CF14" s="121">
        <v>-151816</v>
      </c>
      <c r="CG14" s="125">
        <v>3186013</v>
      </c>
      <c r="CH14" s="124">
        <v>3016000</v>
      </c>
      <c r="CI14" s="121">
        <v>833392</v>
      </c>
      <c r="CJ14" s="121">
        <v>-357099</v>
      </c>
      <c r="CK14" s="121">
        <v>3492293</v>
      </c>
      <c r="CL14" s="137">
        <v>3016000</v>
      </c>
      <c r="CM14" s="121">
        <v>1214551</v>
      </c>
      <c r="CN14" s="121">
        <v>-557258</v>
      </c>
      <c r="CO14" s="138">
        <v>3673293</v>
      </c>
      <c r="CP14" s="137">
        <v>3016000</v>
      </c>
      <c r="CQ14" s="121">
        <v>1438567</v>
      </c>
      <c r="CR14" s="121">
        <v>-950005</v>
      </c>
      <c r="CS14" s="121">
        <v>3504562</v>
      </c>
      <c r="CT14" s="137">
        <v>3504562</v>
      </c>
      <c r="CU14" s="121">
        <v>328843</v>
      </c>
      <c r="CV14" s="121">
        <v>-233798</v>
      </c>
      <c r="CW14" s="138">
        <v>3599607</v>
      </c>
      <c r="CX14" s="137">
        <v>3504562</v>
      </c>
      <c r="CY14" s="121">
        <v>753952</v>
      </c>
      <c r="CZ14" s="121">
        <v>-423410</v>
      </c>
      <c r="DA14" s="138">
        <v>3835104</v>
      </c>
      <c r="DB14" s="137">
        <v>3504562</v>
      </c>
      <c r="DC14" s="121">
        <v>1097114</v>
      </c>
      <c r="DD14" s="121">
        <v>-641406</v>
      </c>
      <c r="DE14" s="138">
        <v>3960270</v>
      </c>
      <c r="DF14" s="137">
        <v>3504562</v>
      </c>
      <c r="DG14" s="121">
        <v>1076922</v>
      </c>
      <c r="DH14" s="121">
        <v>-1074083</v>
      </c>
      <c r="DI14" s="138">
        <v>3507401</v>
      </c>
      <c r="DJ14" s="137">
        <v>3507401</v>
      </c>
      <c r="DK14" s="121">
        <v>271443</v>
      </c>
      <c r="DL14" s="121">
        <v>-293618</v>
      </c>
      <c r="DM14" s="138">
        <v>3485226</v>
      </c>
      <c r="DN14" s="137">
        <v>3507401</v>
      </c>
      <c r="DO14" s="121">
        <v>515057</v>
      </c>
      <c r="DP14" s="121">
        <v>-539477</v>
      </c>
      <c r="DQ14" s="138">
        <v>3482981</v>
      </c>
      <c r="DR14" s="137">
        <v>3507401</v>
      </c>
      <c r="DS14" s="121">
        <v>787838</v>
      </c>
      <c r="DT14" s="121">
        <v>-777204</v>
      </c>
      <c r="DU14" s="138">
        <v>3518035</v>
      </c>
      <c r="DV14" s="137">
        <v>3507401</v>
      </c>
      <c r="DW14" s="121">
        <v>1080605</v>
      </c>
      <c r="DX14" s="121">
        <v>-1019871</v>
      </c>
      <c r="DY14" s="138">
        <v>3568135</v>
      </c>
    </row>
    <row r="15" spans="1:129">
      <c r="A15" s="44" t="s">
        <v>15</v>
      </c>
      <c r="B15" s="131">
        <v>-223551</v>
      </c>
      <c r="C15" s="119">
        <v>-15048</v>
      </c>
      <c r="D15" s="119" t="s">
        <v>134</v>
      </c>
      <c r="E15" s="132">
        <v>-238599</v>
      </c>
      <c r="F15" s="131">
        <v>-223551</v>
      </c>
      <c r="G15" s="119">
        <v>-13406</v>
      </c>
      <c r="H15" s="119" t="s">
        <v>134</v>
      </c>
      <c r="I15" s="132">
        <v>-236957</v>
      </c>
      <c r="J15" s="131">
        <v>-223551</v>
      </c>
      <c r="K15" s="119">
        <v>-18257</v>
      </c>
      <c r="L15" s="119" t="s">
        <v>134</v>
      </c>
      <c r="M15" s="132">
        <v>-241808</v>
      </c>
      <c r="N15" s="131">
        <v>-223551</v>
      </c>
      <c r="O15" s="119">
        <v>-54042</v>
      </c>
      <c r="P15" s="119" t="s">
        <v>134</v>
      </c>
      <c r="Q15" s="132">
        <v>-277593</v>
      </c>
      <c r="R15" s="131">
        <v>-277593</v>
      </c>
      <c r="S15" s="119">
        <v>-32038</v>
      </c>
      <c r="T15" s="119" t="s">
        <v>134</v>
      </c>
      <c r="U15" s="132">
        <v>-309631</v>
      </c>
      <c r="V15" s="131">
        <v>-277593</v>
      </c>
      <c r="W15" s="119">
        <v>-64676</v>
      </c>
      <c r="X15" s="119" t="s">
        <v>134</v>
      </c>
      <c r="Y15" s="132">
        <v>-342269</v>
      </c>
      <c r="Z15" s="131">
        <v>-277593</v>
      </c>
      <c r="AA15" s="119">
        <v>-71741</v>
      </c>
      <c r="AB15" s="119" t="s">
        <v>134</v>
      </c>
      <c r="AC15" s="132">
        <v>-349334</v>
      </c>
      <c r="AD15" s="131">
        <v>-277593</v>
      </c>
      <c r="AE15" s="119">
        <v>-145772</v>
      </c>
      <c r="AF15" s="119" t="s">
        <v>134</v>
      </c>
      <c r="AG15" s="132">
        <v>-423365</v>
      </c>
      <c r="AH15" s="131">
        <v>-423365</v>
      </c>
      <c r="AI15" s="119">
        <v>277088</v>
      </c>
      <c r="AJ15" s="119" t="s">
        <v>134</v>
      </c>
      <c r="AK15" s="132">
        <v>-146277</v>
      </c>
      <c r="AL15" s="131">
        <v>-423365</v>
      </c>
      <c r="AM15" s="119" t="s">
        <v>532</v>
      </c>
      <c r="AN15" s="119">
        <v>196207</v>
      </c>
      <c r="AO15" s="132">
        <v>-227158</v>
      </c>
      <c r="AP15" s="131">
        <v>-423365</v>
      </c>
      <c r="AQ15" s="119" t="s">
        <v>134</v>
      </c>
      <c r="AR15" s="119">
        <v>153114</v>
      </c>
      <c r="AS15" s="132">
        <v>-270251</v>
      </c>
      <c r="AT15" s="131">
        <v>-423365</v>
      </c>
      <c r="AU15" s="119">
        <v>-153573</v>
      </c>
      <c r="AV15" s="119">
        <v>272456</v>
      </c>
      <c r="AW15" s="132">
        <v>-304482</v>
      </c>
      <c r="AX15" s="131">
        <v>-304482</v>
      </c>
      <c r="AY15" s="119">
        <v>-61664</v>
      </c>
      <c r="AZ15" s="119">
        <v>81</v>
      </c>
      <c r="BA15" s="132">
        <v>-366065</v>
      </c>
      <c r="BB15" s="131">
        <v>-304482</v>
      </c>
      <c r="BC15" s="119">
        <v>-65695</v>
      </c>
      <c r="BD15" s="119">
        <v>802</v>
      </c>
      <c r="BE15" s="132">
        <v>-369375</v>
      </c>
      <c r="BF15" s="131">
        <v>-304482</v>
      </c>
      <c r="BG15" s="119">
        <v>-58219</v>
      </c>
      <c r="BH15" s="119">
        <v>22554</v>
      </c>
      <c r="BI15" s="132">
        <v>-340147</v>
      </c>
      <c r="BJ15" s="131">
        <v>-304482</v>
      </c>
      <c r="BK15" s="119">
        <v>-105787</v>
      </c>
      <c r="BL15" s="119">
        <v>2839</v>
      </c>
      <c r="BM15" s="132">
        <v>-407430</v>
      </c>
      <c r="BN15" s="131">
        <v>-407430</v>
      </c>
      <c r="BO15" s="119">
        <v>-1851</v>
      </c>
      <c r="BP15" s="119">
        <v>19402</v>
      </c>
      <c r="BQ15" s="132">
        <v>-389879</v>
      </c>
      <c r="BR15" s="131">
        <v>-407430</v>
      </c>
      <c r="BS15" s="119">
        <v>-52392</v>
      </c>
      <c r="BT15" s="119">
        <v>19690</v>
      </c>
      <c r="BU15" s="132">
        <v>-440132</v>
      </c>
      <c r="BV15" s="131">
        <v>-407430</v>
      </c>
      <c r="BW15" s="119">
        <v>-82716</v>
      </c>
      <c r="BX15" s="119">
        <v>73757</v>
      </c>
      <c r="BY15" s="119">
        <v>-416389</v>
      </c>
      <c r="BZ15" s="131">
        <v>-407430</v>
      </c>
      <c r="CA15" s="119">
        <v>-89236</v>
      </c>
      <c r="CB15" s="119">
        <v>95371</v>
      </c>
      <c r="CC15" s="132">
        <v>-401295</v>
      </c>
      <c r="CD15" s="131">
        <v>-401295</v>
      </c>
      <c r="CE15" s="119">
        <v>-84754</v>
      </c>
      <c r="CF15" s="119">
        <v>5629</v>
      </c>
      <c r="CG15" s="132">
        <v>-480420</v>
      </c>
      <c r="CH15" s="131">
        <v>-401295</v>
      </c>
      <c r="CI15" s="119">
        <v>-170139</v>
      </c>
      <c r="CJ15" s="119">
        <v>40435</v>
      </c>
      <c r="CK15" s="119">
        <v>-530999</v>
      </c>
      <c r="CL15" s="133">
        <v>-401295</v>
      </c>
      <c r="CM15" s="119">
        <v>-238487</v>
      </c>
      <c r="CN15" s="119">
        <v>44356</v>
      </c>
      <c r="CO15" s="134">
        <v>-595426</v>
      </c>
      <c r="CP15" s="133">
        <v>-401295</v>
      </c>
      <c r="CQ15" s="119">
        <v>-301653</v>
      </c>
      <c r="CR15" s="119">
        <v>135284</v>
      </c>
      <c r="CS15" s="119">
        <v>-567664</v>
      </c>
      <c r="CT15" s="133">
        <v>-567664</v>
      </c>
      <c r="CU15" s="119">
        <v>-30961</v>
      </c>
      <c r="CV15" s="119">
        <v>38982</v>
      </c>
      <c r="CW15" s="134">
        <v>-559643</v>
      </c>
      <c r="CX15" s="133">
        <v>-567664</v>
      </c>
      <c r="CY15" s="119">
        <v>-90929</v>
      </c>
      <c r="CZ15" s="119">
        <v>55577</v>
      </c>
      <c r="DA15" s="134">
        <v>-603016</v>
      </c>
      <c r="DB15" s="133">
        <v>-567664</v>
      </c>
      <c r="DC15" s="119">
        <v>-111977</v>
      </c>
      <c r="DD15" s="119">
        <v>79735</v>
      </c>
      <c r="DE15" s="134">
        <v>-599906</v>
      </c>
      <c r="DF15" s="133">
        <v>-567664</v>
      </c>
      <c r="DG15" s="119">
        <v>-148173</v>
      </c>
      <c r="DH15" s="119">
        <v>391759</v>
      </c>
      <c r="DI15" s="134">
        <v>-324078</v>
      </c>
      <c r="DJ15" s="133">
        <v>-324078</v>
      </c>
      <c r="DK15" s="119">
        <v>-9755</v>
      </c>
      <c r="DL15" s="119">
        <v>70821</v>
      </c>
      <c r="DM15" s="134">
        <v>-263012</v>
      </c>
      <c r="DN15" s="133">
        <v>-324078</v>
      </c>
      <c r="DO15" s="119">
        <v>-29020</v>
      </c>
      <c r="DP15" s="119">
        <v>91337</v>
      </c>
      <c r="DQ15" s="134">
        <v>-261761</v>
      </c>
      <c r="DR15" s="133">
        <v>-324078</v>
      </c>
      <c r="DS15" s="119">
        <v>-62312</v>
      </c>
      <c r="DT15" s="119">
        <v>105726</v>
      </c>
      <c r="DU15" s="134">
        <v>-280664</v>
      </c>
      <c r="DV15" s="133">
        <v>-324078</v>
      </c>
      <c r="DW15" s="119">
        <v>-98717</v>
      </c>
      <c r="DX15" s="119">
        <v>121020</v>
      </c>
      <c r="DY15" s="134">
        <v>-301775</v>
      </c>
    </row>
    <row r="16" spans="1:129" s="13" customFormat="1">
      <c r="A16" s="43" t="s">
        <v>533</v>
      </c>
      <c r="B16" s="141">
        <v>1857474</v>
      </c>
      <c r="C16" s="142">
        <v>176039</v>
      </c>
      <c r="D16" s="142">
        <v>94285</v>
      </c>
      <c r="E16" s="143">
        <v>1939228</v>
      </c>
      <c r="F16" s="141">
        <v>1857474</v>
      </c>
      <c r="G16" s="142">
        <v>336673</v>
      </c>
      <c r="H16" s="142">
        <v>211596</v>
      </c>
      <c r="I16" s="143">
        <v>1982551</v>
      </c>
      <c r="J16" s="141">
        <v>1857474</v>
      </c>
      <c r="K16" s="142">
        <v>529384</v>
      </c>
      <c r="L16" s="142">
        <v>387666</v>
      </c>
      <c r="M16" s="143">
        <v>1999192</v>
      </c>
      <c r="N16" s="141">
        <v>1857474</v>
      </c>
      <c r="O16" s="142">
        <v>699516</v>
      </c>
      <c r="P16" s="142">
        <v>501646</v>
      </c>
      <c r="Q16" s="143">
        <v>2055344</v>
      </c>
      <c r="R16" s="141">
        <v>2055344</v>
      </c>
      <c r="S16" s="142">
        <v>156036</v>
      </c>
      <c r="T16" s="142">
        <v>168089</v>
      </c>
      <c r="U16" s="143">
        <v>2043291</v>
      </c>
      <c r="V16" s="141">
        <v>2055344</v>
      </c>
      <c r="W16" s="142">
        <v>302873</v>
      </c>
      <c r="X16" s="142">
        <v>390882</v>
      </c>
      <c r="Y16" s="143">
        <v>1967335</v>
      </c>
      <c r="Z16" s="141">
        <v>2055344</v>
      </c>
      <c r="AA16" s="142">
        <v>444524</v>
      </c>
      <c r="AB16" s="142">
        <v>572431</v>
      </c>
      <c r="AC16" s="143">
        <v>1927437</v>
      </c>
      <c r="AD16" s="141">
        <v>2055344</v>
      </c>
      <c r="AE16" s="142">
        <v>538521</v>
      </c>
      <c r="AF16" s="142">
        <v>701494</v>
      </c>
      <c r="AG16" s="143">
        <v>1892371</v>
      </c>
      <c r="AH16" s="141">
        <v>1892371</v>
      </c>
      <c r="AI16" s="142">
        <v>482352</v>
      </c>
      <c r="AJ16" s="142">
        <v>417651</v>
      </c>
      <c r="AK16" s="143">
        <v>1957072</v>
      </c>
      <c r="AL16" s="141">
        <v>1892371</v>
      </c>
      <c r="AM16" s="142">
        <v>380812</v>
      </c>
      <c r="AN16" s="142">
        <v>-329730</v>
      </c>
      <c r="AO16" s="143">
        <v>1943453</v>
      </c>
      <c r="AP16" s="141">
        <v>1892371</v>
      </c>
      <c r="AQ16" s="142">
        <v>550947</v>
      </c>
      <c r="AR16" s="142">
        <v>-529261</v>
      </c>
      <c r="AS16" s="143">
        <v>1914057</v>
      </c>
      <c r="AT16" s="141">
        <v>1892371</v>
      </c>
      <c r="AU16" s="142">
        <v>1338677</v>
      </c>
      <c r="AV16" s="142">
        <v>-824397</v>
      </c>
      <c r="AW16" s="143">
        <v>2406651</v>
      </c>
      <c r="AX16" s="141">
        <v>2406651</v>
      </c>
      <c r="AY16" s="142">
        <v>182994</v>
      </c>
      <c r="AZ16" s="142">
        <v>-176843</v>
      </c>
      <c r="BA16" s="143">
        <v>2412802</v>
      </c>
      <c r="BB16" s="141">
        <v>2406651</v>
      </c>
      <c r="BC16" s="142">
        <v>426157</v>
      </c>
      <c r="BD16" s="142">
        <v>-310647</v>
      </c>
      <c r="BE16" s="143">
        <v>2522161</v>
      </c>
      <c r="BF16" s="141">
        <v>2406651</v>
      </c>
      <c r="BG16" s="142">
        <v>633754</v>
      </c>
      <c r="BH16" s="142">
        <v>-425000</v>
      </c>
      <c r="BI16" s="143">
        <v>2615405</v>
      </c>
      <c r="BJ16" s="141">
        <v>2406651</v>
      </c>
      <c r="BK16" s="142">
        <v>781922</v>
      </c>
      <c r="BL16" s="142">
        <v>-525432</v>
      </c>
      <c r="BM16" s="143">
        <v>2663141</v>
      </c>
      <c r="BN16" s="141">
        <v>2663141</v>
      </c>
      <c r="BO16" s="142">
        <v>164616</v>
      </c>
      <c r="BP16" s="142">
        <v>-123725</v>
      </c>
      <c r="BQ16" s="143">
        <v>2704032</v>
      </c>
      <c r="BR16" s="141">
        <v>2663141</v>
      </c>
      <c r="BS16" s="142">
        <v>375023</v>
      </c>
      <c r="BT16" s="142">
        <v>-263908</v>
      </c>
      <c r="BU16" s="143">
        <v>2774256</v>
      </c>
      <c r="BV16" s="141">
        <v>2663141</v>
      </c>
      <c r="BW16" s="142">
        <v>572968</v>
      </c>
      <c r="BX16" s="142">
        <v>-469239</v>
      </c>
      <c r="BY16" s="142">
        <v>2766870</v>
      </c>
      <c r="BZ16" s="141">
        <v>2663141</v>
      </c>
      <c r="CA16" s="142">
        <v>690151</v>
      </c>
      <c r="CB16" s="142">
        <v>-738587</v>
      </c>
      <c r="CC16" s="143">
        <v>2614705</v>
      </c>
      <c r="CD16" s="141">
        <v>2614705</v>
      </c>
      <c r="CE16" s="142">
        <v>237075</v>
      </c>
      <c r="CF16" s="142">
        <v>-146187</v>
      </c>
      <c r="CG16" s="143">
        <v>2705593</v>
      </c>
      <c r="CH16" s="141">
        <v>2614705</v>
      </c>
      <c r="CI16" s="142">
        <v>663253</v>
      </c>
      <c r="CJ16" s="142">
        <v>-316664</v>
      </c>
      <c r="CK16" s="142">
        <v>2961294</v>
      </c>
      <c r="CL16" s="145">
        <v>2614705</v>
      </c>
      <c r="CM16" s="146">
        <v>976064</v>
      </c>
      <c r="CN16" s="146">
        <v>-512902</v>
      </c>
      <c r="CO16" s="147">
        <v>3077867</v>
      </c>
      <c r="CP16" s="145">
        <v>2614705</v>
      </c>
      <c r="CQ16" s="146">
        <v>1136914</v>
      </c>
      <c r="CR16" s="146">
        <v>-814721</v>
      </c>
      <c r="CS16" s="146">
        <v>2936898</v>
      </c>
      <c r="CT16" s="145">
        <v>2936898</v>
      </c>
      <c r="CU16" s="146">
        <v>297882</v>
      </c>
      <c r="CV16" s="146">
        <v>-194816</v>
      </c>
      <c r="CW16" s="147">
        <v>3039964</v>
      </c>
      <c r="CX16" s="146">
        <v>2936898</v>
      </c>
      <c r="CY16" s="146">
        <v>663023</v>
      </c>
      <c r="CZ16" s="146">
        <v>-367833</v>
      </c>
      <c r="DA16" s="147">
        <v>3232088</v>
      </c>
      <c r="DB16" s="146">
        <v>2936898</v>
      </c>
      <c r="DC16" s="146">
        <v>985137</v>
      </c>
      <c r="DD16" s="146">
        <v>-561671</v>
      </c>
      <c r="DE16" s="147">
        <v>3360364</v>
      </c>
      <c r="DF16" s="146">
        <v>2936898</v>
      </c>
      <c r="DG16" s="146">
        <v>928749</v>
      </c>
      <c r="DH16" s="146">
        <v>-682324</v>
      </c>
      <c r="DI16" s="147">
        <v>3183323</v>
      </c>
      <c r="DJ16" s="146">
        <v>3183323</v>
      </c>
      <c r="DK16" s="146">
        <v>261688</v>
      </c>
      <c r="DL16" s="146">
        <v>-222797</v>
      </c>
      <c r="DM16" s="147">
        <v>3222214</v>
      </c>
      <c r="DN16" s="146">
        <v>3183323</v>
      </c>
      <c r="DO16" s="146">
        <v>486037</v>
      </c>
      <c r="DP16" s="146">
        <v>-448140</v>
      </c>
      <c r="DQ16" s="147">
        <v>3221220</v>
      </c>
      <c r="DR16" s="146">
        <v>3183323</v>
      </c>
      <c r="DS16" s="146">
        <v>725526</v>
      </c>
      <c r="DT16" s="146">
        <v>-671478</v>
      </c>
      <c r="DU16" s="147">
        <v>3237371</v>
      </c>
      <c r="DV16" s="146">
        <v>3183323</v>
      </c>
      <c r="DW16" s="146">
        <v>981888</v>
      </c>
      <c r="DX16" s="146">
        <v>-898851</v>
      </c>
      <c r="DY16" s="147">
        <v>3266360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32">
    <mergeCell ref="DV2:DY2"/>
    <mergeCell ref="DF2:DI2"/>
    <mergeCell ref="DB2:DE2"/>
    <mergeCell ref="CD2:CG2"/>
    <mergeCell ref="BZ2:CC2"/>
    <mergeCell ref="CP2:CS2"/>
    <mergeCell ref="CX2:DA2"/>
    <mergeCell ref="CT2:CW2"/>
    <mergeCell ref="CL2:CO2"/>
    <mergeCell ref="CH2:CK2"/>
    <mergeCell ref="DR2:DU2"/>
    <mergeCell ref="DN2:DQ2"/>
    <mergeCell ref="DJ2:DM2"/>
    <mergeCell ref="B2:E2"/>
    <mergeCell ref="AL2:AO2"/>
    <mergeCell ref="AH2:AK2"/>
    <mergeCell ref="AD2:AG2"/>
    <mergeCell ref="Z2:AC2"/>
    <mergeCell ref="R2:U2"/>
    <mergeCell ref="BV2:BY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B2:BE2"/>
    <mergeCell ref="AX2:BA2"/>
    <mergeCell ref="AT2:AW2"/>
  </mergeCells>
  <hyperlinks>
    <hyperlink ref="A1" location="Índice!A1" display="           Índice           " xr:uid="{00000000-0004-0000-0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50"/>
  </sheetPr>
  <dimension ref="A1:CJ10"/>
  <sheetViews>
    <sheetView workbookViewId="0">
      <pane xSplit="1" topLeftCell="AE1" activePane="topRight" state="frozen"/>
      <selection pane="topRight" activeCell="AG2" sqref="AG2:AG10"/>
    </sheetView>
  </sheetViews>
  <sheetFormatPr defaultColWidth="9" defaultRowHeight="15"/>
  <cols>
    <col min="1" max="1" width="62.7109375" style="4" customWidth="1"/>
    <col min="2" max="24" width="13.28515625" style="4" customWidth="1"/>
    <col min="25" max="25" width="13.28515625" customWidth="1"/>
    <col min="26" max="88" width="13.285156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8" t="s">
        <v>534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798</v>
      </c>
      <c r="Y2" s="87" t="s">
        <v>827</v>
      </c>
      <c r="Z2" s="87" t="s">
        <v>859</v>
      </c>
      <c r="AA2" s="87" t="s">
        <v>907</v>
      </c>
      <c r="AB2" s="87" t="s">
        <v>915</v>
      </c>
      <c r="AC2" s="87" t="s">
        <v>926</v>
      </c>
      <c r="AD2" s="87" t="s">
        <v>933</v>
      </c>
      <c r="AE2" s="87" t="s">
        <v>942</v>
      </c>
      <c r="AF2" s="87" t="s">
        <v>968</v>
      </c>
      <c r="AG2" s="87" t="s">
        <v>978</v>
      </c>
    </row>
    <row r="3" spans="1:88">
      <c r="A3" s="44" t="s">
        <v>535</v>
      </c>
      <c r="B3" s="119">
        <v>-14836</v>
      </c>
      <c r="C3" s="119">
        <v>-14768</v>
      </c>
      <c r="D3" s="119">
        <v>-14329</v>
      </c>
      <c r="E3" s="119">
        <v>-13967</v>
      </c>
      <c r="F3" s="119">
        <v>-13861</v>
      </c>
      <c r="G3" s="119">
        <v>-13257</v>
      </c>
      <c r="H3" s="119">
        <v>-12569</v>
      </c>
      <c r="I3" s="119">
        <v>-12133</v>
      </c>
      <c r="J3" s="119">
        <v>-12083</v>
      </c>
      <c r="K3" s="119">
        <v>-11921</v>
      </c>
      <c r="L3" s="119">
        <v>-11400</v>
      </c>
      <c r="M3" s="119">
        <v>-10434</v>
      </c>
      <c r="N3" s="119">
        <v>10354</v>
      </c>
      <c r="O3" s="119">
        <v>9632</v>
      </c>
      <c r="P3" s="119">
        <v>8992</v>
      </c>
      <c r="Q3" s="119">
        <v>8661</v>
      </c>
      <c r="R3" s="119">
        <v>8111</v>
      </c>
      <c r="S3" s="119">
        <v>7823</v>
      </c>
      <c r="T3" s="119">
        <v>7923</v>
      </c>
      <c r="U3" s="119">
        <v>7797</v>
      </c>
      <c r="V3" s="119">
        <v>7837</v>
      </c>
      <c r="W3" s="119">
        <v>7998</v>
      </c>
      <c r="X3" s="119">
        <v>7830</v>
      </c>
      <c r="Y3" s="119">
        <v>7803</v>
      </c>
      <c r="Z3" s="119">
        <v>7420</v>
      </c>
      <c r="AA3" s="119">
        <v>7188</v>
      </c>
      <c r="AB3" s="119">
        <v>7117</v>
      </c>
      <c r="AC3" s="119">
        <v>7104</v>
      </c>
      <c r="AD3" s="119">
        <v>6926</v>
      </c>
      <c r="AE3" s="119">
        <v>6850</v>
      </c>
      <c r="AF3" s="119">
        <v>6731</v>
      </c>
      <c r="AG3" s="119">
        <v>6637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536</v>
      </c>
      <c r="B4" s="119">
        <v>-418</v>
      </c>
      <c r="C4" s="119">
        <v>-404</v>
      </c>
      <c r="D4" s="119">
        <v>-1313</v>
      </c>
      <c r="E4" s="119">
        <v>-25647</v>
      </c>
      <c r="F4" s="119">
        <v>-25651</v>
      </c>
      <c r="G4" s="119">
        <v>-433</v>
      </c>
      <c r="H4" s="119">
        <v>-433</v>
      </c>
      <c r="I4" s="119">
        <v>-433</v>
      </c>
      <c r="J4" s="119">
        <v>-433</v>
      </c>
      <c r="K4" s="119">
        <v>-334</v>
      </c>
      <c r="L4" s="119" t="s">
        <v>134</v>
      </c>
      <c r="M4" s="119" t="s">
        <v>134</v>
      </c>
      <c r="N4" s="119">
        <v>0</v>
      </c>
      <c r="O4" s="119">
        <v>0</v>
      </c>
      <c r="P4" s="119">
        <v>0</v>
      </c>
      <c r="Q4" s="119">
        <v>0</v>
      </c>
      <c r="R4" s="119">
        <v>3</v>
      </c>
      <c r="S4" s="119">
        <v>9</v>
      </c>
      <c r="T4" s="119">
        <v>4</v>
      </c>
      <c r="U4" s="119" t="s">
        <v>134</v>
      </c>
      <c r="V4" s="119">
        <v>6087</v>
      </c>
      <c r="W4" s="119">
        <v>1222</v>
      </c>
      <c r="X4" s="119">
        <v>14353</v>
      </c>
      <c r="Y4" s="119">
        <v>2311</v>
      </c>
      <c r="Z4" s="119">
        <v>8330</v>
      </c>
      <c r="AA4" s="119">
        <v>3368</v>
      </c>
      <c r="AB4" s="119">
        <v>3505</v>
      </c>
      <c r="AC4" s="119">
        <v>4266</v>
      </c>
      <c r="AD4" s="119">
        <v>4203</v>
      </c>
      <c r="AE4" s="119">
        <v>4203</v>
      </c>
      <c r="AF4" s="119">
        <v>14461</v>
      </c>
      <c r="AG4" s="119">
        <v>19228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913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>
        <v>34682</v>
      </c>
      <c r="AB5" s="119">
        <v>28435</v>
      </c>
      <c r="AC5" s="119">
        <v>30946</v>
      </c>
      <c r="AD5" s="119">
        <v>22955</v>
      </c>
      <c r="AE5" s="119">
        <v>6336</v>
      </c>
      <c r="AF5" s="119">
        <v>241</v>
      </c>
      <c r="AG5" s="119">
        <v>392</v>
      </c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912</v>
      </c>
      <c r="B6" s="119">
        <v>-173804</v>
      </c>
      <c r="C6" s="119">
        <v>-172243</v>
      </c>
      <c r="D6" s="119">
        <v>-176624</v>
      </c>
      <c r="E6" s="119">
        <v>-173667</v>
      </c>
      <c r="F6" s="119">
        <v>-205807</v>
      </c>
      <c r="G6" s="119">
        <v>-264267</v>
      </c>
      <c r="H6" s="119">
        <v>-272020</v>
      </c>
      <c r="I6" s="119">
        <v>-336065</v>
      </c>
      <c r="J6" s="119">
        <v>-17468</v>
      </c>
      <c r="K6" s="119">
        <v>-61958</v>
      </c>
      <c r="L6" s="119">
        <v>-70511</v>
      </c>
      <c r="M6" s="119">
        <v>-25540</v>
      </c>
      <c r="N6" s="119">
        <v>85153</v>
      </c>
      <c r="O6" s="119">
        <v>84811</v>
      </c>
      <c r="P6" s="119">
        <v>83551</v>
      </c>
      <c r="Q6" s="119">
        <v>75869</v>
      </c>
      <c r="R6" s="119">
        <v>57019</v>
      </c>
      <c r="S6" s="119">
        <v>93580</v>
      </c>
      <c r="T6" s="119">
        <v>39702</v>
      </c>
      <c r="U6" s="119">
        <v>31540</v>
      </c>
      <c r="V6" s="119">
        <v>104330</v>
      </c>
      <c r="W6" s="119">
        <v>158059</v>
      </c>
      <c r="X6" s="119">
        <v>206730</v>
      </c>
      <c r="Y6" s="119">
        <v>194560</v>
      </c>
      <c r="Z6" s="119">
        <v>181810</v>
      </c>
      <c r="AA6" s="119">
        <v>184480</v>
      </c>
      <c r="AB6" s="119">
        <v>187875</v>
      </c>
      <c r="AC6" s="119">
        <v>16408</v>
      </c>
      <c r="AD6" s="119">
        <v>1204</v>
      </c>
      <c r="AE6" s="119">
        <v>866</v>
      </c>
      <c r="AF6" s="119">
        <v>4629</v>
      </c>
      <c r="AG6" s="119">
        <v>5815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537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-41559</v>
      </c>
      <c r="K7" s="119">
        <v>-78210</v>
      </c>
      <c r="L7" s="119">
        <v>-113606</v>
      </c>
      <c r="M7" s="119">
        <v>-172624</v>
      </c>
      <c r="N7" s="119">
        <v>174674</v>
      </c>
      <c r="O7" s="119">
        <v>179048</v>
      </c>
      <c r="P7" s="119">
        <v>151513</v>
      </c>
      <c r="Q7" s="119">
        <v>217334</v>
      </c>
      <c r="R7" s="119">
        <v>219182</v>
      </c>
      <c r="S7" s="119">
        <v>233156</v>
      </c>
      <c r="T7" s="119">
        <v>263196</v>
      </c>
      <c r="U7" s="119">
        <v>269415</v>
      </c>
      <c r="V7" s="119">
        <v>269049</v>
      </c>
      <c r="W7" s="119">
        <v>271883</v>
      </c>
      <c r="X7" s="119">
        <v>274634</v>
      </c>
      <c r="Y7" s="119">
        <v>273547</v>
      </c>
      <c r="Z7" s="119">
        <v>272640</v>
      </c>
      <c r="AA7" s="119">
        <v>272736</v>
      </c>
      <c r="AB7" s="119">
        <v>272412</v>
      </c>
      <c r="AC7" s="119">
        <v>208033</v>
      </c>
      <c r="AD7" s="119">
        <v>170403</v>
      </c>
      <c r="AE7" s="119">
        <v>168867</v>
      </c>
      <c r="AF7" s="119">
        <v>169149</v>
      </c>
      <c r="AG7" s="119">
        <v>166134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538</v>
      </c>
      <c r="B8" s="119">
        <v>-49541</v>
      </c>
      <c r="C8" s="119">
        <v>-49542</v>
      </c>
      <c r="D8" s="119">
        <v>-49542</v>
      </c>
      <c r="E8" s="119">
        <v>-64312</v>
      </c>
      <c r="F8" s="119">
        <v>-64312</v>
      </c>
      <c r="G8" s="119">
        <v>-64312</v>
      </c>
      <c r="H8" s="119">
        <v>-64312</v>
      </c>
      <c r="I8" s="119">
        <v>-74734</v>
      </c>
      <c r="J8" s="119">
        <v>-74734</v>
      </c>
      <c r="K8" s="119">
        <v>-74735</v>
      </c>
      <c r="L8" s="119">
        <v>-74734</v>
      </c>
      <c r="M8" s="119">
        <v>-95884</v>
      </c>
      <c r="N8" s="119">
        <v>95884</v>
      </c>
      <c r="O8" s="119">
        <v>95884</v>
      </c>
      <c r="P8" s="119">
        <v>96091</v>
      </c>
      <c r="Q8" s="119">
        <v>105566</v>
      </c>
      <c r="R8" s="119">
        <v>105564</v>
      </c>
      <c r="S8" s="119">
        <v>105564</v>
      </c>
      <c r="T8" s="119">
        <v>105564</v>
      </c>
      <c r="U8" s="119">
        <v>92543</v>
      </c>
      <c r="V8" s="119">
        <v>92544</v>
      </c>
      <c r="W8" s="119">
        <v>91837</v>
      </c>
      <c r="X8" s="119">
        <v>91879</v>
      </c>
      <c r="Y8" s="119">
        <v>89443</v>
      </c>
      <c r="Z8" s="119">
        <v>89443</v>
      </c>
      <c r="AA8" s="119">
        <v>100562</v>
      </c>
      <c r="AB8" s="119">
        <v>100562</v>
      </c>
      <c r="AC8" s="119">
        <v>57321</v>
      </c>
      <c r="AD8" s="119">
        <v>57321</v>
      </c>
      <c r="AE8" s="119">
        <v>74639</v>
      </c>
      <c r="AF8" s="119">
        <v>74639</v>
      </c>
      <c r="AG8" s="119">
        <v>90390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>
      <c r="A9" s="44" t="s">
        <v>539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 t="s">
        <v>134</v>
      </c>
      <c r="V9" s="119">
        <v>573</v>
      </c>
      <c r="W9" s="120" t="s">
        <v>134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10814</v>
      </c>
      <c r="AG9" s="119">
        <v>13179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88" s="13" customFormat="1">
      <c r="A10" s="43" t="s">
        <v>464</v>
      </c>
      <c r="B10" s="121">
        <v>-238599</v>
      </c>
      <c r="C10" s="121">
        <v>-236957</v>
      </c>
      <c r="D10" s="121">
        <v>-241808</v>
      </c>
      <c r="E10" s="121">
        <v>-277593</v>
      </c>
      <c r="F10" s="121">
        <v>-309631</v>
      </c>
      <c r="G10" s="121">
        <v>-342269</v>
      </c>
      <c r="H10" s="121">
        <v>-349334</v>
      </c>
      <c r="I10" s="121">
        <v>-423365</v>
      </c>
      <c r="J10" s="121">
        <v>-146277</v>
      </c>
      <c r="K10" s="121">
        <v>-227158</v>
      </c>
      <c r="L10" s="121">
        <v>-270251</v>
      </c>
      <c r="M10" s="121">
        <v>-304482</v>
      </c>
      <c r="N10" s="121">
        <v>366065</v>
      </c>
      <c r="O10" s="121">
        <v>369375</v>
      </c>
      <c r="P10" s="121">
        <v>340147</v>
      </c>
      <c r="Q10" s="121">
        <v>407430</v>
      </c>
      <c r="R10" s="121">
        <v>389879</v>
      </c>
      <c r="S10" s="121">
        <v>440132</v>
      </c>
      <c r="T10" s="121">
        <v>416389</v>
      </c>
      <c r="U10" s="121">
        <v>401295</v>
      </c>
      <c r="V10" s="121">
        <v>480420</v>
      </c>
      <c r="W10" s="121">
        <v>530999</v>
      </c>
      <c r="X10" s="121">
        <v>595426</v>
      </c>
      <c r="Y10" s="121">
        <v>567664</v>
      </c>
      <c r="Z10" s="121">
        <v>559643</v>
      </c>
      <c r="AA10" s="121">
        <v>603016</v>
      </c>
      <c r="AB10" s="121">
        <v>599906</v>
      </c>
      <c r="AC10" s="121">
        <v>324078</v>
      </c>
      <c r="AD10" s="121">
        <v>263012</v>
      </c>
      <c r="AE10" s="121">
        <v>261761</v>
      </c>
      <c r="AF10" s="121">
        <v>280664</v>
      </c>
      <c r="AG10" s="121">
        <v>301775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</sheetData>
  <sheetProtection selectLockedCells="1" selectUnlockedCells="1"/>
  <hyperlinks>
    <hyperlink ref="A1" location="Índice!A1" display="           Índice           " xr:uid="{00000000-0004-0000-0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50"/>
  </sheetPr>
  <dimension ref="A1:AG16"/>
  <sheetViews>
    <sheetView workbookViewId="0">
      <pane xSplit="1" topLeftCell="AE1" activePane="topRight" state="frozen"/>
      <selection pane="topRight" activeCell="AG27" sqref="AG27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5" max="25" width="13.28515625" customWidth="1"/>
    <col min="26" max="27" width="13.28515625" style="4" customWidth="1"/>
    <col min="28" max="29" width="13.42578125" style="4" customWidth="1"/>
    <col min="30" max="33" width="13.28515625" style="4" customWidth="1"/>
    <col min="34" max="16384" width="9" style="4"/>
  </cols>
  <sheetData>
    <row r="1" spans="1:33" ht="57" customHeight="1">
      <c r="A1" s="5" t="s">
        <v>17</v>
      </c>
      <c r="W1" s="5"/>
      <c r="X1" s="5"/>
    </row>
    <row r="2" spans="1:33" customFormat="1" ht="16.5" customHeight="1">
      <c r="A2" s="98" t="s">
        <v>540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  <c r="AF2" s="99">
        <v>45565</v>
      </c>
      <c r="AG2" s="99">
        <v>45657</v>
      </c>
    </row>
    <row r="3" spans="1:33" s="13" customFormat="1">
      <c r="A3" s="13" t="s">
        <v>153</v>
      </c>
      <c r="B3" s="155">
        <v>30462.400000000001</v>
      </c>
      <c r="C3" s="155">
        <v>30828.2</v>
      </c>
      <c r="D3" s="155">
        <v>30417.1</v>
      </c>
      <c r="E3" s="155">
        <v>31295.9</v>
      </c>
      <c r="F3" s="155">
        <v>31708.971609470005</v>
      </c>
      <c r="G3" s="155">
        <v>31920.32866363</v>
      </c>
      <c r="H3" s="155">
        <v>31658.34111818</v>
      </c>
      <c r="I3" s="155">
        <v>33978.118368829993</v>
      </c>
      <c r="J3" s="155">
        <v>34209.984184899993</v>
      </c>
      <c r="K3" s="155">
        <v>34140.961699009997</v>
      </c>
      <c r="L3" s="155">
        <v>34549.168351669992</v>
      </c>
      <c r="M3" s="155">
        <v>36075.526154480001</v>
      </c>
      <c r="N3" s="155">
        <v>36083.153110140003</v>
      </c>
      <c r="O3" s="155">
        <v>35861.601995080004</v>
      </c>
      <c r="P3" s="155">
        <v>36156.247513410002</v>
      </c>
      <c r="Q3" s="155">
        <v>37502.249890760009</v>
      </c>
      <c r="R3" s="155">
        <v>36748.760392490003</v>
      </c>
      <c r="S3" s="155">
        <v>36537.643901980002</v>
      </c>
      <c r="T3" s="155">
        <v>38599.551671299989</v>
      </c>
      <c r="U3" s="155">
        <v>40939.76776961</v>
      </c>
      <c r="V3" s="155">
        <v>42275.578074399993</v>
      </c>
      <c r="W3" s="155">
        <v>44479.8</v>
      </c>
      <c r="X3" s="155">
        <v>47331.199999999997</v>
      </c>
      <c r="Y3" s="155">
        <v>49002</v>
      </c>
      <c r="Z3" s="155">
        <v>49967.1</v>
      </c>
      <c r="AA3" s="155">
        <v>51376</v>
      </c>
      <c r="AB3" s="155">
        <v>52333.5</v>
      </c>
      <c r="AC3" s="155">
        <v>53533.1</v>
      </c>
      <c r="AD3" s="155">
        <v>53729.3</v>
      </c>
      <c r="AE3" s="155">
        <v>54563.6</v>
      </c>
      <c r="AF3" s="155">
        <v>57512.9</v>
      </c>
      <c r="AG3" s="155">
        <v>61898.2</v>
      </c>
    </row>
    <row r="4" spans="1:33" s="13" customFormat="1">
      <c r="A4" s="4" t="s">
        <v>541</v>
      </c>
      <c r="B4" s="156">
        <v>21670.799999999999</v>
      </c>
      <c r="C4" s="156">
        <v>22297.1</v>
      </c>
      <c r="D4" s="156">
        <v>22143.3</v>
      </c>
      <c r="E4" s="156">
        <v>23139.4</v>
      </c>
      <c r="F4" s="156">
        <v>23580.093112480001</v>
      </c>
      <c r="G4" s="156">
        <v>23781.544344150003</v>
      </c>
      <c r="H4" s="156">
        <v>23462.678969279998</v>
      </c>
      <c r="I4" s="156">
        <v>25706.192109649997</v>
      </c>
      <c r="J4" s="156">
        <v>26006.485511619998</v>
      </c>
      <c r="K4" s="156">
        <v>26074.882888580003</v>
      </c>
      <c r="L4" s="156">
        <v>26401.936899569999</v>
      </c>
      <c r="M4" s="156">
        <v>27815.054570600001</v>
      </c>
      <c r="N4" s="156">
        <v>27701.16056344</v>
      </c>
      <c r="O4" s="156">
        <v>27305.976499320001</v>
      </c>
      <c r="P4" s="156">
        <v>27546.117400430001</v>
      </c>
      <c r="Q4" s="156">
        <v>28887.356646640001</v>
      </c>
      <c r="R4" s="156">
        <v>28136.185969080001</v>
      </c>
      <c r="S4" s="156">
        <v>28059.352233720001</v>
      </c>
      <c r="T4" s="156">
        <v>28956.870569669998</v>
      </c>
      <c r="U4" s="156">
        <v>30345.474709099999</v>
      </c>
      <c r="V4" s="156">
        <v>31247.89282384</v>
      </c>
      <c r="W4" s="156">
        <v>32540.6</v>
      </c>
      <c r="X4" s="156">
        <v>33959.300000000003</v>
      </c>
      <c r="Y4" s="156">
        <v>34411.9</v>
      </c>
      <c r="Z4" s="156">
        <v>34568.1</v>
      </c>
      <c r="AA4" s="156">
        <v>34435.4</v>
      </c>
      <c r="AB4" s="156">
        <v>34506</v>
      </c>
      <c r="AC4" s="156">
        <v>34832.800000000003</v>
      </c>
      <c r="AD4" s="156">
        <v>34498.199999999997</v>
      </c>
      <c r="AE4" s="156">
        <v>34147.199999999997</v>
      </c>
      <c r="AF4" s="156">
        <v>35424</v>
      </c>
      <c r="AG4" s="156">
        <v>37817</v>
      </c>
    </row>
    <row r="5" spans="1:33">
      <c r="A5" s="4" t="s">
        <v>542</v>
      </c>
      <c r="B5" s="156">
        <v>14206.6</v>
      </c>
      <c r="C5" s="156">
        <v>15234.6</v>
      </c>
      <c r="D5" s="156">
        <v>15496.7</v>
      </c>
      <c r="E5" s="156">
        <v>16541.599999999999</v>
      </c>
      <c r="F5" s="156">
        <v>16942.038262370002</v>
      </c>
      <c r="G5" s="156">
        <v>17472.497982830002</v>
      </c>
      <c r="H5" s="156">
        <v>17517.167034959999</v>
      </c>
      <c r="I5" s="156">
        <v>19478.542439919998</v>
      </c>
      <c r="J5" s="156">
        <v>19942.941559809999</v>
      </c>
      <c r="K5" s="156">
        <v>20084.759507580002</v>
      </c>
      <c r="L5" s="156">
        <v>20466.440631420002</v>
      </c>
      <c r="M5" s="156">
        <v>21731.776706710003</v>
      </c>
      <c r="N5" s="156">
        <v>21571.619952790003</v>
      </c>
      <c r="O5" s="156">
        <v>21318.675576540001</v>
      </c>
      <c r="P5" s="156">
        <v>21373.113009670004</v>
      </c>
      <c r="Q5" s="156">
        <v>22277.968596610001</v>
      </c>
      <c r="R5" s="156">
        <v>21873.500505586053</v>
      </c>
      <c r="S5" s="156">
        <v>21861.765401486027</v>
      </c>
      <c r="T5" s="156">
        <v>22164.034303090153</v>
      </c>
      <c r="U5" s="156">
        <v>23129.025853393254</v>
      </c>
      <c r="V5" s="156">
        <v>23704.189530889576</v>
      </c>
      <c r="W5" s="156">
        <v>24674</v>
      </c>
      <c r="X5" s="156">
        <v>25458</v>
      </c>
      <c r="Y5" s="156">
        <v>25517.5</v>
      </c>
      <c r="Z5" s="156">
        <v>25734.7</v>
      </c>
      <c r="AA5" s="156">
        <v>25630.5</v>
      </c>
      <c r="AB5" s="156">
        <v>25967.5</v>
      </c>
      <c r="AC5" s="156">
        <v>26127.200000000001</v>
      </c>
      <c r="AD5" s="156">
        <v>25904.2</v>
      </c>
      <c r="AE5" s="156">
        <v>25828.1</v>
      </c>
      <c r="AF5" s="156">
        <v>26798.3</v>
      </c>
      <c r="AG5" s="156">
        <v>28579.1</v>
      </c>
    </row>
    <row r="6" spans="1:33">
      <c r="A6" s="4" t="s">
        <v>543</v>
      </c>
      <c r="B6" s="156">
        <v>7464.2</v>
      </c>
      <c r="C6" s="156">
        <v>7062.5</v>
      </c>
      <c r="D6" s="156">
        <v>6646.6</v>
      </c>
      <c r="E6" s="156">
        <v>6597.8</v>
      </c>
      <c r="F6" s="156">
        <v>6638.0548501099993</v>
      </c>
      <c r="G6" s="156">
        <v>6309.04636132</v>
      </c>
      <c r="H6" s="156">
        <v>5945.5119343199995</v>
      </c>
      <c r="I6" s="156">
        <v>6227.6496697299999</v>
      </c>
      <c r="J6" s="156">
        <v>6063.5439518100002</v>
      </c>
      <c r="K6" s="156">
        <v>5990.1233810000003</v>
      </c>
      <c r="L6" s="156">
        <v>5935.4962681499992</v>
      </c>
      <c r="M6" s="156">
        <v>6083.2778638899999</v>
      </c>
      <c r="N6" s="156">
        <v>6129.5406106500004</v>
      </c>
      <c r="O6" s="156">
        <v>5987.3009227800003</v>
      </c>
      <c r="P6" s="156">
        <v>6173.0043907599993</v>
      </c>
      <c r="Q6" s="156">
        <v>6609.3880500300011</v>
      </c>
      <c r="R6" s="156">
        <v>6262.6854634939491</v>
      </c>
      <c r="S6" s="156">
        <v>6197.5868322339729</v>
      </c>
      <c r="T6" s="156">
        <v>6792.8362665798468</v>
      </c>
      <c r="U6" s="156">
        <v>7216.4488557067489</v>
      </c>
      <c r="V6" s="156">
        <v>7543.7032929504239</v>
      </c>
      <c r="W6" s="156">
        <v>7866.6</v>
      </c>
      <c r="X6" s="156">
        <v>8501.2999999999993</v>
      </c>
      <c r="Y6" s="156">
        <v>8894.4</v>
      </c>
      <c r="Z6" s="156">
        <v>8833.4</v>
      </c>
      <c r="AA6" s="156">
        <v>8804.9</v>
      </c>
      <c r="AB6" s="156">
        <v>8538.5</v>
      </c>
      <c r="AC6" s="156">
        <v>8705.6</v>
      </c>
      <c r="AD6" s="156">
        <v>8594.1</v>
      </c>
      <c r="AE6" s="156">
        <v>8319.1</v>
      </c>
      <c r="AF6" s="156">
        <v>8625.7000000000007</v>
      </c>
      <c r="AG6" s="156">
        <v>9237.9</v>
      </c>
    </row>
    <row r="7" spans="1:33" s="13" customFormat="1">
      <c r="A7" s="4" t="s">
        <v>544</v>
      </c>
      <c r="B7" s="156">
        <v>3835.6</v>
      </c>
      <c r="C7" s="156">
        <v>3821.1</v>
      </c>
      <c r="D7" s="156">
        <v>3808.6</v>
      </c>
      <c r="E7" s="156">
        <v>3828.9</v>
      </c>
      <c r="F7" s="156">
        <v>3908.4571702600001</v>
      </c>
      <c r="G7" s="156">
        <v>3974.1859283700001</v>
      </c>
      <c r="H7" s="156">
        <v>4046.3583837800002</v>
      </c>
      <c r="I7" s="156">
        <v>4112.6546430600001</v>
      </c>
      <c r="J7" s="156">
        <v>4167.9257572699998</v>
      </c>
      <c r="K7" s="156">
        <v>4209.3175346500002</v>
      </c>
      <c r="L7" s="156">
        <v>4096.8300712700002</v>
      </c>
      <c r="M7" s="156">
        <v>4126.8640679600003</v>
      </c>
      <c r="N7" s="156">
        <v>4135.7222732600003</v>
      </c>
      <c r="O7" s="156">
        <v>4148.8054496100003</v>
      </c>
      <c r="P7" s="156">
        <v>4122.9403387600005</v>
      </c>
      <c r="Q7" s="156">
        <v>4125.5605975300005</v>
      </c>
      <c r="R7" s="156">
        <v>4104.8766639699998</v>
      </c>
      <c r="S7" s="156">
        <v>4077.5764872199998</v>
      </c>
      <c r="T7" s="156">
        <v>4042.5247340000001</v>
      </c>
      <c r="U7" s="156">
        <v>4319.7791187600005</v>
      </c>
      <c r="V7" s="156">
        <v>4575.1560968100002</v>
      </c>
      <c r="W7" s="156">
        <v>4831.8999999999996</v>
      </c>
      <c r="X7" s="156">
        <v>5033.5</v>
      </c>
      <c r="Y7" s="156">
        <v>5139.7</v>
      </c>
      <c r="Z7" s="156">
        <v>5246.5</v>
      </c>
      <c r="AA7" s="156">
        <v>5454.5</v>
      </c>
      <c r="AB7" s="156">
        <v>5733.7</v>
      </c>
      <c r="AC7" s="156">
        <v>5961.4</v>
      </c>
      <c r="AD7" s="156">
        <v>6069</v>
      </c>
      <c r="AE7" s="156">
        <v>6197.8</v>
      </c>
      <c r="AF7" s="156">
        <v>6370.3</v>
      </c>
      <c r="AG7" s="156">
        <v>6549.1</v>
      </c>
    </row>
    <row r="8" spans="1:33">
      <c r="A8" s="4" t="s">
        <v>545</v>
      </c>
      <c r="B8" s="156">
        <v>2585.6999999999998</v>
      </c>
      <c r="C8" s="156">
        <v>2425.3000000000002</v>
      </c>
      <c r="D8" s="156">
        <v>2362.5</v>
      </c>
      <c r="E8" s="156">
        <v>2383.4</v>
      </c>
      <c r="F8" s="156">
        <v>2380.6675889899998</v>
      </c>
      <c r="G8" s="156">
        <v>2319.0649947800002</v>
      </c>
      <c r="H8" s="156">
        <v>2408.5292164400003</v>
      </c>
      <c r="I8" s="156">
        <v>2459.1787406999997</v>
      </c>
      <c r="J8" s="156">
        <v>2411.9317504400001</v>
      </c>
      <c r="K8" s="156">
        <v>2311.5098064399999</v>
      </c>
      <c r="L8" s="156">
        <v>2526.9821206199999</v>
      </c>
      <c r="M8" s="156">
        <v>2661.29903289</v>
      </c>
      <c r="N8" s="156">
        <v>2712.5731052699998</v>
      </c>
      <c r="O8" s="156">
        <v>2902.3758243500001</v>
      </c>
      <c r="P8" s="156">
        <v>3178.9188246799999</v>
      </c>
      <c r="Q8" s="156">
        <v>3392.2422496700001</v>
      </c>
      <c r="R8" s="156">
        <v>3459.3376364999999</v>
      </c>
      <c r="S8" s="156">
        <v>3361.01738879</v>
      </c>
      <c r="T8" s="156">
        <v>4412.1189366400004</v>
      </c>
      <c r="U8" s="156">
        <v>4836.7471738500008</v>
      </c>
      <c r="V8" s="156">
        <v>5001.4346537199999</v>
      </c>
      <c r="W8" s="156">
        <v>5422.6</v>
      </c>
      <c r="X8" s="156">
        <v>6713.3</v>
      </c>
      <c r="Y8" s="156">
        <v>7879.5</v>
      </c>
      <c r="Z8" s="156">
        <v>8452.1</v>
      </c>
      <c r="AA8" s="156">
        <v>9944.5</v>
      </c>
      <c r="AB8" s="156">
        <v>10747.8</v>
      </c>
      <c r="AC8" s="156">
        <v>11359.1</v>
      </c>
      <c r="AD8" s="156">
        <v>11587.7</v>
      </c>
      <c r="AE8" s="156">
        <v>12311.8</v>
      </c>
      <c r="AF8" s="156">
        <v>13479.2</v>
      </c>
      <c r="AG8" s="156">
        <v>13701.2</v>
      </c>
    </row>
    <row r="9" spans="1:33">
      <c r="A9" s="4" t="s">
        <v>546</v>
      </c>
      <c r="B9" s="156">
        <v>1587.6</v>
      </c>
      <c r="C9" s="156">
        <v>1528.7</v>
      </c>
      <c r="D9" s="156">
        <v>1409.8</v>
      </c>
      <c r="E9" s="156">
        <v>1231.4000000000001</v>
      </c>
      <c r="F9" s="156">
        <v>1152.1174858299999</v>
      </c>
      <c r="G9" s="156">
        <v>1069.2644874800001</v>
      </c>
      <c r="H9" s="156">
        <v>1010.93261552</v>
      </c>
      <c r="I9" s="156">
        <v>936.18421257</v>
      </c>
      <c r="J9" s="156">
        <v>883.11352998000007</v>
      </c>
      <c r="K9" s="156">
        <v>837.12637724000001</v>
      </c>
      <c r="L9" s="156">
        <v>751.12602989999993</v>
      </c>
      <c r="M9" s="156">
        <v>669.22638544000006</v>
      </c>
      <c r="N9" s="156">
        <v>660.49146666000001</v>
      </c>
      <c r="O9" s="156">
        <v>654.61023697999997</v>
      </c>
      <c r="P9" s="156">
        <v>616.44348623999997</v>
      </c>
      <c r="Q9" s="156">
        <v>569.11890310000001</v>
      </c>
      <c r="R9" s="156">
        <v>530.23998494</v>
      </c>
      <c r="S9" s="156">
        <v>506.89393111999999</v>
      </c>
      <c r="T9" s="156">
        <v>535.29280310000001</v>
      </c>
      <c r="U9" s="156">
        <v>610.34431741999992</v>
      </c>
      <c r="V9" s="156">
        <v>578.3533856900001</v>
      </c>
      <c r="W9" s="156">
        <v>644.5</v>
      </c>
      <c r="X9" s="156">
        <v>634</v>
      </c>
      <c r="Y9" s="156">
        <v>547.1</v>
      </c>
      <c r="Z9" s="156">
        <v>520.29999999999995</v>
      </c>
      <c r="AA9" s="156">
        <v>530.4</v>
      </c>
      <c r="AB9" s="156">
        <v>476</v>
      </c>
      <c r="AC9" s="156">
        <v>486.5</v>
      </c>
      <c r="AD9" s="156">
        <v>506.4</v>
      </c>
      <c r="AE9" s="156">
        <v>563.20000000000005</v>
      </c>
      <c r="AF9" s="156">
        <v>854.3</v>
      </c>
      <c r="AG9" s="156">
        <v>2014.7</v>
      </c>
    </row>
    <row r="10" spans="1:33">
      <c r="A10" s="4" t="s">
        <v>547</v>
      </c>
      <c r="B10" s="156">
        <v>736.1</v>
      </c>
      <c r="C10" s="156">
        <v>713.5</v>
      </c>
      <c r="D10" s="156">
        <v>653.6</v>
      </c>
      <c r="E10" s="156">
        <v>674.7</v>
      </c>
      <c r="F10" s="156">
        <v>651.37113811999996</v>
      </c>
      <c r="G10" s="156">
        <v>743.40461732000006</v>
      </c>
      <c r="H10" s="156">
        <v>699.88666855999998</v>
      </c>
      <c r="I10" s="156">
        <v>736.47957299999996</v>
      </c>
      <c r="J10" s="156">
        <v>713.62822976999996</v>
      </c>
      <c r="K10" s="156">
        <v>684.22183695000001</v>
      </c>
      <c r="L10" s="156">
        <v>746.62665087999994</v>
      </c>
      <c r="M10" s="156">
        <v>774.64845854999999</v>
      </c>
      <c r="N10" s="156">
        <v>846.56240851999996</v>
      </c>
      <c r="O10" s="156">
        <v>826.22358335000001</v>
      </c>
      <c r="P10" s="156">
        <v>672.65100466000001</v>
      </c>
      <c r="Q10" s="156">
        <v>510.4140438</v>
      </c>
      <c r="R10" s="156">
        <v>502.40548194000002</v>
      </c>
      <c r="S10" s="156">
        <v>518.74866015999999</v>
      </c>
      <c r="T10" s="156">
        <v>639.60759211000004</v>
      </c>
      <c r="U10" s="156">
        <v>814.49245035000001</v>
      </c>
      <c r="V10" s="156">
        <v>860.94040445000007</v>
      </c>
      <c r="W10" s="156">
        <v>1029.0999999999999</v>
      </c>
      <c r="X10" s="156">
        <v>981.1</v>
      </c>
      <c r="Y10" s="156">
        <v>1014.3</v>
      </c>
      <c r="Z10" s="156">
        <v>1171.3</v>
      </c>
      <c r="AA10" s="156">
        <v>1003</v>
      </c>
      <c r="AB10" s="156">
        <v>862.4</v>
      </c>
      <c r="AC10" s="156">
        <v>886.2</v>
      </c>
      <c r="AD10" s="156">
        <v>1061.3</v>
      </c>
      <c r="AE10" s="156">
        <v>1337.6</v>
      </c>
      <c r="AF10" s="156">
        <v>1379.5</v>
      </c>
      <c r="AG10" s="156">
        <v>1811.1</v>
      </c>
    </row>
    <row r="11" spans="1:33">
      <c r="A11" s="4" t="s">
        <v>548</v>
      </c>
      <c r="B11" s="156">
        <v>46.6</v>
      </c>
      <c r="C11" s="156">
        <v>42.5</v>
      </c>
      <c r="D11" s="156">
        <v>39.200000000000003</v>
      </c>
      <c r="E11" s="156">
        <v>38.1</v>
      </c>
      <c r="F11" s="156">
        <v>36.265113790000001</v>
      </c>
      <c r="G11" s="156">
        <v>32.864291530000003</v>
      </c>
      <c r="H11" s="156">
        <v>29.955264600000003</v>
      </c>
      <c r="I11" s="156">
        <v>27.42908985</v>
      </c>
      <c r="J11" s="156">
        <v>26.899405820000002</v>
      </c>
      <c r="K11" s="156">
        <v>23.90325515</v>
      </c>
      <c r="L11" s="156">
        <v>25.666579429999999</v>
      </c>
      <c r="M11" s="156">
        <v>28.433639039999999</v>
      </c>
      <c r="N11" s="156">
        <v>26.643292989999999</v>
      </c>
      <c r="O11" s="156">
        <v>23.610401469999999</v>
      </c>
      <c r="P11" s="156">
        <v>19.17645864</v>
      </c>
      <c r="Q11" s="156">
        <v>17.557450020000001</v>
      </c>
      <c r="R11" s="156">
        <v>15.714656060000001</v>
      </c>
      <c r="S11" s="156">
        <v>14.055200970000001</v>
      </c>
      <c r="T11" s="156">
        <v>13.13703578</v>
      </c>
      <c r="U11" s="156">
        <v>12.930000130000002</v>
      </c>
      <c r="V11" s="156">
        <v>11.80070989</v>
      </c>
      <c r="W11" s="156">
        <v>11</v>
      </c>
      <c r="X11" s="156">
        <v>10.1</v>
      </c>
      <c r="Y11" s="156">
        <v>9.6</v>
      </c>
      <c r="Z11" s="156">
        <v>8.8000000000000007</v>
      </c>
      <c r="AA11" s="156">
        <v>8.1999999999999993</v>
      </c>
      <c r="AB11" s="156">
        <v>7.5</v>
      </c>
      <c r="AC11" s="156">
        <v>7.1</v>
      </c>
      <c r="AD11" s="156">
        <v>7.1</v>
      </c>
      <c r="AE11" s="156">
        <v>6</v>
      </c>
      <c r="AF11" s="156">
        <v>5.6</v>
      </c>
      <c r="AG11" s="156">
        <v>5.2</v>
      </c>
    </row>
    <row r="12" spans="1:33" s="13" customFormat="1">
      <c r="A12" s="13" t="s">
        <v>152</v>
      </c>
      <c r="B12" s="155">
        <v>77.599999999999994</v>
      </c>
      <c r="C12" s="155">
        <v>77.099999999999994</v>
      </c>
      <c r="D12" s="155">
        <v>74.900000000000006</v>
      </c>
      <c r="E12" s="155">
        <v>73.3</v>
      </c>
      <c r="F12" s="155">
        <v>71.141797120000007</v>
      </c>
      <c r="G12" s="155">
        <v>86.683171900000005</v>
      </c>
      <c r="H12" s="155">
        <v>84.270905180000014</v>
      </c>
      <c r="I12" s="155">
        <v>85.600457550000002</v>
      </c>
      <c r="J12" s="155">
        <v>91.90548170000001</v>
      </c>
      <c r="K12" s="155">
        <v>96.250277640000007</v>
      </c>
      <c r="L12" s="155">
        <v>97.952943599999998</v>
      </c>
      <c r="M12" s="155">
        <v>107.14339620999999</v>
      </c>
      <c r="N12" s="155">
        <v>102.66039656000001</v>
      </c>
      <c r="O12" s="155">
        <v>104.32901371999999</v>
      </c>
      <c r="P12" s="155">
        <v>101.47021004000001</v>
      </c>
      <c r="Q12" s="155">
        <v>103.55459171</v>
      </c>
      <c r="R12" s="155">
        <v>103.46521628000001</v>
      </c>
      <c r="S12" s="155">
        <v>102.4908466</v>
      </c>
      <c r="T12" s="155">
        <v>102.24063525</v>
      </c>
      <c r="U12" s="155">
        <v>102.20743465000001</v>
      </c>
      <c r="V12" s="155">
        <v>102.90445905</v>
      </c>
      <c r="W12" s="155">
        <v>105.7</v>
      </c>
      <c r="X12" s="155">
        <v>109.3</v>
      </c>
      <c r="Y12" s="155">
        <v>119.8</v>
      </c>
      <c r="Z12" s="155">
        <v>120.6</v>
      </c>
      <c r="AA12" s="155">
        <v>125</v>
      </c>
      <c r="AB12" s="155">
        <v>123.5</v>
      </c>
      <c r="AC12" s="155">
        <v>136.19999999999999</v>
      </c>
      <c r="AD12" s="155">
        <v>132.4</v>
      </c>
      <c r="AE12" s="155">
        <v>153.30000000000001</v>
      </c>
      <c r="AF12" s="155">
        <v>157</v>
      </c>
      <c r="AG12" s="155">
        <v>160.69999999999999</v>
      </c>
    </row>
    <row r="13" spans="1:33" s="13" customFormat="1">
      <c r="A13" s="13" t="s">
        <v>464</v>
      </c>
      <c r="B13" s="155">
        <v>30540</v>
      </c>
      <c r="C13" s="155">
        <v>30905.4</v>
      </c>
      <c r="D13" s="155">
        <v>30492</v>
      </c>
      <c r="E13" s="155">
        <v>31369.1</v>
      </c>
      <c r="F13" s="155">
        <v>31780.113406590001</v>
      </c>
      <c r="G13" s="155">
        <v>32007.01183553</v>
      </c>
      <c r="H13" s="155">
        <v>31742.612023360001</v>
      </c>
      <c r="I13" s="155">
        <v>34063.718826379998</v>
      </c>
      <c r="J13" s="155">
        <v>34301.8896666</v>
      </c>
      <c r="K13" s="155">
        <v>34237.211976650004</v>
      </c>
      <c r="L13" s="155">
        <v>34647.121295269993</v>
      </c>
      <c r="M13" s="155">
        <v>36182.66955069</v>
      </c>
      <c r="N13" s="155">
        <v>36185.813506699997</v>
      </c>
      <c r="O13" s="155">
        <v>35965.931008800006</v>
      </c>
      <c r="P13" s="155">
        <v>36257.717723449998</v>
      </c>
      <c r="Q13" s="155">
        <v>37605.804482470005</v>
      </c>
      <c r="R13" s="155">
        <v>36852.225608770001</v>
      </c>
      <c r="S13" s="155">
        <v>36640.13474858</v>
      </c>
      <c r="T13" s="155">
        <v>38701.79230655</v>
      </c>
      <c r="U13" s="155">
        <v>41041.975204260001</v>
      </c>
      <c r="V13" s="155">
        <v>42378.482533450006</v>
      </c>
      <c r="W13" s="155">
        <v>44585.5</v>
      </c>
      <c r="X13" s="155">
        <v>47440.6</v>
      </c>
      <c r="Y13" s="155">
        <v>49121.9</v>
      </c>
      <c r="Z13" s="155">
        <v>50087.7</v>
      </c>
      <c r="AA13" s="155">
        <v>51501</v>
      </c>
      <c r="AB13" s="155">
        <v>52456.9</v>
      </c>
      <c r="AC13" s="155">
        <v>53669.3</v>
      </c>
      <c r="AD13" s="155">
        <v>53861.700000000004</v>
      </c>
      <c r="AE13" s="155">
        <v>54717</v>
      </c>
      <c r="AF13" s="155">
        <v>57669.9</v>
      </c>
      <c r="AG13" s="155">
        <v>62058.9</v>
      </c>
    </row>
    <row r="14" spans="1:33">
      <c r="A14" s="117" t="s">
        <v>549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3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3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 xr:uid="{00000000-0004-0000-0C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50"/>
  </sheetPr>
  <dimension ref="A1:AG6"/>
  <sheetViews>
    <sheetView workbookViewId="0">
      <pane xSplit="1" topLeftCell="AE1" activePane="topRight" state="frozen"/>
      <selection pane="topRight" activeCell="AG3" sqref="AG3:AG6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7" width="13.28515625" style="4" customWidth="1"/>
    <col min="28" max="29" width="13.42578125" style="4" customWidth="1"/>
    <col min="30" max="33" width="13.28515625" style="4" customWidth="1"/>
    <col min="34" max="16384" width="9" style="4"/>
  </cols>
  <sheetData>
    <row r="1" spans="1:33" ht="57" customHeight="1">
      <c r="A1" s="5" t="s">
        <v>17</v>
      </c>
      <c r="W1" s="5"/>
      <c r="X1" s="5"/>
    </row>
    <row r="2" spans="1:33" customFormat="1" ht="16.5" customHeight="1">
      <c r="A2" s="98" t="s">
        <v>550</v>
      </c>
      <c r="B2" s="99">
        <v>42825</v>
      </c>
      <c r="C2" s="99">
        <v>42916</v>
      </c>
      <c r="D2" s="99">
        <v>43008</v>
      </c>
      <c r="E2" s="99">
        <v>43100</v>
      </c>
      <c r="F2" s="99">
        <v>43190</v>
      </c>
      <c r="G2" s="99">
        <v>43281</v>
      </c>
      <c r="H2" s="99">
        <v>43373</v>
      </c>
      <c r="I2" s="99">
        <v>43465</v>
      </c>
      <c r="J2" s="99">
        <v>43555</v>
      </c>
      <c r="K2" s="99">
        <v>43646</v>
      </c>
      <c r="L2" s="99">
        <v>43738</v>
      </c>
      <c r="M2" s="99">
        <v>43830</v>
      </c>
      <c r="N2" s="99">
        <v>43921</v>
      </c>
      <c r="O2" s="99">
        <v>44012</v>
      </c>
      <c r="P2" s="99">
        <v>44104</v>
      </c>
      <c r="Q2" s="99">
        <v>44196</v>
      </c>
      <c r="R2" s="99">
        <v>44286</v>
      </c>
      <c r="S2" s="99">
        <v>44377</v>
      </c>
      <c r="T2" s="99">
        <v>44469</v>
      </c>
      <c r="U2" s="99">
        <v>44561</v>
      </c>
      <c r="V2" s="99">
        <v>44651</v>
      </c>
      <c r="W2" s="99">
        <v>44742</v>
      </c>
      <c r="X2" s="99">
        <v>44834</v>
      </c>
      <c r="Y2" s="99">
        <v>44926</v>
      </c>
      <c r="Z2" s="99">
        <v>45016</v>
      </c>
      <c r="AA2" s="99">
        <v>45107</v>
      </c>
      <c r="AB2" s="99">
        <v>45199</v>
      </c>
      <c r="AC2" s="99">
        <v>45291</v>
      </c>
      <c r="AD2" s="99">
        <v>45382</v>
      </c>
      <c r="AE2" s="99">
        <v>45473</v>
      </c>
      <c r="AF2" s="99">
        <v>45565</v>
      </c>
      <c r="AG2" s="99">
        <v>45657</v>
      </c>
    </row>
    <row r="3" spans="1:33" s="13" customFormat="1">
      <c r="A3" s="4" t="s">
        <v>551</v>
      </c>
      <c r="B3" s="156">
        <v>5589.1297269500001</v>
      </c>
      <c r="C3" s="156">
        <v>6043.6542272799998</v>
      </c>
      <c r="D3" s="156">
        <v>6436.0972417200001</v>
      </c>
      <c r="E3" s="156">
        <v>6809.3302513199997</v>
      </c>
      <c r="F3" s="156">
        <v>7195.9230794899995</v>
      </c>
      <c r="G3" s="156">
        <v>7597.1490684800001</v>
      </c>
      <c r="H3" s="156">
        <v>7979.5318421700003</v>
      </c>
      <c r="I3" s="156">
        <v>8365.9084116100003</v>
      </c>
      <c r="J3" s="156">
        <v>8916.38622407</v>
      </c>
      <c r="K3" s="156">
        <v>9295.0365255100005</v>
      </c>
      <c r="L3" s="156">
        <v>9668.7158202400024</v>
      </c>
      <c r="M3" s="156">
        <v>9899.5713538300006</v>
      </c>
      <c r="N3" s="156">
        <v>9979.3020317999999</v>
      </c>
      <c r="O3" s="156">
        <v>10004.600655240001</v>
      </c>
      <c r="P3" s="156">
        <v>10122.522043199999</v>
      </c>
      <c r="Q3" s="156">
        <v>10511.590096010001</v>
      </c>
      <c r="R3" s="156">
        <v>10712.6</v>
      </c>
      <c r="S3" s="156">
        <v>10979.78207884</v>
      </c>
      <c r="T3" s="156">
        <v>11358.420659379999</v>
      </c>
      <c r="U3" s="156">
        <v>11654.4</v>
      </c>
      <c r="V3" s="156">
        <v>11911.4</v>
      </c>
      <c r="W3" s="156">
        <v>12240.2</v>
      </c>
      <c r="X3" s="156">
        <v>12489.8</v>
      </c>
      <c r="Y3" s="156">
        <v>12510.9</v>
      </c>
      <c r="Z3" s="156">
        <v>12639.2</v>
      </c>
      <c r="AA3" s="156">
        <v>12612.4</v>
      </c>
      <c r="AB3" s="156">
        <v>12527.3</v>
      </c>
      <c r="AC3" s="156">
        <v>12390.7</v>
      </c>
      <c r="AD3" s="156">
        <v>12339.25</v>
      </c>
      <c r="AE3" s="156">
        <v>12556</v>
      </c>
      <c r="AF3" s="156">
        <v>13156.6</v>
      </c>
      <c r="AG3" s="156">
        <v>14169.1</v>
      </c>
    </row>
    <row r="4" spans="1:33" s="13" customFormat="1">
      <c r="A4" s="4" t="s">
        <v>147</v>
      </c>
      <c r="B4" s="156">
        <v>3451.73573287</v>
      </c>
      <c r="C4" s="156">
        <v>4142.9487661700005</v>
      </c>
      <c r="D4" s="156">
        <v>4173.99988751</v>
      </c>
      <c r="E4" s="156">
        <v>4134.5764896299997</v>
      </c>
      <c r="F4" s="156">
        <v>4173.6372167099998</v>
      </c>
      <c r="G4" s="156">
        <v>4208.5272680199996</v>
      </c>
      <c r="H4" s="156">
        <v>4286.17144766</v>
      </c>
      <c r="I4" s="156">
        <v>4981.6324911199999</v>
      </c>
      <c r="J4" s="156">
        <v>5185.0880279100002</v>
      </c>
      <c r="K4" s="156">
        <v>5209.8070705200007</v>
      </c>
      <c r="L4" s="156">
        <v>5457.2377536399999</v>
      </c>
      <c r="M4" s="156">
        <v>5751.4700935500005</v>
      </c>
      <c r="N4" s="156">
        <v>5809.8656525200004</v>
      </c>
      <c r="O4" s="156">
        <v>6075.2691443100002</v>
      </c>
      <c r="P4" s="156">
        <v>6583.3807700899997</v>
      </c>
      <c r="Q4" s="156">
        <v>6407.4486704799992</v>
      </c>
      <c r="R4" s="156">
        <v>6135.2</v>
      </c>
      <c r="S4" s="156">
        <v>6094.2304526799999</v>
      </c>
      <c r="T4" s="156">
        <v>6138.2443409200005</v>
      </c>
      <c r="U4" s="156">
        <v>6740.9</v>
      </c>
      <c r="V4" s="156">
        <v>6934.8</v>
      </c>
      <c r="W4" s="156">
        <v>7451.5</v>
      </c>
      <c r="X4" s="156">
        <v>7859.2</v>
      </c>
      <c r="Y4" s="156">
        <v>7575.4</v>
      </c>
      <c r="Z4" s="156">
        <v>7461.6</v>
      </c>
      <c r="AA4" s="156">
        <v>7201.6</v>
      </c>
      <c r="AB4" s="156">
        <v>7511.7</v>
      </c>
      <c r="AC4" s="156">
        <v>7392.9</v>
      </c>
      <c r="AD4" s="156">
        <v>6943.55</v>
      </c>
      <c r="AE4" s="156">
        <v>6710</v>
      </c>
      <c r="AF4" s="156">
        <v>6662.4</v>
      </c>
      <c r="AG4" s="156">
        <v>6713.7</v>
      </c>
    </row>
    <row r="5" spans="1:33">
      <c r="A5" s="4" t="s">
        <v>552</v>
      </c>
      <c r="B5" s="156">
        <v>1023.5588122700001</v>
      </c>
      <c r="C5" s="156">
        <v>924.49791092999999</v>
      </c>
      <c r="D5" s="156">
        <v>828.18585030999998</v>
      </c>
      <c r="E5" s="156">
        <v>733.34913333999987</v>
      </c>
      <c r="F5" s="156">
        <v>628.81635781000011</v>
      </c>
      <c r="G5" s="156">
        <v>898.6028931699999</v>
      </c>
      <c r="H5" s="156">
        <v>796.42436052000005</v>
      </c>
      <c r="I5" s="156">
        <v>692.21436770999992</v>
      </c>
      <c r="J5" s="156">
        <v>579.81792472000006</v>
      </c>
      <c r="K5" s="156">
        <v>488.52762006</v>
      </c>
      <c r="L5" s="156">
        <v>411.88811289999995</v>
      </c>
      <c r="M5" s="156">
        <v>350.05797121000001</v>
      </c>
      <c r="N5" s="156">
        <v>293.68107860999999</v>
      </c>
      <c r="O5" s="156">
        <v>234.17911952</v>
      </c>
      <c r="P5" s="156">
        <v>186.53538985</v>
      </c>
      <c r="Q5" s="156">
        <v>138.06573643000002</v>
      </c>
      <c r="R5" s="156">
        <v>95.6</v>
      </c>
      <c r="S5" s="156">
        <v>74.404832349999992</v>
      </c>
      <c r="T5" s="156">
        <v>60.652912829999998</v>
      </c>
      <c r="U5" s="156">
        <v>47.7</v>
      </c>
      <c r="V5" s="156">
        <v>35.5</v>
      </c>
      <c r="W5" s="156">
        <v>23.9</v>
      </c>
      <c r="X5" s="156">
        <v>13.6</v>
      </c>
      <c r="Y5" s="156">
        <v>6.1</v>
      </c>
      <c r="Z5" s="156">
        <v>2.1</v>
      </c>
      <c r="AA5" s="156">
        <v>1</v>
      </c>
      <c r="AB5" s="156">
        <v>0.4</v>
      </c>
      <c r="AC5" s="156">
        <v>0.1</v>
      </c>
      <c r="AD5" s="156">
        <v>0</v>
      </c>
      <c r="AE5" s="156">
        <v>0</v>
      </c>
      <c r="AF5" s="156">
        <v>0</v>
      </c>
      <c r="AG5" s="156">
        <v>0</v>
      </c>
    </row>
    <row r="6" spans="1:33" s="13" customFormat="1">
      <c r="A6" s="13" t="s">
        <v>457</v>
      </c>
      <c r="B6" s="155">
        <v>10064.42427209</v>
      </c>
      <c r="C6" s="155">
        <v>11111.10090438</v>
      </c>
      <c r="D6" s="155">
        <v>11438.282979539999</v>
      </c>
      <c r="E6" s="155">
        <v>11677.255874289998</v>
      </c>
      <c r="F6" s="155">
        <v>11998.376654009999</v>
      </c>
      <c r="G6" s="155">
        <v>12704.279229670001</v>
      </c>
      <c r="H6" s="155">
        <v>13062.127650350001</v>
      </c>
      <c r="I6" s="155">
        <v>14039.75527044</v>
      </c>
      <c r="J6" s="155">
        <v>14681.292176699999</v>
      </c>
      <c r="K6" s="155">
        <v>14993.371216090001</v>
      </c>
      <c r="L6" s="155">
        <v>15537.841686779999</v>
      </c>
      <c r="M6" s="155">
        <v>16001.09941859</v>
      </c>
      <c r="N6" s="155">
        <v>16082.84876293</v>
      </c>
      <c r="O6" s="155">
        <v>16314.048919069997</v>
      </c>
      <c r="P6" s="155">
        <v>16892.438203139998</v>
      </c>
      <c r="Q6" s="155">
        <v>17057.10450292</v>
      </c>
      <c r="R6" s="155">
        <v>16943.5</v>
      </c>
      <c r="S6" s="155">
        <v>17148.417363870001</v>
      </c>
      <c r="T6" s="155">
        <v>17557.317913130002</v>
      </c>
      <c r="U6" s="155">
        <v>18443.099999999999</v>
      </c>
      <c r="V6" s="155">
        <v>18881.7</v>
      </c>
      <c r="W6" s="155">
        <v>19715.599999999999</v>
      </c>
      <c r="X6" s="155">
        <v>20362.5</v>
      </c>
      <c r="Y6" s="155">
        <v>20092.3</v>
      </c>
      <c r="Z6" s="155">
        <v>20102.8</v>
      </c>
      <c r="AA6" s="155">
        <v>19815.099999999999</v>
      </c>
      <c r="AB6" s="155">
        <v>20039.5</v>
      </c>
      <c r="AC6" s="155">
        <v>19783.7</v>
      </c>
      <c r="AD6" s="155">
        <v>19282.8</v>
      </c>
      <c r="AE6" s="155">
        <v>19266</v>
      </c>
      <c r="AF6" s="155">
        <v>19819</v>
      </c>
      <c r="AG6" s="155">
        <v>20882.8</v>
      </c>
    </row>
  </sheetData>
  <sheetProtection selectLockedCells="1" selectUnlockedCells="1"/>
  <hyperlinks>
    <hyperlink ref="A1" location="Índice!A1" display="           Índice           " xr:uid="{00000000-0004-0000-0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50"/>
  </sheetPr>
  <dimension ref="A1:LI20"/>
  <sheetViews>
    <sheetView workbookViewId="0">
      <pane xSplit="1" topLeftCell="KZ1" activePane="topRight" state="frozen"/>
      <selection pane="topRight" activeCell="LA21" sqref="LA21"/>
    </sheetView>
  </sheetViews>
  <sheetFormatPr defaultColWidth="9" defaultRowHeight="15"/>
  <cols>
    <col min="1" max="1" width="76.7109375" style="4" customWidth="1"/>
    <col min="2" max="221" width="13.28515625" style="4" customWidth="1"/>
    <col min="222" max="261" width="13.28515625" customWidth="1"/>
    <col min="262" max="281" width="13.42578125" customWidth="1"/>
    <col min="282" max="293" width="13.28515625" customWidth="1"/>
    <col min="294" max="294" width="11.5703125" customWidth="1"/>
    <col min="295" max="295" width="12.7109375" customWidth="1"/>
    <col min="296" max="303" width="13.28515625" customWidth="1"/>
    <col min="304" max="304" width="11.5703125" customWidth="1"/>
    <col min="305" max="305" width="12.7109375" customWidth="1"/>
    <col min="306" max="313" width="13.28515625" customWidth="1"/>
    <col min="314" max="314" width="11.5703125" customWidth="1"/>
    <col min="315" max="315" width="12.7109375" customWidth="1"/>
    <col min="316" max="321" width="13.28515625" customWidth="1"/>
  </cols>
  <sheetData>
    <row r="1" spans="1:321" s="6" customFormat="1" ht="57" customHeight="1">
      <c r="A1" s="5" t="s">
        <v>976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321" ht="16.5" customHeight="1">
      <c r="A2" s="300" t="s">
        <v>553</v>
      </c>
      <c r="B2" s="100"/>
      <c r="C2" s="101"/>
      <c r="D2" s="101"/>
      <c r="E2" s="101"/>
      <c r="F2" s="101"/>
      <c r="G2" s="101"/>
      <c r="H2" s="101"/>
      <c r="I2" s="101"/>
      <c r="J2" s="101"/>
      <c r="K2" s="102"/>
      <c r="L2" s="100"/>
      <c r="M2" s="101"/>
      <c r="N2" s="101"/>
      <c r="O2" s="101"/>
      <c r="P2" s="101"/>
      <c r="Q2" s="101"/>
      <c r="R2" s="101"/>
      <c r="S2" s="101"/>
      <c r="T2" s="101"/>
      <c r="U2" s="102"/>
      <c r="V2" s="100"/>
      <c r="W2" s="101"/>
      <c r="X2" s="101"/>
      <c r="Y2" s="101"/>
      <c r="Z2" s="101"/>
      <c r="AA2" s="101"/>
      <c r="AB2" s="101"/>
      <c r="AC2" s="101"/>
      <c r="AD2" s="101"/>
      <c r="AE2" s="102"/>
      <c r="AF2" s="100"/>
      <c r="AG2" s="101"/>
      <c r="AH2" s="101"/>
      <c r="AI2" s="101"/>
      <c r="AJ2" s="101"/>
      <c r="AK2" s="101"/>
      <c r="AL2" s="101"/>
      <c r="AM2" s="101"/>
      <c r="AN2" s="101"/>
      <c r="AO2" s="102"/>
      <c r="AP2" s="100"/>
      <c r="AQ2" s="101"/>
      <c r="AR2" s="101"/>
      <c r="AS2" s="101"/>
      <c r="AT2" s="101"/>
      <c r="AU2" s="101"/>
      <c r="AV2" s="101"/>
      <c r="AW2" s="101"/>
      <c r="AX2" s="101"/>
      <c r="AY2" s="102"/>
      <c r="AZ2" s="100"/>
      <c r="BA2" s="101"/>
      <c r="BB2" s="101"/>
      <c r="BC2" s="101"/>
      <c r="BD2" s="101"/>
      <c r="BE2" s="101"/>
      <c r="BF2" s="101"/>
      <c r="BG2" s="101"/>
      <c r="BH2" s="101"/>
      <c r="BI2" s="102"/>
      <c r="BJ2" s="100"/>
      <c r="BK2" s="101"/>
      <c r="BL2" s="101"/>
      <c r="BM2" s="101"/>
      <c r="BN2" s="101"/>
      <c r="BO2" s="101"/>
      <c r="BP2" s="101"/>
      <c r="BQ2" s="101"/>
      <c r="BR2" s="101"/>
      <c r="BS2" s="102"/>
      <c r="BT2" s="100"/>
      <c r="BU2" s="101"/>
      <c r="BV2" s="101"/>
      <c r="BW2" s="101"/>
      <c r="BX2" s="101"/>
      <c r="BY2" s="101"/>
      <c r="BZ2" s="101"/>
      <c r="CA2" s="101"/>
      <c r="CB2" s="101"/>
      <c r="CC2" s="102"/>
      <c r="CD2" s="100"/>
      <c r="CE2" s="101"/>
      <c r="CF2" s="101"/>
      <c r="CG2" s="101"/>
      <c r="CH2" s="101"/>
      <c r="CI2" s="101"/>
      <c r="CJ2" s="101"/>
      <c r="CK2" s="101"/>
      <c r="CL2" s="101"/>
      <c r="CM2" s="102"/>
      <c r="CN2" s="100"/>
      <c r="CO2" s="101"/>
      <c r="CP2" s="101"/>
      <c r="CQ2" s="101"/>
      <c r="CR2" s="101"/>
      <c r="CS2" s="101"/>
      <c r="CT2" s="101"/>
      <c r="CU2" s="101"/>
      <c r="CV2" s="101"/>
      <c r="CW2" s="102"/>
      <c r="CX2" s="100"/>
      <c r="CY2" s="101"/>
      <c r="CZ2" s="101"/>
      <c r="DA2" s="101"/>
      <c r="DB2" s="101"/>
      <c r="DC2" s="101"/>
      <c r="DD2" s="101"/>
      <c r="DE2" s="101"/>
      <c r="DF2" s="101"/>
      <c r="DG2" s="102"/>
      <c r="DH2" s="100"/>
      <c r="DI2" s="101"/>
      <c r="DJ2" s="101"/>
      <c r="DK2" s="101"/>
      <c r="DL2" s="101"/>
      <c r="DM2" s="101"/>
      <c r="DN2" s="101"/>
      <c r="DO2" s="101"/>
      <c r="DP2" s="101"/>
      <c r="DQ2" s="102"/>
      <c r="DR2" s="100"/>
      <c r="DS2" s="101"/>
      <c r="DT2" s="101"/>
      <c r="DU2" s="101"/>
      <c r="DV2" s="101"/>
      <c r="DW2" s="101"/>
      <c r="DX2" s="101"/>
      <c r="DY2" s="101"/>
      <c r="DZ2" s="101"/>
      <c r="EA2" s="102"/>
      <c r="EB2" s="100"/>
      <c r="EC2" s="101"/>
      <c r="ED2" s="101"/>
      <c r="EE2" s="101"/>
      <c r="EF2" s="101"/>
      <c r="EG2" s="101"/>
      <c r="EH2" s="101"/>
      <c r="EI2" s="101"/>
      <c r="EJ2" s="101"/>
      <c r="EK2" s="102"/>
      <c r="EL2" s="100"/>
      <c r="EM2" s="101"/>
      <c r="EN2" s="101"/>
      <c r="EO2" s="101"/>
      <c r="EP2" s="101"/>
      <c r="EQ2" s="101"/>
      <c r="ER2" s="101"/>
      <c r="ES2" s="101"/>
      <c r="ET2" s="101"/>
      <c r="EU2" s="102"/>
      <c r="EV2" s="100"/>
      <c r="EW2" s="101"/>
      <c r="EX2" s="101"/>
      <c r="EY2" s="101"/>
      <c r="EZ2" s="101"/>
      <c r="FA2" s="101"/>
      <c r="FB2" s="101"/>
      <c r="FC2" s="101"/>
      <c r="FD2" s="101"/>
      <c r="FE2" s="102"/>
      <c r="FF2" s="100"/>
      <c r="FG2" s="101"/>
      <c r="FH2" s="101"/>
      <c r="FI2" s="101"/>
      <c r="FJ2" s="101"/>
      <c r="FK2" s="101"/>
      <c r="FL2" s="101"/>
      <c r="FM2" s="101"/>
      <c r="FN2" s="101"/>
      <c r="FO2" s="102"/>
      <c r="FP2" s="100"/>
      <c r="FQ2" s="101"/>
      <c r="FR2" s="101"/>
      <c r="FS2" s="101"/>
      <c r="FT2" s="101"/>
      <c r="FU2" s="101"/>
      <c r="FV2" s="101"/>
      <c r="FW2" s="101"/>
      <c r="FX2" s="101"/>
      <c r="FY2" s="102"/>
      <c r="FZ2" s="100"/>
      <c r="GA2" s="101"/>
      <c r="GB2" s="101"/>
      <c r="GC2" s="101"/>
      <c r="GD2" s="101"/>
      <c r="GE2" s="101"/>
      <c r="GF2" s="101"/>
      <c r="GG2" s="101"/>
      <c r="GH2" s="101"/>
      <c r="GI2" s="102"/>
      <c r="GJ2" s="100"/>
      <c r="GK2" s="101"/>
      <c r="GL2" s="101"/>
      <c r="GM2" s="101"/>
      <c r="GN2" s="101"/>
      <c r="GO2" s="101"/>
      <c r="GP2" s="101"/>
      <c r="GQ2" s="101"/>
      <c r="GR2" s="101"/>
      <c r="GS2" s="102"/>
      <c r="GT2" s="100"/>
      <c r="GU2" s="101"/>
      <c r="GV2" s="101"/>
      <c r="GW2" s="101"/>
      <c r="GX2" s="101"/>
      <c r="GY2" s="101"/>
      <c r="GZ2" s="101"/>
      <c r="HA2" s="101"/>
      <c r="HB2" s="101"/>
      <c r="HC2" s="102"/>
      <c r="HD2" s="306" t="s">
        <v>554</v>
      </c>
      <c r="HE2" s="302" t="s">
        <v>555</v>
      </c>
      <c r="HF2" s="302" t="s">
        <v>556</v>
      </c>
      <c r="HG2" s="302" t="s">
        <v>557</v>
      </c>
      <c r="HH2" s="302" t="s">
        <v>558</v>
      </c>
      <c r="HI2" s="302" t="s">
        <v>559</v>
      </c>
      <c r="HJ2" s="302" t="s">
        <v>560</v>
      </c>
      <c r="HK2" s="302" t="s">
        <v>561</v>
      </c>
      <c r="HL2" s="302" t="s">
        <v>562</v>
      </c>
      <c r="HM2" s="304">
        <v>44742</v>
      </c>
      <c r="HN2" s="306" t="s">
        <v>554</v>
      </c>
      <c r="HO2" s="302" t="s">
        <v>555</v>
      </c>
      <c r="HP2" s="302" t="s">
        <v>556</v>
      </c>
      <c r="HQ2" s="302" t="s">
        <v>557</v>
      </c>
      <c r="HR2" s="302" t="s">
        <v>558</v>
      </c>
      <c r="HS2" s="302" t="s">
        <v>559</v>
      </c>
      <c r="HT2" s="302" t="s">
        <v>560</v>
      </c>
      <c r="HU2" s="302" t="s">
        <v>561</v>
      </c>
      <c r="HV2" s="302" t="s">
        <v>562</v>
      </c>
      <c r="HW2" s="304">
        <v>44834</v>
      </c>
      <c r="HX2" s="306" t="s">
        <v>554</v>
      </c>
      <c r="HY2" s="302" t="s">
        <v>555</v>
      </c>
      <c r="HZ2" s="302" t="s">
        <v>556</v>
      </c>
      <c r="IA2" s="302" t="s">
        <v>557</v>
      </c>
      <c r="IB2" s="302" t="s">
        <v>558</v>
      </c>
      <c r="IC2" s="302" t="s">
        <v>559</v>
      </c>
      <c r="ID2" s="302" t="s">
        <v>560</v>
      </c>
      <c r="IE2" s="302" t="s">
        <v>561</v>
      </c>
      <c r="IF2" s="302" t="s">
        <v>562</v>
      </c>
      <c r="IG2" s="304">
        <v>44926</v>
      </c>
      <c r="IH2" s="306" t="s">
        <v>554</v>
      </c>
      <c r="II2" s="302" t="s">
        <v>555</v>
      </c>
      <c r="IJ2" s="302" t="s">
        <v>556</v>
      </c>
      <c r="IK2" s="302" t="s">
        <v>557</v>
      </c>
      <c r="IL2" s="302" t="s">
        <v>558</v>
      </c>
      <c r="IM2" s="302" t="s">
        <v>559</v>
      </c>
      <c r="IN2" s="302" t="s">
        <v>560</v>
      </c>
      <c r="IO2" s="302" t="s">
        <v>561</v>
      </c>
      <c r="IP2" s="302" t="s">
        <v>562</v>
      </c>
      <c r="IQ2" s="304">
        <v>45016</v>
      </c>
      <c r="IR2" s="306" t="s">
        <v>554</v>
      </c>
      <c r="IS2" s="302" t="s">
        <v>555</v>
      </c>
      <c r="IT2" s="302" t="s">
        <v>556</v>
      </c>
      <c r="IU2" s="302" t="s">
        <v>557</v>
      </c>
      <c r="IV2" s="302" t="s">
        <v>558</v>
      </c>
      <c r="IW2" s="302" t="s">
        <v>559</v>
      </c>
      <c r="IX2" s="302" t="s">
        <v>560</v>
      </c>
      <c r="IY2" s="302" t="s">
        <v>561</v>
      </c>
      <c r="IZ2" s="302" t="s">
        <v>562</v>
      </c>
      <c r="JA2" s="304">
        <v>45107</v>
      </c>
      <c r="JB2" s="306" t="s">
        <v>554</v>
      </c>
      <c r="JC2" s="302" t="s">
        <v>555</v>
      </c>
      <c r="JD2" s="302" t="s">
        <v>556</v>
      </c>
      <c r="JE2" s="302" t="s">
        <v>557</v>
      </c>
      <c r="JF2" s="302" t="s">
        <v>558</v>
      </c>
      <c r="JG2" s="302" t="s">
        <v>559</v>
      </c>
      <c r="JH2" s="302" t="s">
        <v>560</v>
      </c>
      <c r="JI2" s="302" t="s">
        <v>561</v>
      </c>
      <c r="JJ2" s="302" t="s">
        <v>562</v>
      </c>
      <c r="JK2" s="304">
        <v>45199</v>
      </c>
      <c r="JL2" s="306" t="s">
        <v>554</v>
      </c>
      <c r="JM2" s="302" t="s">
        <v>555</v>
      </c>
      <c r="JN2" s="302" t="s">
        <v>556</v>
      </c>
      <c r="JO2" s="302" t="s">
        <v>557</v>
      </c>
      <c r="JP2" s="302" t="s">
        <v>558</v>
      </c>
      <c r="JQ2" s="302" t="s">
        <v>559</v>
      </c>
      <c r="JR2" s="302" t="s">
        <v>560</v>
      </c>
      <c r="JS2" s="302" t="s">
        <v>561</v>
      </c>
      <c r="JT2" s="302" t="s">
        <v>562</v>
      </c>
      <c r="JU2" s="304">
        <v>45291</v>
      </c>
      <c r="JV2" s="306" t="s">
        <v>554</v>
      </c>
      <c r="JW2" s="302" t="s">
        <v>555</v>
      </c>
      <c r="JX2" s="302" t="s">
        <v>556</v>
      </c>
      <c r="JY2" s="302" t="s">
        <v>557</v>
      </c>
      <c r="JZ2" s="302" t="s">
        <v>558</v>
      </c>
      <c r="KA2" s="302" t="s">
        <v>559</v>
      </c>
      <c r="KB2" s="302" t="s">
        <v>560</v>
      </c>
      <c r="KC2" s="302" t="s">
        <v>561</v>
      </c>
      <c r="KD2" s="302" t="s">
        <v>562</v>
      </c>
      <c r="KE2" s="304">
        <v>45382</v>
      </c>
      <c r="KF2" s="306" t="s">
        <v>554</v>
      </c>
      <c r="KG2" s="302" t="s">
        <v>555</v>
      </c>
      <c r="KH2" s="302" t="s">
        <v>556</v>
      </c>
      <c r="KI2" s="302" t="s">
        <v>557</v>
      </c>
      <c r="KJ2" s="302" t="s">
        <v>558</v>
      </c>
      <c r="KK2" s="302" t="s">
        <v>559</v>
      </c>
      <c r="KL2" s="302" t="s">
        <v>560</v>
      </c>
      <c r="KM2" s="302" t="s">
        <v>561</v>
      </c>
      <c r="KN2" s="302" t="s">
        <v>562</v>
      </c>
      <c r="KO2" s="304">
        <v>45473</v>
      </c>
      <c r="KP2" s="306" t="s">
        <v>554</v>
      </c>
      <c r="KQ2" s="302" t="s">
        <v>555</v>
      </c>
      <c r="KR2" s="302" t="s">
        <v>556</v>
      </c>
      <c r="KS2" s="302" t="s">
        <v>557</v>
      </c>
      <c r="KT2" s="302" t="s">
        <v>558</v>
      </c>
      <c r="KU2" s="302" t="s">
        <v>559</v>
      </c>
      <c r="KV2" s="302" t="s">
        <v>560</v>
      </c>
      <c r="KW2" s="302" t="s">
        <v>561</v>
      </c>
      <c r="KX2" s="302" t="s">
        <v>562</v>
      </c>
      <c r="KY2" s="304">
        <v>45565</v>
      </c>
      <c r="KZ2" s="306" t="s">
        <v>554</v>
      </c>
      <c r="LA2" s="302" t="s">
        <v>555</v>
      </c>
      <c r="LB2" s="302" t="s">
        <v>556</v>
      </c>
      <c r="LC2" s="302" t="s">
        <v>557</v>
      </c>
      <c r="LD2" s="302" t="s">
        <v>558</v>
      </c>
      <c r="LE2" s="302" t="s">
        <v>559</v>
      </c>
      <c r="LF2" s="302" t="s">
        <v>560</v>
      </c>
      <c r="LG2" s="302" t="s">
        <v>561</v>
      </c>
      <c r="LH2" s="302" t="s">
        <v>562</v>
      </c>
      <c r="LI2" s="304">
        <v>45657</v>
      </c>
    </row>
    <row r="3" spans="1:321" ht="16.5" customHeight="1">
      <c r="A3" s="300"/>
      <c r="B3" s="103" t="s">
        <v>554</v>
      </c>
      <c r="C3" s="104" t="s">
        <v>555</v>
      </c>
      <c r="D3" s="104" t="s">
        <v>556</v>
      </c>
      <c r="E3" s="104" t="s">
        <v>557</v>
      </c>
      <c r="F3" s="104" t="s">
        <v>558</v>
      </c>
      <c r="G3" s="104" t="s">
        <v>559</v>
      </c>
      <c r="H3" s="104" t="s">
        <v>560</v>
      </c>
      <c r="I3" s="104" t="s">
        <v>561</v>
      </c>
      <c r="J3" s="104" t="s">
        <v>562</v>
      </c>
      <c r="K3" s="105">
        <v>42825</v>
      </c>
      <c r="L3" s="103" t="s">
        <v>554</v>
      </c>
      <c r="M3" s="104" t="s">
        <v>555</v>
      </c>
      <c r="N3" s="104" t="s">
        <v>556</v>
      </c>
      <c r="O3" s="104" t="s">
        <v>557</v>
      </c>
      <c r="P3" s="104" t="s">
        <v>558</v>
      </c>
      <c r="Q3" s="104" t="s">
        <v>559</v>
      </c>
      <c r="R3" s="104" t="s">
        <v>560</v>
      </c>
      <c r="S3" s="104" t="s">
        <v>561</v>
      </c>
      <c r="T3" s="104" t="s">
        <v>562</v>
      </c>
      <c r="U3" s="105">
        <v>42916</v>
      </c>
      <c r="V3" s="103" t="s">
        <v>554</v>
      </c>
      <c r="W3" s="104" t="s">
        <v>555</v>
      </c>
      <c r="X3" s="104" t="s">
        <v>556</v>
      </c>
      <c r="Y3" s="104" t="s">
        <v>557</v>
      </c>
      <c r="Z3" s="104" t="s">
        <v>558</v>
      </c>
      <c r="AA3" s="104" t="s">
        <v>559</v>
      </c>
      <c r="AB3" s="104" t="s">
        <v>560</v>
      </c>
      <c r="AC3" s="104" t="s">
        <v>561</v>
      </c>
      <c r="AD3" s="104" t="s">
        <v>562</v>
      </c>
      <c r="AE3" s="105">
        <v>43008</v>
      </c>
      <c r="AF3" s="103" t="s">
        <v>554</v>
      </c>
      <c r="AG3" s="104" t="s">
        <v>555</v>
      </c>
      <c r="AH3" s="104" t="s">
        <v>556</v>
      </c>
      <c r="AI3" s="104" t="s">
        <v>557</v>
      </c>
      <c r="AJ3" s="104" t="s">
        <v>558</v>
      </c>
      <c r="AK3" s="104" t="s">
        <v>559</v>
      </c>
      <c r="AL3" s="104" t="s">
        <v>560</v>
      </c>
      <c r="AM3" s="104" t="s">
        <v>561</v>
      </c>
      <c r="AN3" s="104" t="s">
        <v>562</v>
      </c>
      <c r="AO3" s="105">
        <v>43100</v>
      </c>
      <c r="AP3" s="103" t="s">
        <v>554</v>
      </c>
      <c r="AQ3" s="104" t="s">
        <v>555</v>
      </c>
      <c r="AR3" s="104" t="s">
        <v>556</v>
      </c>
      <c r="AS3" s="104" t="s">
        <v>557</v>
      </c>
      <c r="AT3" s="104" t="s">
        <v>558</v>
      </c>
      <c r="AU3" s="104" t="s">
        <v>559</v>
      </c>
      <c r="AV3" s="104" t="s">
        <v>560</v>
      </c>
      <c r="AW3" s="104" t="s">
        <v>561</v>
      </c>
      <c r="AX3" s="104" t="s">
        <v>562</v>
      </c>
      <c r="AY3" s="105">
        <v>43190</v>
      </c>
      <c r="AZ3" s="103" t="s">
        <v>554</v>
      </c>
      <c r="BA3" s="104" t="s">
        <v>555</v>
      </c>
      <c r="BB3" s="104" t="s">
        <v>556</v>
      </c>
      <c r="BC3" s="104" t="s">
        <v>557</v>
      </c>
      <c r="BD3" s="104" t="s">
        <v>558</v>
      </c>
      <c r="BE3" s="104" t="s">
        <v>559</v>
      </c>
      <c r="BF3" s="104" t="s">
        <v>560</v>
      </c>
      <c r="BG3" s="104" t="s">
        <v>561</v>
      </c>
      <c r="BH3" s="104" t="s">
        <v>562</v>
      </c>
      <c r="BI3" s="105">
        <v>43281</v>
      </c>
      <c r="BJ3" s="103" t="s">
        <v>554</v>
      </c>
      <c r="BK3" s="104" t="s">
        <v>555</v>
      </c>
      <c r="BL3" s="104" t="s">
        <v>556</v>
      </c>
      <c r="BM3" s="104" t="s">
        <v>557</v>
      </c>
      <c r="BN3" s="104" t="s">
        <v>558</v>
      </c>
      <c r="BO3" s="104" t="s">
        <v>559</v>
      </c>
      <c r="BP3" s="104" t="s">
        <v>560</v>
      </c>
      <c r="BQ3" s="104" t="s">
        <v>561</v>
      </c>
      <c r="BR3" s="104" t="s">
        <v>562</v>
      </c>
      <c r="BS3" s="105">
        <v>43373</v>
      </c>
      <c r="BT3" s="103" t="s">
        <v>554</v>
      </c>
      <c r="BU3" s="104" t="s">
        <v>555</v>
      </c>
      <c r="BV3" s="104" t="s">
        <v>556</v>
      </c>
      <c r="BW3" s="104" t="s">
        <v>557</v>
      </c>
      <c r="BX3" s="104" t="s">
        <v>558</v>
      </c>
      <c r="BY3" s="104" t="s">
        <v>559</v>
      </c>
      <c r="BZ3" s="104" t="s">
        <v>560</v>
      </c>
      <c r="CA3" s="104" t="s">
        <v>561</v>
      </c>
      <c r="CB3" s="104" t="s">
        <v>562</v>
      </c>
      <c r="CC3" s="105">
        <v>43465</v>
      </c>
      <c r="CD3" s="103" t="s">
        <v>554</v>
      </c>
      <c r="CE3" s="104" t="s">
        <v>555</v>
      </c>
      <c r="CF3" s="104" t="s">
        <v>556</v>
      </c>
      <c r="CG3" s="104" t="s">
        <v>557</v>
      </c>
      <c r="CH3" s="104" t="s">
        <v>558</v>
      </c>
      <c r="CI3" s="104" t="s">
        <v>559</v>
      </c>
      <c r="CJ3" s="104" t="s">
        <v>560</v>
      </c>
      <c r="CK3" s="104" t="s">
        <v>561</v>
      </c>
      <c r="CL3" s="104" t="s">
        <v>562</v>
      </c>
      <c r="CM3" s="105">
        <v>43555</v>
      </c>
      <c r="CN3" s="103" t="s">
        <v>554</v>
      </c>
      <c r="CO3" s="104" t="s">
        <v>555</v>
      </c>
      <c r="CP3" s="104" t="s">
        <v>556</v>
      </c>
      <c r="CQ3" s="104" t="s">
        <v>557</v>
      </c>
      <c r="CR3" s="104" t="s">
        <v>558</v>
      </c>
      <c r="CS3" s="104" t="s">
        <v>559</v>
      </c>
      <c r="CT3" s="104" t="s">
        <v>560</v>
      </c>
      <c r="CU3" s="104" t="s">
        <v>561</v>
      </c>
      <c r="CV3" s="104" t="s">
        <v>562</v>
      </c>
      <c r="CW3" s="105">
        <v>43646</v>
      </c>
      <c r="CX3" s="103" t="s">
        <v>554</v>
      </c>
      <c r="CY3" s="104" t="s">
        <v>555</v>
      </c>
      <c r="CZ3" s="104" t="s">
        <v>556</v>
      </c>
      <c r="DA3" s="104" t="s">
        <v>557</v>
      </c>
      <c r="DB3" s="104" t="s">
        <v>558</v>
      </c>
      <c r="DC3" s="104" t="s">
        <v>559</v>
      </c>
      <c r="DD3" s="104" t="s">
        <v>560</v>
      </c>
      <c r="DE3" s="104" t="s">
        <v>561</v>
      </c>
      <c r="DF3" s="104" t="s">
        <v>562</v>
      </c>
      <c r="DG3" s="105">
        <v>43738</v>
      </c>
      <c r="DH3" s="103" t="s">
        <v>554</v>
      </c>
      <c r="DI3" s="104" t="s">
        <v>555</v>
      </c>
      <c r="DJ3" s="104" t="s">
        <v>556</v>
      </c>
      <c r="DK3" s="104" t="s">
        <v>557</v>
      </c>
      <c r="DL3" s="104" t="s">
        <v>558</v>
      </c>
      <c r="DM3" s="104" t="s">
        <v>559</v>
      </c>
      <c r="DN3" s="104" t="s">
        <v>560</v>
      </c>
      <c r="DO3" s="104" t="s">
        <v>561</v>
      </c>
      <c r="DP3" s="104" t="s">
        <v>562</v>
      </c>
      <c r="DQ3" s="105">
        <v>43830</v>
      </c>
      <c r="DR3" s="103" t="s">
        <v>554</v>
      </c>
      <c r="DS3" s="104" t="s">
        <v>555</v>
      </c>
      <c r="DT3" s="104" t="s">
        <v>556</v>
      </c>
      <c r="DU3" s="104" t="s">
        <v>557</v>
      </c>
      <c r="DV3" s="104" t="s">
        <v>558</v>
      </c>
      <c r="DW3" s="104" t="s">
        <v>559</v>
      </c>
      <c r="DX3" s="104" t="s">
        <v>560</v>
      </c>
      <c r="DY3" s="104" t="s">
        <v>561</v>
      </c>
      <c r="DZ3" s="104" t="s">
        <v>562</v>
      </c>
      <c r="EA3" s="105">
        <v>43921</v>
      </c>
      <c r="EB3" s="103" t="s">
        <v>554</v>
      </c>
      <c r="EC3" s="104" t="s">
        <v>555</v>
      </c>
      <c r="ED3" s="104" t="s">
        <v>556</v>
      </c>
      <c r="EE3" s="104" t="s">
        <v>557</v>
      </c>
      <c r="EF3" s="104" t="s">
        <v>558</v>
      </c>
      <c r="EG3" s="104" t="s">
        <v>559</v>
      </c>
      <c r="EH3" s="104" t="s">
        <v>560</v>
      </c>
      <c r="EI3" s="104" t="s">
        <v>561</v>
      </c>
      <c r="EJ3" s="104" t="s">
        <v>562</v>
      </c>
      <c r="EK3" s="105">
        <v>44012</v>
      </c>
      <c r="EL3" s="103" t="s">
        <v>554</v>
      </c>
      <c r="EM3" s="104" t="s">
        <v>555</v>
      </c>
      <c r="EN3" s="104" t="s">
        <v>556</v>
      </c>
      <c r="EO3" s="104" t="s">
        <v>557</v>
      </c>
      <c r="EP3" s="104" t="s">
        <v>558</v>
      </c>
      <c r="EQ3" s="104" t="s">
        <v>559</v>
      </c>
      <c r="ER3" s="104" t="s">
        <v>560</v>
      </c>
      <c r="ES3" s="104" t="s">
        <v>561</v>
      </c>
      <c r="ET3" s="104" t="s">
        <v>562</v>
      </c>
      <c r="EU3" s="105">
        <v>44104</v>
      </c>
      <c r="EV3" s="103" t="s">
        <v>554</v>
      </c>
      <c r="EW3" s="104" t="s">
        <v>555</v>
      </c>
      <c r="EX3" s="104" t="s">
        <v>556</v>
      </c>
      <c r="EY3" s="104" t="s">
        <v>557</v>
      </c>
      <c r="EZ3" s="104" t="s">
        <v>558</v>
      </c>
      <c r="FA3" s="104" t="s">
        <v>559</v>
      </c>
      <c r="FB3" s="104" t="s">
        <v>560</v>
      </c>
      <c r="FC3" s="104" t="s">
        <v>561</v>
      </c>
      <c r="FD3" s="104" t="s">
        <v>562</v>
      </c>
      <c r="FE3" s="105">
        <v>44196</v>
      </c>
      <c r="FF3" s="103" t="s">
        <v>554</v>
      </c>
      <c r="FG3" s="104" t="s">
        <v>555</v>
      </c>
      <c r="FH3" s="104" t="s">
        <v>556</v>
      </c>
      <c r="FI3" s="104" t="s">
        <v>557</v>
      </c>
      <c r="FJ3" s="104" t="s">
        <v>558</v>
      </c>
      <c r="FK3" s="104" t="s">
        <v>559</v>
      </c>
      <c r="FL3" s="104" t="s">
        <v>560</v>
      </c>
      <c r="FM3" s="104" t="s">
        <v>561</v>
      </c>
      <c r="FN3" s="104" t="s">
        <v>562</v>
      </c>
      <c r="FO3" s="105">
        <v>44286</v>
      </c>
      <c r="FP3" s="103" t="s">
        <v>554</v>
      </c>
      <c r="FQ3" s="104" t="s">
        <v>555</v>
      </c>
      <c r="FR3" s="104" t="s">
        <v>556</v>
      </c>
      <c r="FS3" s="104" t="s">
        <v>557</v>
      </c>
      <c r="FT3" s="104" t="s">
        <v>558</v>
      </c>
      <c r="FU3" s="104" t="s">
        <v>559</v>
      </c>
      <c r="FV3" s="104" t="s">
        <v>560</v>
      </c>
      <c r="FW3" s="104" t="s">
        <v>561</v>
      </c>
      <c r="FX3" s="104" t="s">
        <v>562</v>
      </c>
      <c r="FY3" s="105">
        <v>44377</v>
      </c>
      <c r="FZ3" s="103" t="s">
        <v>554</v>
      </c>
      <c r="GA3" s="104" t="s">
        <v>555</v>
      </c>
      <c r="GB3" s="104" t="s">
        <v>556</v>
      </c>
      <c r="GC3" s="104" t="s">
        <v>557</v>
      </c>
      <c r="GD3" s="104" t="s">
        <v>558</v>
      </c>
      <c r="GE3" s="104" t="s">
        <v>559</v>
      </c>
      <c r="GF3" s="104" t="s">
        <v>560</v>
      </c>
      <c r="GG3" s="104" t="s">
        <v>561</v>
      </c>
      <c r="GH3" s="104" t="s">
        <v>562</v>
      </c>
      <c r="GI3" s="105">
        <v>44469</v>
      </c>
      <c r="GJ3" s="103" t="s">
        <v>554</v>
      </c>
      <c r="GK3" s="104" t="s">
        <v>555</v>
      </c>
      <c r="GL3" s="104" t="s">
        <v>556</v>
      </c>
      <c r="GM3" s="104" t="s">
        <v>557</v>
      </c>
      <c r="GN3" s="104" t="s">
        <v>558</v>
      </c>
      <c r="GO3" s="104" t="s">
        <v>559</v>
      </c>
      <c r="GP3" s="104" t="s">
        <v>560</v>
      </c>
      <c r="GQ3" s="104" t="s">
        <v>561</v>
      </c>
      <c r="GR3" s="104" t="s">
        <v>562</v>
      </c>
      <c r="GS3" s="105">
        <v>44561</v>
      </c>
      <c r="GT3" s="103" t="s">
        <v>554</v>
      </c>
      <c r="GU3" s="104" t="s">
        <v>555</v>
      </c>
      <c r="GV3" s="104" t="s">
        <v>556</v>
      </c>
      <c r="GW3" s="104" t="s">
        <v>557</v>
      </c>
      <c r="GX3" s="104" t="s">
        <v>558</v>
      </c>
      <c r="GY3" s="104" t="s">
        <v>559</v>
      </c>
      <c r="GZ3" s="104" t="s">
        <v>560</v>
      </c>
      <c r="HA3" s="104" t="s">
        <v>561</v>
      </c>
      <c r="HB3" s="104" t="s">
        <v>562</v>
      </c>
      <c r="HC3" s="105">
        <v>44651</v>
      </c>
      <c r="HD3" s="307"/>
      <c r="HE3" s="303"/>
      <c r="HF3" s="303"/>
      <c r="HG3" s="303"/>
      <c r="HH3" s="303"/>
      <c r="HI3" s="303"/>
      <c r="HJ3" s="303"/>
      <c r="HK3" s="303"/>
      <c r="HL3" s="303"/>
      <c r="HM3" s="305"/>
      <c r="HN3" s="307"/>
      <c r="HO3" s="303"/>
      <c r="HP3" s="303"/>
      <c r="HQ3" s="303"/>
      <c r="HR3" s="303"/>
      <c r="HS3" s="303"/>
      <c r="HT3" s="303"/>
      <c r="HU3" s="303"/>
      <c r="HV3" s="303"/>
      <c r="HW3" s="305"/>
      <c r="HX3" s="307"/>
      <c r="HY3" s="303"/>
      <c r="HZ3" s="303"/>
      <c r="IA3" s="303"/>
      <c r="IB3" s="303"/>
      <c r="IC3" s="303"/>
      <c r="ID3" s="303"/>
      <c r="IE3" s="303"/>
      <c r="IF3" s="303"/>
      <c r="IG3" s="305"/>
      <c r="IH3" s="307"/>
      <c r="II3" s="303"/>
      <c r="IJ3" s="303"/>
      <c r="IK3" s="303"/>
      <c r="IL3" s="303"/>
      <c r="IM3" s="303"/>
      <c r="IN3" s="303"/>
      <c r="IO3" s="303"/>
      <c r="IP3" s="303"/>
      <c r="IQ3" s="305"/>
      <c r="IR3" s="307"/>
      <c r="IS3" s="303"/>
      <c r="IT3" s="303"/>
      <c r="IU3" s="303"/>
      <c r="IV3" s="303"/>
      <c r="IW3" s="303"/>
      <c r="IX3" s="303"/>
      <c r="IY3" s="303"/>
      <c r="IZ3" s="303"/>
      <c r="JA3" s="305"/>
      <c r="JB3" s="307"/>
      <c r="JC3" s="303"/>
      <c r="JD3" s="303"/>
      <c r="JE3" s="303"/>
      <c r="JF3" s="303"/>
      <c r="JG3" s="303"/>
      <c r="JH3" s="303"/>
      <c r="JI3" s="303"/>
      <c r="JJ3" s="303"/>
      <c r="JK3" s="305"/>
      <c r="JL3" s="307"/>
      <c r="JM3" s="303"/>
      <c r="JN3" s="303"/>
      <c r="JO3" s="303"/>
      <c r="JP3" s="303"/>
      <c r="JQ3" s="303"/>
      <c r="JR3" s="303"/>
      <c r="JS3" s="303"/>
      <c r="JT3" s="303"/>
      <c r="JU3" s="305"/>
      <c r="JV3" s="307"/>
      <c r="JW3" s="303"/>
      <c r="JX3" s="303"/>
      <c r="JY3" s="303"/>
      <c r="JZ3" s="303"/>
      <c r="KA3" s="303"/>
      <c r="KB3" s="303"/>
      <c r="KC3" s="303"/>
      <c r="KD3" s="303"/>
      <c r="KE3" s="305"/>
      <c r="KF3" s="307"/>
      <c r="KG3" s="303"/>
      <c r="KH3" s="303"/>
      <c r="KI3" s="303"/>
      <c r="KJ3" s="303"/>
      <c r="KK3" s="303"/>
      <c r="KL3" s="303"/>
      <c r="KM3" s="303"/>
      <c r="KN3" s="303"/>
      <c r="KO3" s="305"/>
      <c r="KP3" s="307"/>
      <c r="KQ3" s="303"/>
      <c r="KR3" s="303"/>
      <c r="KS3" s="303"/>
      <c r="KT3" s="303"/>
      <c r="KU3" s="303"/>
      <c r="KV3" s="303"/>
      <c r="KW3" s="303"/>
      <c r="KX3" s="303"/>
      <c r="KY3" s="305"/>
      <c r="KZ3" s="307"/>
      <c r="LA3" s="303"/>
      <c r="LB3" s="303"/>
      <c r="LC3" s="303"/>
      <c r="LD3" s="303"/>
      <c r="LE3" s="303"/>
      <c r="LF3" s="303"/>
      <c r="LG3" s="303"/>
      <c r="LH3" s="303"/>
      <c r="LI3" s="305"/>
    </row>
    <row r="4" spans="1:321" s="13" customFormat="1">
      <c r="A4" s="44" t="s">
        <v>563</v>
      </c>
      <c r="B4" s="133">
        <v>368771</v>
      </c>
      <c r="C4" s="119">
        <v>11625032</v>
      </c>
      <c r="D4" s="119">
        <v>3049921</v>
      </c>
      <c r="E4" s="119">
        <v>1142048</v>
      </c>
      <c r="F4" s="119">
        <v>785163</v>
      </c>
      <c r="G4" s="119">
        <v>329094</v>
      </c>
      <c r="H4" s="119">
        <v>316095</v>
      </c>
      <c r="I4" s="119">
        <v>271162</v>
      </c>
      <c r="J4" s="119">
        <v>1443877</v>
      </c>
      <c r="K4" s="134">
        <v>19331163</v>
      </c>
      <c r="L4" s="133">
        <v>400324</v>
      </c>
      <c r="M4" s="119">
        <v>12872303</v>
      </c>
      <c r="N4" s="119">
        <v>2581485</v>
      </c>
      <c r="O4" s="119">
        <v>1131992</v>
      </c>
      <c r="P4" s="119">
        <v>706305</v>
      </c>
      <c r="Q4" s="119">
        <v>213845</v>
      </c>
      <c r="R4" s="119">
        <v>362076</v>
      </c>
      <c r="S4" s="119">
        <v>294432</v>
      </c>
      <c r="T4" s="119">
        <v>1462685</v>
      </c>
      <c r="U4" s="134">
        <v>20025447</v>
      </c>
      <c r="V4" s="133">
        <v>383388</v>
      </c>
      <c r="W4" s="119">
        <v>13323950</v>
      </c>
      <c r="X4" s="119">
        <v>2346528</v>
      </c>
      <c r="Y4" s="119">
        <v>999299</v>
      </c>
      <c r="Z4" s="119">
        <v>559070</v>
      </c>
      <c r="AA4" s="119">
        <v>249338</v>
      </c>
      <c r="AB4" s="119">
        <v>313068</v>
      </c>
      <c r="AC4" s="119">
        <v>465042</v>
      </c>
      <c r="AD4" s="119">
        <v>1343788</v>
      </c>
      <c r="AE4" s="134">
        <v>19983471</v>
      </c>
      <c r="AF4" s="133">
        <v>448185</v>
      </c>
      <c r="AG4" s="119">
        <v>14363034</v>
      </c>
      <c r="AH4" s="119">
        <v>2081430</v>
      </c>
      <c r="AI4" s="119">
        <v>939940</v>
      </c>
      <c r="AJ4" s="119">
        <v>714521</v>
      </c>
      <c r="AK4" s="119">
        <v>241798</v>
      </c>
      <c r="AL4" s="119">
        <v>206206</v>
      </c>
      <c r="AM4" s="119">
        <v>236897</v>
      </c>
      <c r="AN4" s="119">
        <v>1640643</v>
      </c>
      <c r="AO4" s="134">
        <v>20872654</v>
      </c>
      <c r="AP4" s="133">
        <v>443792</v>
      </c>
      <c r="AQ4" s="119">
        <v>14850105</v>
      </c>
      <c r="AR4" s="119">
        <v>2111776</v>
      </c>
      <c r="AS4" s="119">
        <v>968167</v>
      </c>
      <c r="AT4" s="119">
        <v>709232</v>
      </c>
      <c r="AU4" s="119">
        <v>367462</v>
      </c>
      <c r="AV4" s="119">
        <v>150653</v>
      </c>
      <c r="AW4" s="119">
        <v>225385</v>
      </c>
      <c r="AX4" s="119">
        <v>1654394</v>
      </c>
      <c r="AY4" s="134">
        <v>21480966</v>
      </c>
      <c r="AZ4" s="133">
        <v>448754</v>
      </c>
      <c r="BA4" s="119">
        <v>14923929</v>
      </c>
      <c r="BB4" s="119">
        <v>2086956</v>
      </c>
      <c r="BC4" s="119">
        <v>885549</v>
      </c>
      <c r="BD4" s="119">
        <v>676078</v>
      </c>
      <c r="BE4" s="119">
        <v>308712</v>
      </c>
      <c r="BF4" s="119">
        <v>268137</v>
      </c>
      <c r="BG4" s="119">
        <v>245064</v>
      </c>
      <c r="BH4" s="119">
        <v>1477271</v>
      </c>
      <c r="BI4" s="134">
        <v>21320450</v>
      </c>
      <c r="BJ4" s="133">
        <v>411165</v>
      </c>
      <c r="BK4" s="119">
        <v>15102560</v>
      </c>
      <c r="BL4" s="119">
        <v>2059599</v>
      </c>
      <c r="BM4" s="119">
        <v>781355</v>
      </c>
      <c r="BN4" s="119">
        <v>688069</v>
      </c>
      <c r="BO4" s="119">
        <v>310302</v>
      </c>
      <c r="BP4" s="119">
        <v>191709</v>
      </c>
      <c r="BQ4" s="119">
        <v>243333</v>
      </c>
      <c r="BR4" s="119">
        <v>1258981</v>
      </c>
      <c r="BS4" s="134">
        <v>21047073</v>
      </c>
      <c r="BT4" s="133">
        <v>288942</v>
      </c>
      <c r="BU4" s="119">
        <v>16138609</v>
      </c>
      <c r="BV4" s="119">
        <v>1878515</v>
      </c>
      <c r="BW4" s="119">
        <v>1460414</v>
      </c>
      <c r="BX4" s="119">
        <v>1038769</v>
      </c>
      <c r="BY4" s="119">
        <v>311060</v>
      </c>
      <c r="BZ4" s="119">
        <v>261083</v>
      </c>
      <c r="CA4" s="119">
        <v>257501</v>
      </c>
      <c r="CB4" s="119">
        <v>1489055</v>
      </c>
      <c r="CC4" s="134">
        <v>23123948</v>
      </c>
      <c r="CD4" s="133">
        <v>263991</v>
      </c>
      <c r="CE4" s="119">
        <v>15098294</v>
      </c>
      <c r="CF4" s="119">
        <v>3679520</v>
      </c>
      <c r="CG4" s="119">
        <v>1406821</v>
      </c>
      <c r="CH4" s="119">
        <v>910253</v>
      </c>
      <c r="CI4" s="119">
        <v>327232</v>
      </c>
      <c r="CJ4" s="119">
        <v>262184</v>
      </c>
      <c r="CK4" s="119">
        <v>273426</v>
      </c>
      <c r="CL4" s="119">
        <v>1431272</v>
      </c>
      <c r="CM4" s="134">
        <v>23652993</v>
      </c>
      <c r="CN4" s="133">
        <v>280970</v>
      </c>
      <c r="CO4" s="119">
        <v>13630194</v>
      </c>
      <c r="CP4" s="119">
        <v>5328845</v>
      </c>
      <c r="CQ4" s="119">
        <v>1248401</v>
      </c>
      <c r="CR4" s="119">
        <v>927643</v>
      </c>
      <c r="CS4" s="119">
        <v>274480</v>
      </c>
      <c r="CT4" s="119">
        <v>376861</v>
      </c>
      <c r="CU4" s="119">
        <v>321371</v>
      </c>
      <c r="CV4" s="119">
        <v>1359599</v>
      </c>
      <c r="CW4" s="134">
        <v>23748364</v>
      </c>
      <c r="CX4" s="133">
        <v>413291</v>
      </c>
      <c r="CY4" s="119">
        <v>13838950</v>
      </c>
      <c r="CZ4" s="119">
        <v>5271568</v>
      </c>
      <c r="DA4" s="119">
        <v>1283682</v>
      </c>
      <c r="DB4" s="119">
        <v>801213</v>
      </c>
      <c r="DC4" s="119">
        <v>244662</v>
      </c>
      <c r="DD4" s="119">
        <v>318258</v>
      </c>
      <c r="DE4" s="119">
        <v>460600</v>
      </c>
      <c r="DF4" s="119">
        <v>1453722</v>
      </c>
      <c r="DG4" s="134">
        <v>24085946</v>
      </c>
      <c r="DH4" s="133">
        <v>329220</v>
      </c>
      <c r="DI4" s="119">
        <v>15627126</v>
      </c>
      <c r="DJ4" s="119">
        <v>4901852</v>
      </c>
      <c r="DK4" s="119">
        <v>1274544</v>
      </c>
      <c r="DL4" s="119">
        <v>735454</v>
      </c>
      <c r="DM4" s="119">
        <v>298587</v>
      </c>
      <c r="DN4" s="119">
        <v>192108</v>
      </c>
      <c r="DO4" s="119">
        <v>548194</v>
      </c>
      <c r="DP4" s="119">
        <v>1389572</v>
      </c>
      <c r="DQ4" s="134">
        <v>25296657</v>
      </c>
      <c r="DR4" s="133">
        <v>344652</v>
      </c>
      <c r="DS4" s="119">
        <v>13653318</v>
      </c>
      <c r="DT4" s="119">
        <v>7098545</v>
      </c>
      <c r="DU4" s="119">
        <v>1221448</v>
      </c>
      <c r="DV4" s="119">
        <v>700809</v>
      </c>
      <c r="DW4" s="119">
        <v>252614</v>
      </c>
      <c r="DX4" s="119">
        <v>167758</v>
      </c>
      <c r="DY4" s="119">
        <v>486569</v>
      </c>
      <c r="DZ4" s="119">
        <v>1483249</v>
      </c>
      <c r="EA4" s="134">
        <v>25408962</v>
      </c>
      <c r="EB4" s="133">
        <v>361081</v>
      </c>
      <c r="EC4" s="119">
        <v>14761949</v>
      </c>
      <c r="ED4" s="119">
        <v>5643947</v>
      </c>
      <c r="EE4" s="119">
        <v>1100468</v>
      </c>
      <c r="EF4" s="119">
        <v>779538</v>
      </c>
      <c r="EG4" s="119">
        <v>329708</v>
      </c>
      <c r="EH4" s="119">
        <v>230307</v>
      </c>
      <c r="EI4" s="119">
        <v>198429</v>
      </c>
      <c r="EJ4" s="119">
        <v>1800987</v>
      </c>
      <c r="EK4" s="134">
        <v>25206414</v>
      </c>
      <c r="EL4" s="133">
        <v>586810</v>
      </c>
      <c r="EM4" s="119">
        <v>13685597</v>
      </c>
      <c r="EN4" s="119">
        <v>7061120</v>
      </c>
      <c r="EO4" s="119">
        <v>853420</v>
      </c>
      <c r="EP4" s="119">
        <v>681437</v>
      </c>
      <c r="EQ4" s="119">
        <v>393527</v>
      </c>
      <c r="ER4" s="119">
        <v>194310</v>
      </c>
      <c r="ES4" s="119">
        <v>196120</v>
      </c>
      <c r="ET4" s="119">
        <v>1685477</v>
      </c>
      <c r="EU4" s="134">
        <v>25337818</v>
      </c>
      <c r="EV4" s="133">
        <v>373768</v>
      </c>
      <c r="EW4" s="119">
        <v>15326901</v>
      </c>
      <c r="EX4" s="119">
        <v>6754488</v>
      </c>
      <c r="EY4" s="119">
        <v>980093</v>
      </c>
      <c r="EZ4" s="119">
        <v>587686</v>
      </c>
      <c r="FA4" s="119">
        <v>247245</v>
      </c>
      <c r="FB4" s="119">
        <v>190395</v>
      </c>
      <c r="FC4" s="119">
        <v>270943</v>
      </c>
      <c r="FD4" s="119">
        <v>1695982</v>
      </c>
      <c r="FE4" s="134">
        <v>26427501</v>
      </c>
      <c r="FF4" s="133">
        <v>339002</v>
      </c>
      <c r="FG4" s="119">
        <v>14861254</v>
      </c>
      <c r="FH4" s="119">
        <v>6697648</v>
      </c>
      <c r="FI4" s="119">
        <v>1034272</v>
      </c>
      <c r="FJ4" s="119">
        <v>641386</v>
      </c>
      <c r="FK4" s="119">
        <v>242280</v>
      </c>
      <c r="FL4" s="119">
        <v>180223</v>
      </c>
      <c r="FM4" s="119">
        <v>170884</v>
      </c>
      <c r="FN4" s="119">
        <v>1750022</v>
      </c>
      <c r="FO4" s="134">
        <v>25916971</v>
      </c>
      <c r="FP4" s="133">
        <v>393009</v>
      </c>
      <c r="FQ4" s="119">
        <v>14517839</v>
      </c>
      <c r="FR4" s="119">
        <v>6999459</v>
      </c>
      <c r="FS4" s="119">
        <v>767109</v>
      </c>
      <c r="FT4" s="119">
        <v>591182</v>
      </c>
      <c r="FU4" s="119">
        <v>229583</v>
      </c>
      <c r="FV4" s="119">
        <v>334763</v>
      </c>
      <c r="FW4" s="119">
        <v>261718</v>
      </c>
      <c r="FX4" s="119">
        <v>1639527</v>
      </c>
      <c r="FY4" s="134">
        <v>25734189</v>
      </c>
      <c r="FZ4" s="133">
        <v>657033</v>
      </c>
      <c r="GA4" s="119">
        <v>14995527</v>
      </c>
      <c r="GB4" s="119">
        <v>7117240</v>
      </c>
      <c r="GC4" s="119">
        <v>759833</v>
      </c>
      <c r="GD4" s="119">
        <v>545982</v>
      </c>
      <c r="GE4" s="119">
        <v>212984</v>
      </c>
      <c r="GF4" s="119">
        <v>162166</v>
      </c>
      <c r="GG4" s="119">
        <v>369747</v>
      </c>
      <c r="GH4" s="119">
        <v>1694149</v>
      </c>
      <c r="GI4" s="134">
        <v>26514661</v>
      </c>
      <c r="GJ4" s="133">
        <v>835154</v>
      </c>
      <c r="GK4" s="119">
        <v>21293994</v>
      </c>
      <c r="GL4" s="119">
        <v>1693688</v>
      </c>
      <c r="GM4" s="119">
        <v>793171</v>
      </c>
      <c r="GN4" s="119">
        <v>564043</v>
      </c>
      <c r="GO4" s="119">
        <v>194010</v>
      </c>
      <c r="GP4" s="119">
        <v>143836</v>
      </c>
      <c r="GQ4" s="119">
        <v>377974</v>
      </c>
      <c r="GR4" s="119">
        <v>1657421</v>
      </c>
      <c r="GS4" s="134">
        <v>27553291</v>
      </c>
      <c r="GT4" s="133">
        <v>578054</v>
      </c>
      <c r="GU4" s="119">
        <v>22746493</v>
      </c>
      <c r="GV4" s="119">
        <v>1552515</v>
      </c>
      <c r="GW4" s="119">
        <v>675518</v>
      </c>
      <c r="GX4" s="119">
        <v>651262</v>
      </c>
      <c r="GY4" s="119">
        <v>164190</v>
      </c>
      <c r="GZ4" s="119">
        <v>123973</v>
      </c>
      <c r="HA4" s="119">
        <v>420097</v>
      </c>
      <c r="HB4" s="119">
        <v>1630013</v>
      </c>
      <c r="HC4" s="134">
        <v>28542115</v>
      </c>
      <c r="HD4" s="133">
        <v>535136</v>
      </c>
      <c r="HE4" s="119">
        <v>23908390</v>
      </c>
      <c r="HF4" s="119">
        <v>1581349</v>
      </c>
      <c r="HG4" s="119">
        <v>670720</v>
      </c>
      <c r="HH4" s="119">
        <v>586755</v>
      </c>
      <c r="HI4" s="119">
        <v>197854</v>
      </c>
      <c r="HJ4" s="119">
        <v>206664</v>
      </c>
      <c r="HK4" s="119">
        <v>339831</v>
      </c>
      <c r="HL4" s="119">
        <v>1649807</v>
      </c>
      <c r="HM4" s="134">
        <v>29676506</v>
      </c>
      <c r="HN4" s="157">
        <v>810701</v>
      </c>
      <c r="HO4" s="156">
        <v>25719918</v>
      </c>
      <c r="HP4" s="156">
        <v>1193135</v>
      </c>
      <c r="HQ4" s="156">
        <v>482914</v>
      </c>
      <c r="HR4" s="156">
        <v>543632</v>
      </c>
      <c r="HS4" s="156">
        <v>192791</v>
      </c>
      <c r="HT4" s="156">
        <v>194489</v>
      </c>
      <c r="HU4" s="156">
        <v>335407</v>
      </c>
      <c r="HV4" s="156">
        <v>1577003</v>
      </c>
      <c r="HW4" s="158">
        <v>31049990</v>
      </c>
      <c r="HX4" s="133">
        <v>919165</v>
      </c>
      <c r="HY4" s="119">
        <v>25827985</v>
      </c>
      <c r="HZ4" s="119">
        <v>1226728</v>
      </c>
      <c r="IA4" s="119">
        <v>466402</v>
      </c>
      <c r="IB4" s="119">
        <v>546592</v>
      </c>
      <c r="IC4" s="119">
        <v>155956</v>
      </c>
      <c r="ID4" s="119">
        <v>229543</v>
      </c>
      <c r="IE4" s="119">
        <v>347923</v>
      </c>
      <c r="IF4" s="119">
        <v>1555612</v>
      </c>
      <c r="IG4" s="119">
        <v>31275906</v>
      </c>
      <c r="IH4" s="152">
        <v>798353</v>
      </c>
      <c r="II4" s="153">
        <v>25869183</v>
      </c>
      <c r="IJ4" s="153">
        <v>1466141</v>
      </c>
      <c r="IK4" s="153">
        <v>450148</v>
      </c>
      <c r="IL4" s="153">
        <v>535277</v>
      </c>
      <c r="IM4" s="153">
        <v>248613</v>
      </c>
      <c r="IN4" s="153">
        <v>336244</v>
      </c>
      <c r="IO4" s="153">
        <v>268860</v>
      </c>
      <c r="IP4" s="153">
        <v>1528739</v>
      </c>
      <c r="IQ4" s="153">
        <v>31501558</v>
      </c>
      <c r="IR4" s="152">
        <v>777022</v>
      </c>
      <c r="IS4" s="153">
        <v>25512102</v>
      </c>
      <c r="IT4" s="153">
        <v>1376046</v>
      </c>
      <c r="IU4" s="153">
        <v>728214</v>
      </c>
      <c r="IV4" s="153">
        <v>451618</v>
      </c>
      <c r="IW4" s="153">
        <v>394380</v>
      </c>
      <c r="IX4" s="153">
        <v>257801</v>
      </c>
      <c r="IY4" s="153">
        <v>336439</v>
      </c>
      <c r="IZ4" s="153">
        <v>1546958</v>
      </c>
      <c r="JA4" s="154">
        <v>31380580</v>
      </c>
      <c r="JB4" s="152">
        <v>804191</v>
      </c>
      <c r="JC4" s="153">
        <v>25641310</v>
      </c>
      <c r="JD4" s="153">
        <v>1282177</v>
      </c>
      <c r="JE4" s="153">
        <v>859247</v>
      </c>
      <c r="JF4" s="153">
        <v>426027</v>
      </c>
      <c r="JG4" s="153">
        <v>354208</v>
      </c>
      <c r="JH4" s="153">
        <v>209680</v>
      </c>
      <c r="JI4" s="153">
        <v>408580</v>
      </c>
      <c r="JJ4" s="153">
        <v>1499397</v>
      </c>
      <c r="JK4" s="154">
        <v>31484817</v>
      </c>
      <c r="JL4" s="152">
        <v>819524</v>
      </c>
      <c r="JM4" s="119">
        <v>26027513</v>
      </c>
      <c r="JN4" s="119">
        <v>1343661</v>
      </c>
      <c r="JO4" s="119">
        <v>484687</v>
      </c>
      <c r="JP4" s="119">
        <v>428138</v>
      </c>
      <c r="JQ4" s="119">
        <v>334421</v>
      </c>
      <c r="JR4" s="119">
        <v>220542</v>
      </c>
      <c r="JS4" s="119">
        <v>423331</v>
      </c>
      <c r="JT4" s="119">
        <v>1468060</v>
      </c>
      <c r="JU4" s="154">
        <v>31549877</v>
      </c>
      <c r="JV4" s="152">
        <v>820277</v>
      </c>
      <c r="JW4" s="119">
        <v>25551962</v>
      </c>
      <c r="JX4" s="119">
        <v>1430621</v>
      </c>
      <c r="JY4" s="119">
        <v>562638</v>
      </c>
      <c r="JZ4" s="119">
        <v>448303</v>
      </c>
      <c r="KA4" s="119">
        <v>340370</v>
      </c>
      <c r="KB4" s="119">
        <v>297888</v>
      </c>
      <c r="KC4" s="119">
        <v>375169</v>
      </c>
      <c r="KD4" s="119">
        <v>1553836</v>
      </c>
      <c r="KE4" s="154">
        <v>31381064</v>
      </c>
      <c r="KF4" s="152">
        <v>842075</v>
      </c>
      <c r="KG4" s="119">
        <v>25700923</v>
      </c>
      <c r="KH4" s="119">
        <v>1183237</v>
      </c>
      <c r="KI4" s="119">
        <v>386715</v>
      </c>
      <c r="KJ4" s="119">
        <v>473482</v>
      </c>
      <c r="KK4" s="119">
        <v>285390</v>
      </c>
      <c r="KL4" s="119">
        <v>294922</v>
      </c>
      <c r="KM4" s="119">
        <v>376825</v>
      </c>
      <c r="KN4" s="119">
        <v>1335390</v>
      </c>
      <c r="KO4" s="154">
        <v>30878959</v>
      </c>
      <c r="KP4" s="152">
        <v>962977</v>
      </c>
      <c r="KQ4" s="119">
        <v>26576106</v>
      </c>
      <c r="KR4" s="119">
        <v>1312689</v>
      </c>
      <c r="KS4" s="119">
        <v>542284</v>
      </c>
      <c r="KT4" s="119">
        <v>557366</v>
      </c>
      <c r="KU4" s="119">
        <v>258592</v>
      </c>
      <c r="KV4" s="119">
        <v>307307</v>
      </c>
      <c r="KW4" s="119">
        <v>280437</v>
      </c>
      <c r="KX4" s="119">
        <v>1403970</v>
      </c>
      <c r="KY4" s="154">
        <v>32201728</v>
      </c>
      <c r="KZ4" s="152">
        <v>1091543</v>
      </c>
      <c r="LA4" s="119">
        <v>27320835</v>
      </c>
      <c r="LB4" s="119">
        <v>1748809</v>
      </c>
      <c r="LC4" s="119">
        <v>755400</v>
      </c>
      <c r="LD4" s="119">
        <v>1252158</v>
      </c>
      <c r="LE4" s="119">
        <v>298600</v>
      </c>
      <c r="LF4" s="119">
        <v>240491</v>
      </c>
      <c r="LG4" s="119">
        <v>353058</v>
      </c>
      <c r="LH4" s="119">
        <v>1271352</v>
      </c>
      <c r="LI4" s="154">
        <v>34332246</v>
      </c>
    </row>
    <row r="5" spans="1:321">
      <c r="A5" s="44" t="s">
        <v>564</v>
      </c>
      <c r="B5" s="133">
        <v>259856</v>
      </c>
      <c r="C5" s="119">
        <v>542607</v>
      </c>
      <c r="D5" s="119">
        <v>602482</v>
      </c>
      <c r="E5" s="119">
        <v>136518</v>
      </c>
      <c r="F5" s="119">
        <v>56691</v>
      </c>
      <c r="G5" s="119">
        <v>59175</v>
      </c>
      <c r="H5" s="119">
        <v>8088</v>
      </c>
      <c r="I5" s="119">
        <v>10717</v>
      </c>
      <c r="J5" s="119">
        <v>74571</v>
      </c>
      <c r="K5" s="134">
        <v>1750705</v>
      </c>
      <c r="L5" s="133">
        <v>267775</v>
      </c>
      <c r="M5" s="119">
        <v>523040</v>
      </c>
      <c r="N5" s="119">
        <v>495857</v>
      </c>
      <c r="O5" s="119">
        <v>193402</v>
      </c>
      <c r="P5" s="119">
        <v>54941</v>
      </c>
      <c r="Q5" s="119">
        <v>8819</v>
      </c>
      <c r="R5" s="119">
        <v>4588</v>
      </c>
      <c r="S5" s="119">
        <v>53215</v>
      </c>
      <c r="T5" s="119">
        <v>69264</v>
      </c>
      <c r="U5" s="134">
        <v>1670901</v>
      </c>
      <c r="V5" s="133">
        <v>205546</v>
      </c>
      <c r="W5" s="119">
        <v>524443</v>
      </c>
      <c r="X5" s="119">
        <v>427522</v>
      </c>
      <c r="Y5" s="119">
        <v>196356</v>
      </c>
      <c r="Z5" s="119">
        <v>45226</v>
      </c>
      <c r="AA5" s="119">
        <v>7014</v>
      </c>
      <c r="AB5" s="119">
        <v>10416</v>
      </c>
      <c r="AC5" s="119">
        <v>6113</v>
      </c>
      <c r="AD5" s="119">
        <v>112731</v>
      </c>
      <c r="AE5" s="134">
        <v>1535367</v>
      </c>
      <c r="AF5" s="133">
        <v>248487</v>
      </c>
      <c r="AG5" s="119">
        <v>396095</v>
      </c>
      <c r="AH5" s="119">
        <v>415122</v>
      </c>
      <c r="AI5" s="119">
        <v>88592</v>
      </c>
      <c r="AJ5" s="119">
        <v>71002</v>
      </c>
      <c r="AK5" s="119">
        <v>5419</v>
      </c>
      <c r="AL5" s="119">
        <v>2350</v>
      </c>
      <c r="AM5" s="119">
        <v>13891</v>
      </c>
      <c r="AN5" s="119">
        <v>99086</v>
      </c>
      <c r="AO5" s="134">
        <v>1340044</v>
      </c>
      <c r="AP5" s="133">
        <v>216703</v>
      </c>
      <c r="AQ5" s="119">
        <v>420032</v>
      </c>
      <c r="AR5" s="119">
        <v>372473</v>
      </c>
      <c r="AS5" s="119">
        <v>99679</v>
      </c>
      <c r="AT5" s="119">
        <v>81485</v>
      </c>
      <c r="AU5" s="119">
        <v>5820</v>
      </c>
      <c r="AV5" s="119">
        <v>974</v>
      </c>
      <c r="AW5" s="119">
        <v>6196</v>
      </c>
      <c r="AX5" s="119">
        <v>54683</v>
      </c>
      <c r="AY5" s="134">
        <v>1258045</v>
      </c>
      <c r="AZ5" s="133">
        <v>174195</v>
      </c>
      <c r="BA5" s="119">
        <v>409825</v>
      </c>
      <c r="BB5" s="119">
        <v>354313</v>
      </c>
      <c r="BC5" s="119">
        <v>95172</v>
      </c>
      <c r="BD5" s="119">
        <v>37850</v>
      </c>
      <c r="BE5" s="119">
        <v>3450</v>
      </c>
      <c r="BF5" s="119">
        <v>3680</v>
      </c>
      <c r="BG5" s="119">
        <v>15353</v>
      </c>
      <c r="BH5" s="119">
        <v>53452</v>
      </c>
      <c r="BI5" s="134">
        <v>1147290</v>
      </c>
      <c r="BJ5" s="133">
        <v>137283</v>
      </c>
      <c r="BK5" s="119">
        <v>431913</v>
      </c>
      <c r="BL5" s="119">
        <v>337230</v>
      </c>
      <c r="BM5" s="119">
        <v>74059</v>
      </c>
      <c r="BN5" s="119">
        <v>34415</v>
      </c>
      <c r="BO5" s="119">
        <v>3474</v>
      </c>
      <c r="BP5" s="119">
        <v>1127</v>
      </c>
      <c r="BQ5" s="119">
        <v>3567</v>
      </c>
      <c r="BR5" s="119">
        <v>58798</v>
      </c>
      <c r="BS5" s="134">
        <v>1081866</v>
      </c>
      <c r="BT5" s="133">
        <v>45052</v>
      </c>
      <c r="BU5" s="119">
        <v>272779</v>
      </c>
      <c r="BV5" s="119">
        <v>386813</v>
      </c>
      <c r="BW5" s="119">
        <v>138747</v>
      </c>
      <c r="BX5" s="119">
        <v>78535</v>
      </c>
      <c r="BY5" s="119">
        <v>23608</v>
      </c>
      <c r="BZ5" s="119">
        <v>3836</v>
      </c>
      <c r="CA5" s="119">
        <v>3476</v>
      </c>
      <c r="CB5" s="119">
        <v>48884</v>
      </c>
      <c r="CC5" s="134">
        <v>1001730</v>
      </c>
      <c r="CD5" s="133">
        <v>68749</v>
      </c>
      <c r="CE5" s="119">
        <v>337056</v>
      </c>
      <c r="CF5" s="119">
        <v>219818</v>
      </c>
      <c r="CG5" s="119">
        <v>139739</v>
      </c>
      <c r="CH5" s="119">
        <v>50311</v>
      </c>
      <c r="CI5" s="119">
        <v>35883</v>
      </c>
      <c r="CJ5" s="119">
        <v>68213</v>
      </c>
      <c r="CK5" s="119">
        <v>3573</v>
      </c>
      <c r="CL5" s="119">
        <v>35239</v>
      </c>
      <c r="CM5" s="134">
        <v>958581</v>
      </c>
      <c r="CN5" s="133">
        <v>61331</v>
      </c>
      <c r="CO5" s="119">
        <v>261369</v>
      </c>
      <c r="CP5" s="119">
        <v>286848</v>
      </c>
      <c r="CQ5" s="119">
        <v>115271</v>
      </c>
      <c r="CR5" s="119">
        <v>43493</v>
      </c>
      <c r="CS5" s="119">
        <v>40776</v>
      </c>
      <c r="CT5" s="119">
        <v>64185</v>
      </c>
      <c r="CU5" s="119">
        <v>3168</v>
      </c>
      <c r="CV5" s="119">
        <v>31530</v>
      </c>
      <c r="CW5" s="134">
        <v>907971</v>
      </c>
      <c r="CX5" s="133">
        <v>80055</v>
      </c>
      <c r="CY5" s="119">
        <v>331080</v>
      </c>
      <c r="CZ5" s="119">
        <v>207341</v>
      </c>
      <c r="DA5" s="119">
        <v>112600</v>
      </c>
      <c r="DB5" s="119">
        <v>37935</v>
      </c>
      <c r="DC5" s="119">
        <v>40126</v>
      </c>
      <c r="DD5" s="119">
        <v>1061</v>
      </c>
      <c r="DE5" s="119">
        <v>2715</v>
      </c>
      <c r="DF5" s="119">
        <v>23583</v>
      </c>
      <c r="DG5" s="134">
        <v>836496</v>
      </c>
      <c r="DH5" s="133">
        <v>95619</v>
      </c>
      <c r="DI5" s="119">
        <v>306782</v>
      </c>
      <c r="DJ5" s="119">
        <v>198689</v>
      </c>
      <c r="DK5" s="119">
        <v>119161</v>
      </c>
      <c r="DL5" s="119">
        <v>37277</v>
      </c>
      <c r="DM5" s="119">
        <v>6790</v>
      </c>
      <c r="DN5" s="119">
        <v>1340</v>
      </c>
      <c r="DO5" s="119">
        <v>2490</v>
      </c>
      <c r="DP5" s="119">
        <v>22759</v>
      </c>
      <c r="DQ5" s="134">
        <v>790907</v>
      </c>
      <c r="DR5" s="133">
        <v>104925</v>
      </c>
      <c r="DS5" s="119">
        <v>337717</v>
      </c>
      <c r="DT5" s="119">
        <v>221677</v>
      </c>
      <c r="DU5" s="119">
        <v>89694</v>
      </c>
      <c r="DV5" s="119">
        <v>52737</v>
      </c>
      <c r="DW5" s="119">
        <v>7475</v>
      </c>
      <c r="DX5" s="119">
        <v>1636</v>
      </c>
      <c r="DY5" s="119">
        <v>1990</v>
      </c>
      <c r="DZ5" s="119">
        <v>18506</v>
      </c>
      <c r="EA5" s="134">
        <v>836357</v>
      </c>
      <c r="EB5" s="133">
        <v>131033</v>
      </c>
      <c r="EC5" s="119">
        <v>263135</v>
      </c>
      <c r="ED5" s="119">
        <v>254587</v>
      </c>
      <c r="EE5" s="119">
        <v>95852</v>
      </c>
      <c r="EF5" s="119">
        <v>51512</v>
      </c>
      <c r="EG5" s="119">
        <v>21544</v>
      </c>
      <c r="EH5" s="119">
        <v>7827</v>
      </c>
      <c r="EI5" s="119">
        <v>2176</v>
      </c>
      <c r="EJ5" s="119">
        <v>17034</v>
      </c>
      <c r="EK5" s="134">
        <v>844700</v>
      </c>
      <c r="EL5" s="133">
        <v>140476</v>
      </c>
      <c r="EM5" s="119">
        <v>243965</v>
      </c>
      <c r="EN5" s="119">
        <v>238351</v>
      </c>
      <c r="EO5" s="119">
        <v>104251</v>
      </c>
      <c r="EP5" s="119">
        <v>50784</v>
      </c>
      <c r="EQ5" s="119">
        <v>15725</v>
      </c>
      <c r="ER5" s="119">
        <v>16164</v>
      </c>
      <c r="ES5" s="119">
        <v>1360</v>
      </c>
      <c r="ET5" s="119">
        <v>17662</v>
      </c>
      <c r="EU5" s="134">
        <v>828738</v>
      </c>
      <c r="EV5" s="133">
        <v>102570</v>
      </c>
      <c r="EW5" s="119">
        <v>328025</v>
      </c>
      <c r="EX5" s="119">
        <v>136571</v>
      </c>
      <c r="EY5" s="119">
        <v>168336</v>
      </c>
      <c r="EZ5" s="119">
        <v>33820</v>
      </c>
      <c r="FA5" s="119">
        <v>10031</v>
      </c>
      <c r="FB5" s="119">
        <v>1054</v>
      </c>
      <c r="FC5" s="119">
        <v>12159</v>
      </c>
      <c r="FD5" s="119">
        <v>21688</v>
      </c>
      <c r="FE5" s="134">
        <v>814254</v>
      </c>
      <c r="FF5" s="133">
        <v>116540</v>
      </c>
      <c r="FG5" s="119">
        <v>359282</v>
      </c>
      <c r="FH5" s="119">
        <v>133883</v>
      </c>
      <c r="FI5" s="119">
        <v>131581</v>
      </c>
      <c r="FJ5" s="119">
        <v>31174</v>
      </c>
      <c r="FK5" s="119">
        <v>10311</v>
      </c>
      <c r="FL5" s="119">
        <v>900</v>
      </c>
      <c r="FM5" s="119">
        <v>10483</v>
      </c>
      <c r="FN5" s="119">
        <v>20676</v>
      </c>
      <c r="FO5" s="134">
        <v>814830</v>
      </c>
      <c r="FP5" s="133">
        <v>93631</v>
      </c>
      <c r="FQ5" s="119">
        <v>344764</v>
      </c>
      <c r="FR5" s="119">
        <v>182818</v>
      </c>
      <c r="FS5" s="119">
        <v>117231</v>
      </c>
      <c r="FT5" s="119">
        <v>24359</v>
      </c>
      <c r="FU5" s="119">
        <v>7583</v>
      </c>
      <c r="FV5" s="119">
        <v>2446</v>
      </c>
      <c r="FW5" s="119">
        <v>9688</v>
      </c>
      <c r="FX5" s="119">
        <v>18780</v>
      </c>
      <c r="FY5" s="134">
        <v>801300</v>
      </c>
      <c r="FZ5" s="133">
        <v>127206</v>
      </c>
      <c r="GA5" s="119">
        <v>397664</v>
      </c>
      <c r="GB5" s="119">
        <v>207467</v>
      </c>
      <c r="GC5" s="119">
        <v>113071</v>
      </c>
      <c r="GD5" s="119">
        <v>19725</v>
      </c>
      <c r="GE5" s="119">
        <v>6350</v>
      </c>
      <c r="GF5" s="119">
        <v>7099</v>
      </c>
      <c r="GG5" s="119">
        <v>7897</v>
      </c>
      <c r="GH5" s="119">
        <v>13897</v>
      </c>
      <c r="GI5" s="134">
        <v>900376</v>
      </c>
      <c r="GJ5" s="133">
        <v>167720</v>
      </c>
      <c r="GK5" s="119">
        <v>500111</v>
      </c>
      <c r="GL5" s="119">
        <v>272654</v>
      </c>
      <c r="GM5" s="119">
        <v>111174</v>
      </c>
      <c r="GN5" s="119">
        <v>16375</v>
      </c>
      <c r="GO5" s="119">
        <v>8582</v>
      </c>
      <c r="GP5" s="119">
        <v>7871</v>
      </c>
      <c r="GQ5" s="119">
        <v>3589</v>
      </c>
      <c r="GR5" s="119">
        <v>13641</v>
      </c>
      <c r="GS5" s="134">
        <v>1101717</v>
      </c>
      <c r="GT5" s="133">
        <v>197697</v>
      </c>
      <c r="GU5" s="119">
        <v>624471</v>
      </c>
      <c r="GV5" s="119">
        <v>170750</v>
      </c>
      <c r="GW5" s="119">
        <v>52089</v>
      </c>
      <c r="GX5" s="119">
        <v>79584</v>
      </c>
      <c r="GY5" s="119">
        <v>5624</v>
      </c>
      <c r="GZ5" s="119">
        <v>7673</v>
      </c>
      <c r="HA5" s="119">
        <v>2389</v>
      </c>
      <c r="HB5" s="119">
        <v>13287</v>
      </c>
      <c r="HC5" s="134">
        <v>1153564</v>
      </c>
      <c r="HD5" s="133">
        <v>206950</v>
      </c>
      <c r="HE5" s="119">
        <v>738779</v>
      </c>
      <c r="HF5" s="119">
        <v>174580</v>
      </c>
      <c r="HG5" s="119">
        <v>48803</v>
      </c>
      <c r="HH5" s="119">
        <v>77602</v>
      </c>
      <c r="HI5" s="119">
        <v>10752</v>
      </c>
      <c r="HJ5" s="119">
        <v>8171</v>
      </c>
      <c r="HK5" s="119">
        <v>1959</v>
      </c>
      <c r="HL5" s="119">
        <v>5987</v>
      </c>
      <c r="HM5" s="134">
        <v>1273583</v>
      </c>
      <c r="HN5" s="157">
        <v>432149</v>
      </c>
      <c r="HO5" s="156">
        <v>685305</v>
      </c>
      <c r="HP5" s="156">
        <v>75379</v>
      </c>
      <c r="HQ5" s="156">
        <v>21849</v>
      </c>
      <c r="HR5" s="156">
        <v>70494</v>
      </c>
      <c r="HS5" s="156">
        <v>10745</v>
      </c>
      <c r="HT5" s="156">
        <v>3003</v>
      </c>
      <c r="HU5" s="156">
        <v>4190</v>
      </c>
      <c r="HV5" s="156">
        <v>8015</v>
      </c>
      <c r="HW5" s="158">
        <v>1311129</v>
      </c>
      <c r="HX5" s="133">
        <v>377640</v>
      </c>
      <c r="HY5" s="119">
        <v>693726</v>
      </c>
      <c r="HZ5" s="119">
        <v>72822</v>
      </c>
      <c r="IA5" s="119">
        <v>20027</v>
      </c>
      <c r="IB5" s="119">
        <v>70916</v>
      </c>
      <c r="IC5" s="119">
        <v>11305</v>
      </c>
      <c r="ID5" s="119">
        <v>4066</v>
      </c>
      <c r="IE5" s="119">
        <v>3013</v>
      </c>
      <c r="IF5" s="119">
        <v>9089</v>
      </c>
      <c r="IG5" s="119">
        <v>1262604</v>
      </c>
      <c r="IH5" s="133">
        <v>272811</v>
      </c>
      <c r="II5" s="119">
        <v>784602</v>
      </c>
      <c r="IJ5" s="119">
        <v>80813</v>
      </c>
      <c r="IK5" s="119">
        <v>16197</v>
      </c>
      <c r="IL5" s="119">
        <v>66388</v>
      </c>
      <c r="IM5" s="119">
        <v>11714</v>
      </c>
      <c r="IN5" s="119">
        <v>4638</v>
      </c>
      <c r="IO5" s="119">
        <v>4931</v>
      </c>
      <c r="IP5" s="119">
        <v>12216</v>
      </c>
      <c r="IQ5" s="119">
        <v>1254310</v>
      </c>
      <c r="IR5" s="133">
        <v>281495</v>
      </c>
      <c r="IS5" s="119">
        <v>720859</v>
      </c>
      <c r="IT5" s="119">
        <v>97028</v>
      </c>
      <c r="IU5" s="119">
        <v>16693</v>
      </c>
      <c r="IV5" s="119">
        <v>57042</v>
      </c>
      <c r="IW5" s="119">
        <v>19571</v>
      </c>
      <c r="IX5" s="119">
        <v>4316</v>
      </c>
      <c r="IY5" s="119">
        <v>6271</v>
      </c>
      <c r="IZ5" s="119">
        <v>15289</v>
      </c>
      <c r="JA5" s="134">
        <v>1218564</v>
      </c>
      <c r="JB5" s="133">
        <v>305863</v>
      </c>
      <c r="JC5" s="119">
        <v>632762</v>
      </c>
      <c r="JD5" s="119">
        <v>78272</v>
      </c>
      <c r="JE5" s="119">
        <v>18225</v>
      </c>
      <c r="JF5" s="119">
        <v>61101</v>
      </c>
      <c r="JG5" s="119">
        <v>14288</v>
      </c>
      <c r="JH5" s="119">
        <v>6417</v>
      </c>
      <c r="JI5" s="119">
        <v>5187</v>
      </c>
      <c r="JJ5" s="119">
        <v>17899</v>
      </c>
      <c r="JK5" s="134">
        <v>1140014</v>
      </c>
      <c r="JL5" s="133">
        <v>332307</v>
      </c>
      <c r="JM5" s="119">
        <v>645672</v>
      </c>
      <c r="JN5" s="119">
        <v>43763</v>
      </c>
      <c r="JO5" s="119">
        <v>16362</v>
      </c>
      <c r="JP5" s="119">
        <v>55778</v>
      </c>
      <c r="JQ5" s="119">
        <v>14289</v>
      </c>
      <c r="JR5" s="119">
        <v>5797</v>
      </c>
      <c r="JS5" s="119">
        <v>5524</v>
      </c>
      <c r="JT5" s="119">
        <v>17325</v>
      </c>
      <c r="JU5" s="134">
        <v>1136817</v>
      </c>
      <c r="JV5" s="133">
        <v>275376</v>
      </c>
      <c r="JW5" s="119">
        <v>696686</v>
      </c>
      <c r="JX5" s="119">
        <v>47942</v>
      </c>
      <c r="JY5" s="119">
        <v>60125</v>
      </c>
      <c r="JZ5" s="119">
        <v>15849</v>
      </c>
      <c r="KA5" s="119">
        <v>7061</v>
      </c>
      <c r="KB5" s="119">
        <v>7543</v>
      </c>
      <c r="KC5" s="119">
        <v>6578</v>
      </c>
      <c r="KD5" s="119">
        <v>20998</v>
      </c>
      <c r="KE5" s="134">
        <v>1138158</v>
      </c>
      <c r="KF5" s="133">
        <v>291177</v>
      </c>
      <c r="KG5" s="119">
        <v>740485</v>
      </c>
      <c r="KH5" s="119">
        <v>40152</v>
      </c>
      <c r="KI5" s="119">
        <v>59017</v>
      </c>
      <c r="KJ5" s="119">
        <v>15996</v>
      </c>
      <c r="KK5" s="119">
        <v>6435</v>
      </c>
      <c r="KL5" s="119">
        <v>6436</v>
      </c>
      <c r="KM5" s="119">
        <v>5118</v>
      </c>
      <c r="KN5" s="119">
        <v>19898</v>
      </c>
      <c r="KO5" s="134">
        <v>1184714</v>
      </c>
      <c r="KP5" s="133">
        <v>381297</v>
      </c>
      <c r="KQ5" s="119">
        <v>811719</v>
      </c>
      <c r="KR5" s="119">
        <v>61757</v>
      </c>
      <c r="KS5" s="119">
        <v>59196</v>
      </c>
      <c r="KT5" s="119">
        <v>116104</v>
      </c>
      <c r="KU5" s="119">
        <v>7811</v>
      </c>
      <c r="KV5" s="119">
        <v>6978</v>
      </c>
      <c r="KW5" s="119">
        <v>3189</v>
      </c>
      <c r="KX5" s="119">
        <v>17919</v>
      </c>
      <c r="KY5" s="134">
        <v>1465970</v>
      </c>
      <c r="KZ5" s="133">
        <v>618256</v>
      </c>
      <c r="LA5" s="119">
        <v>1431200</v>
      </c>
      <c r="LB5" s="119">
        <v>258979</v>
      </c>
      <c r="LC5" s="119">
        <v>148177</v>
      </c>
      <c r="LD5" s="119">
        <v>61187</v>
      </c>
      <c r="LE5" s="119">
        <v>11119</v>
      </c>
      <c r="LF5" s="119">
        <v>11601</v>
      </c>
      <c r="LG5" s="119">
        <v>15159</v>
      </c>
      <c r="LH5" s="119">
        <v>54413</v>
      </c>
      <c r="LI5" s="134">
        <v>2610091</v>
      </c>
    </row>
    <row r="6" spans="1:321">
      <c r="A6" s="44" t="s">
        <v>565</v>
      </c>
      <c r="B6" s="133">
        <v>649200</v>
      </c>
      <c r="C6" s="119">
        <v>1274253</v>
      </c>
      <c r="D6" s="119">
        <v>383125</v>
      </c>
      <c r="E6" s="119">
        <v>77409</v>
      </c>
      <c r="F6" s="119">
        <v>64359</v>
      </c>
      <c r="G6" s="119">
        <v>13245</v>
      </c>
      <c r="H6" s="119">
        <v>8653</v>
      </c>
      <c r="I6" s="119">
        <v>14983</v>
      </c>
      <c r="J6" s="119">
        <v>100426</v>
      </c>
      <c r="K6" s="134">
        <v>2585653</v>
      </c>
      <c r="L6" s="133">
        <v>738920</v>
      </c>
      <c r="M6" s="119">
        <v>1134065</v>
      </c>
      <c r="N6" s="119">
        <v>318942</v>
      </c>
      <c r="O6" s="119">
        <v>65444</v>
      </c>
      <c r="P6" s="119">
        <v>53160</v>
      </c>
      <c r="Q6" s="119">
        <v>13766</v>
      </c>
      <c r="R6" s="119">
        <v>7688</v>
      </c>
      <c r="S6" s="119">
        <v>8276</v>
      </c>
      <c r="T6" s="119">
        <v>84934</v>
      </c>
      <c r="U6" s="134">
        <v>2425195</v>
      </c>
      <c r="V6" s="133">
        <v>679268</v>
      </c>
      <c r="W6" s="119">
        <v>1139836</v>
      </c>
      <c r="X6" s="119">
        <v>286901</v>
      </c>
      <c r="Y6" s="119">
        <v>59489</v>
      </c>
      <c r="Z6" s="119">
        <v>36427</v>
      </c>
      <c r="AA6" s="119">
        <v>36927</v>
      </c>
      <c r="AB6" s="119">
        <v>23648</v>
      </c>
      <c r="AC6" s="119">
        <v>11922</v>
      </c>
      <c r="AD6" s="119">
        <v>87940</v>
      </c>
      <c r="AE6" s="134">
        <v>2362358</v>
      </c>
      <c r="AF6" s="133">
        <v>695816</v>
      </c>
      <c r="AG6" s="119">
        <v>1130975</v>
      </c>
      <c r="AH6" s="119">
        <v>275821</v>
      </c>
      <c r="AI6" s="119">
        <v>84218</v>
      </c>
      <c r="AJ6" s="119">
        <v>54742</v>
      </c>
      <c r="AK6" s="119">
        <v>9739</v>
      </c>
      <c r="AL6" s="119">
        <v>8866</v>
      </c>
      <c r="AM6" s="119">
        <v>20524</v>
      </c>
      <c r="AN6" s="119">
        <v>102573</v>
      </c>
      <c r="AO6" s="134">
        <v>2383274</v>
      </c>
      <c r="AP6" s="133">
        <v>718606</v>
      </c>
      <c r="AQ6" s="119">
        <v>1106711</v>
      </c>
      <c r="AR6" s="119">
        <v>262026</v>
      </c>
      <c r="AS6" s="119">
        <v>96875</v>
      </c>
      <c r="AT6" s="119">
        <v>60745</v>
      </c>
      <c r="AU6" s="119">
        <v>21096</v>
      </c>
      <c r="AV6" s="119">
        <v>14117</v>
      </c>
      <c r="AW6" s="119">
        <v>9229</v>
      </c>
      <c r="AX6" s="119">
        <v>91115</v>
      </c>
      <c r="AY6" s="134">
        <v>2380520</v>
      </c>
      <c r="AZ6" s="133">
        <v>602878</v>
      </c>
      <c r="BA6" s="119">
        <v>1088849</v>
      </c>
      <c r="BB6" s="119">
        <v>337454</v>
      </c>
      <c r="BC6" s="119">
        <v>106631</v>
      </c>
      <c r="BD6" s="119">
        <v>47729</v>
      </c>
      <c r="BE6" s="119">
        <v>27189</v>
      </c>
      <c r="BF6" s="119">
        <v>12097</v>
      </c>
      <c r="BG6" s="119">
        <v>8784</v>
      </c>
      <c r="BH6" s="119">
        <v>87324</v>
      </c>
      <c r="BI6" s="134">
        <v>2318935</v>
      </c>
      <c r="BJ6" s="133">
        <v>579399</v>
      </c>
      <c r="BK6" s="119">
        <v>1114922</v>
      </c>
      <c r="BL6" s="119">
        <v>392002</v>
      </c>
      <c r="BM6" s="119">
        <v>108354</v>
      </c>
      <c r="BN6" s="119">
        <v>77786</v>
      </c>
      <c r="BO6" s="119">
        <v>35877</v>
      </c>
      <c r="BP6" s="119">
        <v>20407</v>
      </c>
      <c r="BQ6" s="119">
        <v>5639</v>
      </c>
      <c r="BR6" s="119">
        <v>73818</v>
      </c>
      <c r="BS6" s="134">
        <v>2408204</v>
      </c>
      <c r="BT6" s="133">
        <v>258418</v>
      </c>
      <c r="BU6" s="119">
        <v>1293061</v>
      </c>
      <c r="BV6" s="119">
        <v>476725</v>
      </c>
      <c r="BW6" s="119">
        <v>192416</v>
      </c>
      <c r="BX6" s="119">
        <v>92313</v>
      </c>
      <c r="BY6" s="119">
        <v>30069</v>
      </c>
      <c r="BZ6" s="119">
        <v>19884</v>
      </c>
      <c r="CA6" s="119">
        <v>14478</v>
      </c>
      <c r="CB6" s="119">
        <v>81485</v>
      </c>
      <c r="CC6" s="134">
        <v>2458849</v>
      </c>
      <c r="CD6" s="133">
        <v>253407</v>
      </c>
      <c r="CE6" s="119">
        <v>1223745</v>
      </c>
      <c r="CF6" s="119">
        <v>516361</v>
      </c>
      <c r="CG6" s="119">
        <v>191282</v>
      </c>
      <c r="CH6" s="119">
        <v>74567</v>
      </c>
      <c r="CI6" s="119">
        <v>32224</v>
      </c>
      <c r="CJ6" s="119">
        <v>26657</v>
      </c>
      <c r="CK6" s="119">
        <v>16015</v>
      </c>
      <c r="CL6" s="119">
        <v>77354</v>
      </c>
      <c r="CM6" s="134">
        <v>2411612</v>
      </c>
      <c r="CN6" s="133">
        <v>349771</v>
      </c>
      <c r="CO6" s="119">
        <v>1115817</v>
      </c>
      <c r="CP6" s="119">
        <v>426648</v>
      </c>
      <c r="CQ6" s="119">
        <v>209865</v>
      </c>
      <c r="CR6" s="119">
        <v>68747</v>
      </c>
      <c r="CS6" s="119">
        <v>22822</v>
      </c>
      <c r="CT6" s="119">
        <v>29547</v>
      </c>
      <c r="CU6" s="119">
        <v>11457</v>
      </c>
      <c r="CV6" s="119">
        <v>76714</v>
      </c>
      <c r="CW6" s="134">
        <v>2311388</v>
      </c>
      <c r="CX6" s="133">
        <v>425095</v>
      </c>
      <c r="CY6" s="119">
        <v>1215514</v>
      </c>
      <c r="CZ6" s="119">
        <v>508126</v>
      </c>
      <c r="DA6" s="119">
        <v>174138</v>
      </c>
      <c r="DB6" s="119">
        <v>64581</v>
      </c>
      <c r="DC6" s="119">
        <v>25060</v>
      </c>
      <c r="DD6" s="119">
        <v>33996</v>
      </c>
      <c r="DE6" s="119">
        <v>14855</v>
      </c>
      <c r="DF6" s="119">
        <v>65491</v>
      </c>
      <c r="DG6" s="134">
        <v>2526856</v>
      </c>
      <c r="DH6" s="133">
        <v>448275</v>
      </c>
      <c r="DI6" s="119">
        <v>1330849</v>
      </c>
      <c r="DJ6" s="119">
        <v>497708</v>
      </c>
      <c r="DK6" s="119">
        <v>185449</v>
      </c>
      <c r="DL6" s="119">
        <v>48609</v>
      </c>
      <c r="DM6" s="119">
        <v>36878</v>
      </c>
      <c r="DN6" s="119">
        <v>22892</v>
      </c>
      <c r="DO6" s="119">
        <v>15248</v>
      </c>
      <c r="DP6" s="119">
        <v>75261</v>
      </c>
      <c r="DQ6" s="134">
        <v>2661169</v>
      </c>
      <c r="DR6" s="133">
        <v>500257</v>
      </c>
      <c r="DS6" s="119">
        <v>1325671</v>
      </c>
      <c r="DT6" s="119">
        <v>459046</v>
      </c>
      <c r="DU6" s="119">
        <v>209963</v>
      </c>
      <c r="DV6" s="119">
        <v>60207</v>
      </c>
      <c r="DW6" s="119">
        <v>38830</v>
      </c>
      <c r="DX6" s="119">
        <v>24654</v>
      </c>
      <c r="DY6" s="119">
        <v>16796</v>
      </c>
      <c r="DZ6" s="119">
        <v>77026</v>
      </c>
      <c r="EA6" s="134">
        <v>2712450</v>
      </c>
      <c r="EB6" s="133">
        <v>513885</v>
      </c>
      <c r="EC6" s="119">
        <v>1496348</v>
      </c>
      <c r="ED6" s="119">
        <v>472504</v>
      </c>
      <c r="EE6" s="119">
        <v>196145</v>
      </c>
      <c r="EF6" s="119">
        <v>71819</v>
      </c>
      <c r="EG6" s="119">
        <v>25341</v>
      </c>
      <c r="EH6" s="119">
        <v>35718</v>
      </c>
      <c r="EI6" s="119">
        <v>11565</v>
      </c>
      <c r="EJ6" s="119">
        <v>78818</v>
      </c>
      <c r="EK6" s="134">
        <v>2902143</v>
      </c>
      <c r="EL6" s="133">
        <v>868291</v>
      </c>
      <c r="EM6" s="119">
        <v>1392692</v>
      </c>
      <c r="EN6" s="119">
        <v>510208</v>
      </c>
      <c r="EO6" s="119">
        <v>150040</v>
      </c>
      <c r="EP6" s="119">
        <v>96465</v>
      </c>
      <c r="EQ6" s="119">
        <v>28668</v>
      </c>
      <c r="ER6" s="119">
        <v>38935</v>
      </c>
      <c r="ES6" s="119">
        <v>14280</v>
      </c>
      <c r="ET6" s="119">
        <v>79220</v>
      </c>
      <c r="EU6" s="134">
        <v>3178799</v>
      </c>
      <c r="EV6" s="133">
        <v>1309142</v>
      </c>
      <c r="EW6" s="119">
        <v>1239039</v>
      </c>
      <c r="EX6" s="119">
        <v>415965</v>
      </c>
      <c r="EY6" s="119">
        <v>191726</v>
      </c>
      <c r="EZ6" s="119">
        <v>105527</v>
      </c>
      <c r="FA6" s="119">
        <v>25381</v>
      </c>
      <c r="FB6" s="119">
        <v>26812</v>
      </c>
      <c r="FC6" s="119">
        <v>18398</v>
      </c>
      <c r="FD6" s="119">
        <v>60133</v>
      </c>
      <c r="FE6" s="134">
        <v>3392123</v>
      </c>
      <c r="FF6" s="133">
        <v>1295095</v>
      </c>
      <c r="FG6" s="119">
        <v>1371305</v>
      </c>
      <c r="FH6" s="119">
        <v>405622</v>
      </c>
      <c r="FI6" s="119">
        <v>185788</v>
      </c>
      <c r="FJ6" s="119">
        <v>78887</v>
      </c>
      <c r="FK6" s="119">
        <v>25236</v>
      </c>
      <c r="FL6" s="119">
        <v>21613</v>
      </c>
      <c r="FM6" s="119">
        <v>14596</v>
      </c>
      <c r="FN6" s="119">
        <v>61087</v>
      </c>
      <c r="FO6" s="134">
        <v>3459229</v>
      </c>
      <c r="FP6" s="133">
        <v>546350</v>
      </c>
      <c r="FQ6" s="119">
        <v>2098685</v>
      </c>
      <c r="FR6" s="119">
        <v>367112</v>
      </c>
      <c r="FS6" s="119">
        <v>191334</v>
      </c>
      <c r="FT6" s="119">
        <v>58787</v>
      </c>
      <c r="FU6" s="119">
        <v>14431</v>
      </c>
      <c r="FV6" s="119">
        <v>21229</v>
      </c>
      <c r="FW6" s="119">
        <v>11364</v>
      </c>
      <c r="FX6" s="119">
        <v>51616</v>
      </c>
      <c r="FY6" s="134">
        <v>3360908</v>
      </c>
      <c r="FZ6" s="133">
        <v>408422</v>
      </c>
      <c r="GA6" s="119">
        <v>3144989</v>
      </c>
      <c r="GB6" s="119">
        <v>423822</v>
      </c>
      <c r="GC6" s="119">
        <v>306438</v>
      </c>
      <c r="GD6" s="119">
        <v>37031</v>
      </c>
      <c r="GE6" s="119">
        <v>16238</v>
      </c>
      <c r="GF6" s="119">
        <v>20419</v>
      </c>
      <c r="GG6" s="119">
        <v>9359</v>
      </c>
      <c r="GH6" s="119">
        <v>45287</v>
      </c>
      <c r="GI6" s="134">
        <v>4412005</v>
      </c>
      <c r="GJ6" s="133">
        <v>453668</v>
      </c>
      <c r="GK6" s="119">
        <v>3498766</v>
      </c>
      <c r="GL6" s="119">
        <v>500947</v>
      </c>
      <c r="GM6" s="119">
        <v>252782</v>
      </c>
      <c r="GN6" s="119">
        <v>35455</v>
      </c>
      <c r="GO6" s="119">
        <v>12453</v>
      </c>
      <c r="GP6" s="119">
        <v>34640</v>
      </c>
      <c r="GQ6" s="119">
        <v>7585</v>
      </c>
      <c r="GR6" s="119">
        <v>40340</v>
      </c>
      <c r="GS6" s="134">
        <v>4836636</v>
      </c>
      <c r="GT6" s="133">
        <v>558517</v>
      </c>
      <c r="GU6" s="119">
        <v>3567106</v>
      </c>
      <c r="GV6" s="119">
        <v>442982</v>
      </c>
      <c r="GW6" s="119">
        <v>283720</v>
      </c>
      <c r="GX6" s="119">
        <v>48070</v>
      </c>
      <c r="GY6" s="119">
        <v>30708</v>
      </c>
      <c r="GZ6" s="119">
        <v>18217</v>
      </c>
      <c r="HA6" s="119">
        <v>8546</v>
      </c>
      <c r="HB6" s="119">
        <v>43471</v>
      </c>
      <c r="HC6" s="134">
        <v>5001337</v>
      </c>
      <c r="HD6" s="133">
        <v>534615</v>
      </c>
      <c r="HE6" s="119">
        <v>4050251</v>
      </c>
      <c r="HF6" s="119">
        <v>430921</v>
      </c>
      <c r="HG6" s="119">
        <v>255426</v>
      </c>
      <c r="HH6" s="119">
        <v>66032</v>
      </c>
      <c r="HI6" s="119">
        <v>15238</v>
      </c>
      <c r="HJ6" s="119">
        <v>8755</v>
      </c>
      <c r="HK6" s="119">
        <v>7232</v>
      </c>
      <c r="HL6" s="119">
        <v>54041</v>
      </c>
      <c r="HM6" s="134">
        <v>5422511</v>
      </c>
      <c r="HN6" s="157">
        <v>644510</v>
      </c>
      <c r="HO6" s="156">
        <v>5174988</v>
      </c>
      <c r="HP6" s="156">
        <v>510830</v>
      </c>
      <c r="HQ6" s="156">
        <v>238163</v>
      </c>
      <c r="HR6" s="156">
        <v>55222</v>
      </c>
      <c r="HS6" s="156">
        <v>19280</v>
      </c>
      <c r="HT6" s="156">
        <v>12642</v>
      </c>
      <c r="HU6" s="156">
        <v>6215</v>
      </c>
      <c r="HV6" s="156">
        <v>51390</v>
      </c>
      <c r="HW6" s="158">
        <v>6713240</v>
      </c>
      <c r="HX6" s="133">
        <v>795828</v>
      </c>
      <c r="HY6" s="119">
        <v>6117182</v>
      </c>
      <c r="HZ6" s="119">
        <v>534505</v>
      </c>
      <c r="IA6" s="119">
        <v>279727</v>
      </c>
      <c r="IB6" s="119">
        <v>61309</v>
      </c>
      <c r="IC6" s="119">
        <v>22234</v>
      </c>
      <c r="ID6" s="119">
        <v>8940</v>
      </c>
      <c r="IE6" s="119">
        <v>9488</v>
      </c>
      <c r="IF6" s="119">
        <v>50222</v>
      </c>
      <c r="IG6" s="119">
        <v>7879435</v>
      </c>
      <c r="IH6" s="133">
        <v>904441</v>
      </c>
      <c r="II6" s="119">
        <v>6698041</v>
      </c>
      <c r="IJ6" s="119">
        <v>419691</v>
      </c>
      <c r="IK6" s="119">
        <v>151098</v>
      </c>
      <c r="IL6" s="119">
        <v>120225</v>
      </c>
      <c r="IM6" s="119">
        <v>28066</v>
      </c>
      <c r="IN6" s="119">
        <v>58952</v>
      </c>
      <c r="IO6" s="119">
        <v>11900</v>
      </c>
      <c r="IP6" s="119">
        <v>59558</v>
      </c>
      <c r="IQ6" s="119">
        <v>8451972</v>
      </c>
      <c r="IR6" s="133">
        <v>1306740</v>
      </c>
      <c r="IS6" s="119">
        <v>7489571</v>
      </c>
      <c r="IT6" s="119">
        <v>643344</v>
      </c>
      <c r="IU6" s="119">
        <v>211699</v>
      </c>
      <c r="IV6" s="119">
        <v>49568</v>
      </c>
      <c r="IW6" s="119">
        <v>67830</v>
      </c>
      <c r="IX6" s="119">
        <v>26429</v>
      </c>
      <c r="IY6" s="119">
        <v>81595</v>
      </c>
      <c r="IZ6" s="119">
        <v>67557</v>
      </c>
      <c r="JA6" s="134">
        <v>9944333</v>
      </c>
      <c r="JB6" s="133">
        <v>1152005</v>
      </c>
      <c r="JC6" s="119">
        <v>8384632</v>
      </c>
      <c r="JD6" s="119">
        <v>522799</v>
      </c>
      <c r="JE6" s="119">
        <v>205918</v>
      </c>
      <c r="JF6" s="119">
        <v>116908</v>
      </c>
      <c r="JG6" s="119">
        <v>124474</v>
      </c>
      <c r="JH6" s="119">
        <v>53266</v>
      </c>
      <c r="JI6" s="119">
        <v>71455</v>
      </c>
      <c r="JJ6" s="119">
        <v>116230</v>
      </c>
      <c r="JK6" s="134">
        <v>10747687</v>
      </c>
      <c r="JL6" s="133">
        <v>990415</v>
      </c>
      <c r="JM6" s="119">
        <v>9689955</v>
      </c>
      <c r="JN6" s="119">
        <v>266009</v>
      </c>
      <c r="JO6" s="119">
        <v>93464</v>
      </c>
      <c r="JP6" s="119">
        <v>62566</v>
      </c>
      <c r="JQ6" s="119">
        <v>79637</v>
      </c>
      <c r="JR6" s="119">
        <v>20116</v>
      </c>
      <c r="JS6" s="119">
        <v>40097</v>
      </c>
      <c r="JT6" s="119">
        <v>116635</v>
      </c>
      <c r="JU6" s="134">
        <v>11358894</v>
      </c>
      <c r="JV6" s="133">
        <v>1146894</v>
      </c>
      <c r="JW6" s="119">
        <v>9630347</v>
      </c>
      <c r="JX6" s="119">
        <v>321120</v>
      </c>
      <c r="JY6" s="119">
        <v>108692</v>
      </c>
      <c r="JZ6" s="119">
        <v>81742</v>
      </c>
      <c r="KA6" s="119">
        <v>93006</v>
      </c>
      <c r="KB6" s="119">
        <v>22878</v>
      </c>
      <c r="KC6" s="119">
        <v>27073</v>
      </c>
      <c r="KD6" s="119">
        <v>155937</v>
      </c>
      <c r="KE6" s="134">
        <v>11587689</v>
      </c>
      <c r="KF6" s="133">
        <v>1194102</v>
      </c>
      <c r="KG6" s="119">
        <v>10453345</v>
      </c>
      <c r="KH6" s="119">
        <v>205123</v>
      </c>
      <c r="KI6" s="119">
        <v>97563</v>
      </c>
      <c r="KJ6" s="119">
        <v>61126</v>
      </c>
      <c r="KK6" s="119">
        <v>65109</v>
      </c>
      <c r="KL6" s="119">
        <v>39061</v>
      </c>
      <c r="KM6" s="119">
        <v>69460</v>
      </c>
      <c r="KN6" s="119">
        <v>126884</v>
      </c>
      <c r="KO6" s="134">
        <v>12311773</v>
      </c>
      <c r="KP6" s="133">
        <v>1138522</v>
      </c>
      <c r="KQ6" s="119">
        <v>11555497</v>
      </c>
      <c r="KR6" s="119">
        <v>282841</v>
      </c>
      <c r="KS6" s="119">
        <v>111160</v>
      </c>
      <c r="KT6" s="119">
        <v>90785</v>
      </c>
      <c r="KU6" s="119">
        <v>81317</v>
      </c>
      <c r="KV6" s="119">
        <v>18982</v>
      </c>
      <c r="KW6" s="119">
        <v>43873</v>
      </c>
      <c r="KX6" s="119">
        <v>156218</v>
      </c>
      <c r="KY6" s="134">
        <v>13479195</v>
      </c>
      <c r="KZ6" s="133">
        <v>1257576</v>
      </c>
      <c r="LA6" s="119">
        <v>11445319</v>
      </c>
      <c r="LB6" s="119">
        <v>438263</v>
      </c>
      <c r="LC6" s="119">
        <v>117539</v>
      </c>
      <c r="LD6" s="119">
        <v>190715</v>
      </c>
      <c r="LE6" s="119">
        <v>30004</v>
      </c>
      <c r="LF6" s="119">
        <v>24480</v>
      </c>
      <c r="LG6" s="119">
        <v>44093</v>
      </c>
      <c r="LH6" s="119">
        <v>153199</v>
      </c>
      <c r="LI6" s="134">
        <v>13701188</v>
      </c>
    </row>
    <row r="7" spans="1:321">
      <c r="A7" s="44" t="s">
        <v>566</v>
      </c>
      <c r="B7" s="133">
        <v>1434034</v>
      </c>
      <c r="C7" s="119">
        <v>1460884</v>
      </c>
      <c r="D7" s="119">
        <v>443953</v>
      </c>
      <c r="E7" s="119">
        <v>220366</v>
      </c>
      <c r="F7" s="119">
        <v>72844</v>
      </c>
      <c r="G7" s="119">
        <v>44366</v>
      </c>
      <c r="H7" s="119">
        <v>10159</v>
      </c>
      <c r="I7" s="119">
        <v>6507</v>
      </c>
      <c r="J7" s="119">
        <v>99743</v>
      </c>
      <c r="K7" s="134">
        <v>3792856</v>
      </c>
      <c r="L7" s="133">
        <v>1476738</v>
      </c>
      <c r="M7" s="119">
        <v>1452541</v>
      </c>
      <c r="N7" s="119">
        <v>423832</v>
      </c>
      <c r="O7" s="119">
        <v>200832</v>
      </c>
      <c r="P7" s="119">
        <v>62129</v>
      </c>
      <c r="Q7" s="119">
        <v>43889</v>
      </c>
      <c r="R7" s="119">
        <v>10495</v>
      </c>
      <c r="S7" s="119">
        <v>8235</v>
      </c>
      <c r="T7" s="119">
        <v>102189</v>
      </c>
      <c r="U7" s="134">
        <v>3780880</v>
      </c>
      <c r="V7" s="133">
        <v>1446465</v>
      </c>
      <c r="W7" s="119">
        <v>1501900</v>
      </c>
      <c r="X7" s="119">
        <v>311999</v>
      </c>
      <c r="Y7" s="119">
        <v>309383</v>
      </c>
      <c r="Z7" s="119">
        <v>38991</v>
      </c>
      <c r="AA7" s="119">
        <v>40971</v>
      </c>
      <c r="AB7" s="119">
        <v>6266</v>
      </c>
      <c r="AC7" s="119">
        <v>5935</v>
      </c>
      <c r="AD7" s="119">
        <v>108604</v>
      </c>
      <c r="AE7" s="134">
        <v>3770514</v>
      </c>
      <c r="AF7" s="133">
        <v>1319344</v>
      </c>
      <c r="AG7" s="119">
        <v>1838233</v>
      </c>
      <c r="AH7" s="119">
        <v>203631</v>
      </c>
      <c r="AI7" s="119">
        <v>198459</v>
      </c>
      <c r="AJ7" s="119">
        <v>53379</v>
      </c>
      <c r="AK7" s="119">
        <v>54420</v>
      </c>
      <c r="AL7" s="119">
        <v>16964</v>
      </c>
      <c r="AM7" s="119">
        <v>5633</v>
      </c>
      <c r="AN7" s="119">
        <v>102700</v>
      </c>
      <c r="AO7" s="134">
        <v>3792763</v>
      </c>
      <c r="AP7" s="133">
        <v>1311052</v>
      </c>
      <c r="AQ7" s="119">
        <v>1843276</v>
      </c>
      <c r="AR7" s="119">
        <v>257801</v>
      </c>
      <c r="AS7" s="119">
        <v>82770</v>
      </c>
      <c r="AT7" s="119">
        <v>69689</v>
      </c>
      <c r="AU7" s="119">
        <v>190843</v>
      </c>
      <c r="AV7" s="119">
        <v>14928</v>
      </c>
      <c r="AW7" s="119">
        <v>3980</v>
      </c>
      <c r="AX7" s="119">
        <v>100303</v>
      </c>
      <c r="AY7" s="134">
        <v>3874642</v>
      </c>
      <c r="AZ7" s="133">
        <v>1196177</v>
      </c>
      <c r="BA7" s="119">
        <v>1901277</v>
      </c>
      <c r="BB7" s="119">
        <v>338314</v>
      </c>
      <c r="BC7" s="119">
        <v>86744</v>
      </c>
      <c r="BD7" s="119">
        <v>97279</v>
      </c>
      <c r="BE7" s="119">
        <v>197765</v>
      </c>
      <c r="BF7" s="119">
        <v>11755</v>
      </c>
      <c r="BG7" s="119">
        <v>15323</v>
      </c>
      <c r="BH7" s="119">
        <v>97766</v>
      </c>
      <c r="BI7" s="134">
        <v>3942400</v>
      </c>
      <c r="BJ7" s="133">
        <v>1247273</v>
      </c>
      <c r="BK7" s="119">
        <v>1858402</v>
      </c>
      <c r="BL7" s="119">
        <v>396038</v>
      </c>
      <c r="BM7" s="119">
        <v>88268</v>
      </c>
      <c r="BN7" s="119">
        <v>79799</v>
      </c>
      <c r="BO7" s="119">
        <v>229135</v>
      </c>
      <c r="BP7" s="119">
        <v>11509</v>
      </c>
      <c r="BQ7" s="119">
        <v>4342</v>
      </c>
      <c r="BR7" s="119">
        <v>101723</v>
      </c>
      <c r="BS7" s="134">
        <v>4016489</v>
      </c>
      <c r="BT7" s="133">
        <v>2687914</v>
      </c>
      <c r="BU7" s="119">
        <v>702689</v>
      </c>
      <c r="BV7" s="119">
        <v>222372</v>
      </c>
      <c r="BW7" s="119">
        <v>116774</v>
      </c>
      <c r="BX7" s="119">
        <v>110379</v>
      </c>
      <c r="BY7" s="119">
        <v>150557</v>
      </c>
      <c r="BZ7" s="119">
        <v>52918</v>
      </c>
      <c r="CA7" s="119">
        <v>17587</v>
      </c>
      <c r="CB7" s="119">
        <v>23074</v>
      </c>
      <c r="CC7" s="134">
        <v>4084264</v>
      </c>
      <c r="CD7" s="133">
        <v>2743417</v>
      </c>
      <c r="CE7" s="119">
        <v>616491</v>
      </c>
      <c r="CF7" s="119">
        <v>297717</v>
      </c>
      <c r="CG7" s="119">
        <v>121824</v>
      </c>
      <c r="CH7" s="119">
        <v>110408</v>
      </c>
      <c r="CI7" s="119">
        <v>154737</v>
      </c>
      <c r="CJ7" s="119">
        <v>32827</v>
      </c>
      <c r="CK7" s="119">
        <v>41045</v>
      </c>
      <c r="CL7" s="119">
        <v>22725</v>
      </c>
      <c r="CM7" s="134">
        <v>4141191</v>
      </c>
      <c r="CN7" s="133">
        <v>2763936</v>
      </c>
      <c r="CO7" s="119">
        <v>630687</v>
      </c>
      <c r="CP7" s="119">
        <v>303177</v>
      </c>
      <c r="CQ7" s="119">
        <v>112532</v>
      </c>
      <c r="CR7" s="119">
        <v>85922</v>
      </c>
      <c r="CS7" s="119">
        <v>188823</v>
      </c>
      <c r="CT7" s="119">
        <v>35531</v>
      </c>
      <c r="CU7" s="119">
        <v>12951</v>
      </c>
      <c r="CV7" s="119">
        <v>50565</v>
      </c>
      <c r="CW7" s="134">
        <v>4184124</v>
      </c>
      <c r="CX7" s="133">
        <v>2805294</v>
      </c>
      <c r="CY7" s="119">
        <v>626545</v>
      </c>
      <c r="CZ7" s="119">
        <v>257777</v>
      </c>
      <c r="DA7" s="119">
        <v>117943</v>
      </c>
      <c r="DB7" s="119">
        <v>154867</v>
      </c>
      <c r="DC7" s="119">
        <v>872</v>
      </c>
      <c r="DD7" s="119">
        <v>47166</v>
      </c>
      <c r="DE7" s="119">
        <v>14113</v>
      </c>
      <c r="DF7" s="119">
        <v>48494</v>
      </c>
      <c r="DG7" s="134">
        <v>4073071</v>
      </c>
      <c r="DH7" s="133">
        <v>2834739</v>
      </c>
      <c r="DI7" s="119">
        <v>644508</v>
      </c>
      <c r="DJ7" s="119">
        <v>245136</v>
      </c>
      <c r="DK7" s="119">
        <v>123221</v>
      </c>
      <c r="DL7" s="119">
        <v>84927</v>
      </c>
      <c r="DM7" s="119">
        <v>2171</v>
      </c>
      <c r="DN7" s="119">
        <v>46079</v>
      </c>
      <c r="DO7" s="119">
        <v>74776</v>
      </c>
      <c r="DP7" s="119">
        <v>49001</v>
      </c>
      <c r="DQ7" s="134">
        <v>4104558</v>
      </c>
      <c r="DR7" s="133">
        <v>2903681</v>
      </c>
      <c r="DS7" s="119">
        <v>603391</v>
      </c>
      <c r="DT7" s="119">
        <v>252542</v>
      </c>
      <c r="DU7" s="119">
        <v>103803</v>
      </c>
      <c r="DV7" s="119">
        <v>92310</v>
      </c>
      <c r="DW7" s="119">
        <v>4954</v>
      </c>
      <c r="DX7" s="119">
        <v>47487</v>
      </c>
      <c r="DY7" s="119">
        <v>705</v>
      </c>
      <c r="DZ7" s="119">
        <v>106289</v>
      </c>
      <c r="EA7" s="134">
        <v>4115162</v>
      </c>
      <c r="EB7" s="133">
        <v>2884785</v>
      </c>
      <c r="EC7" s="119">
        <v>685444</v>
      </c>
      <c r="ED7" s="119">
        <v>224491</v>
      </c>
      <c r="EE7" s="119">
        <v>92043</v>
      </c>
      <c r="EF7" s="119">
        <v>65907</v>
      </c>
      <c r="EG7" s="119">
        <v>20162</v>
      </c>
      <c r="EH7" s="119">
        <v>903</v>
      </c>
      <c r="EI7" s="119">
        <v>4538</v>
      </c>
      <c r="EJ7" s="119">
        <v>151118</v>
      </c>
      <c r="EK7" s="134">
        <v>4129391</v>
      </c>
      <c r="EL7" s="133">
        <v>2853217</v>
      </c>
      <c r="EM7" s="119">
        <v>717776</v>
      </c>
      <c r="EN7" s="119">
        <v>115855</v>
      </c>
      <c r="EO7" s="119">
        <v>208653</v>
      </c>
      <c r="EP7" s="119">
        <v>59235</v>
      </c>
      <c r="EQ7" s="119">
        <v>3810</v>
      </c>
      <c r="ER7" s="119">
        <v>2959</v>
      </c>
      <c r="ES7" s="119">
        <v>66808</v>
      </c>
      <c r="ET7" s="119">
        <v>79958</v>
      </c>
      <c r="EU7" s="134">
        <v>4108271</v>
      </c>
      <c r="EV7" s="133">
        <v>3130694</v>
      </c>
      <c r="EW7" s="119">
        <v>475051</v>
      </c>
      <c r="EX7" s="119">
        <v>84872</v>
      </c>
      <c r="EY7" s="119">
        <v>214621</v>
      </c>
      <c r="EZ7" s="119">
        <v>63773</v>
      </c>
      <c r="FA7" s="119">
        <v>830</v>
      </c>
      <c r="FB7" s="119">
        <v>779</v>
      </c>
      <c r="FC7" s="119">
        <v>74162</v>
      </c>
      <c r="FD7" s="119">
        <v>67501</v>
      </c>
      <c r="FE7" s="134">
        <v>4112283</v>
      </c>
      <c r="FF7" s="133">
        <v>2983362</v>
      </c>
      <c r="FG7" s="119">
        <v>587667</v>
      </c>
      <c r="FH7" s="119">
        <v>198382</v>
      </c>
      <c r="FI7" s="119">
        <v>172735</v>
      </c>
      <c r="FJ7" s="119">
        <v>18316</v>
      </c>
      <c r="FK7" s="119">
        <v>6426</v>
      </c>
      <c r="FL7" s="119">
        <v>906</v>
      </c>
      <c r="FM7" s="119">
        <v>73557</v>
      </c>
      <c r="FN7" s="119">
        <v>51141</v>
      </c>
      <c r="FO7" s="134">
        <v>4092492</v>
      </c>
      <c r="FP7" s="133">
        <v>2933519</v>
      </c>
      <c r="FQ7" s="119">
        <v>627726</v>
      </c>
      <c r="FR7" s="119">
        <v>212578</v>
      </c>
      <c r="FS7" s="119">
        <v>166685</v>
      </c>
      <c r="FT7" s="119">
        <v>4656</v>
      </c>
      <c r="FU7" s="119">
        <v>3519</v>
      </c>
      <c r="FV7" s="119">
        <v>6768</v>
      </c>
      <c r="FW7" s="119">
        <v>106988</v>
      </c>
      <c r="FX7" s="119">
        <v>3925</v>
      </c>
      <c r="FY7" s="134">
        <v>4066364</v>
      </c>
      <c r="FZ7" s="133">
        <v>2867822</v>
      </c>
      <c r="GA7" s="119">
        <v>685059</v>
      </c>
      <c r="GB7" s="119">
        <v>231067</v>
      </c>
      <c r="GC7" s="119">
        <v>134681</v>
      </c>
      <c r="GD7" s="119">
        <v>3905</v>
      </c>
      <c r="GE7" s="119">
        <v>1006</v>
      </c>
      <c r="GF7" s="119">
        <v>3004</v>
      </c>
      <c r="GG7" s="119">
        <v>98844</v>
      </c>
      <c r="GH7" s="119">
        <v>6604</v>
      </c>
      <c r="GI7" s="134">
        <v>4031992</v>
      </c>
      <c r="GJ7" s="133">
        <v>3236380</v>
      </c>
      <c r="GK7" s="119">
        <v>664711</v>
      </c>
      <c r="GL7" s="119">
        <v>247518</v>
      </c>
      <c r="GM7" s="119">
        <v>51243</v>
      </c>
      <c r="GN7" s="119">
        <v>6280</v>
      </c>
      <c r="GO7" s="119">
        <v>2377</v>
      </c>
      <c r="GP7" s="119">
        <v>752</v>
      </c>
      <c r="GQ7" s="119">
        <v>26918</v>
      </c>
      <c r="GR7" s="119">
        <v>74054</v>
      </c>
      <c r="GS7" s="134">
        <v>4310233</v>
      </c>
      <c r="GT7" s="133">
        <v>3432987</v>
      </c>
      <c r="GU7" s="119">
        <v>699413</v>
      </c>
      <c r="GV7" s="119">
        <v>273986</v>
      </c>
      <c r="GW7" s="119">
        <v>57272</v>
      </c>
      <c r="GX7" s="119">
        <v>5646</v>
      </c>
      <c r="GY7" s="119">
        <v>2502</v>
      </c>
      <c r="GZ7" s="119">
        <v>1156</v>
      </c>
      <c r="HA7" s="119">
        <v>25712</v>
      </c>
      <c r="HB7" s="119">
        <v>67558</v>
      </c>
      <c r="HC7" s="134">
        <v>4566232</v>
      </c>
      <c r="HD7" s="133">
        <v>3724269</v>
      </c>
      <c r="HE7" s="119">
        <v>759103</v>
      </c>
      <c r="HF7" s="119">
        <v>232552</v>
      </c>
      <c r="HG7" s="119">
        <v>68663</v>
      </c>
      <c r="HH7" s="119">
        <v>9615</v>
      </c>
      <c r="HI7" s="119">
        <v>1521</v>
      </c>
      <c r="HJ7" s="119">
        <v>372</v>
      </c>
      <c r="HK7" s="119">
        <v>24637</v>
      </c>
      <c r="HL7" s="119">
        <v>2850</v>
      </c>
      <c r="HM7" s="134">
        <v>4823582</v>
      </c>
      <c r="HN7" s="157">
        <v>3916357</v>
      </c>
      <c r="HO7" s="156">
        <v>782227</v>
      </c>
      <c r="HP7" s="156">
        <v>232872</v>
      </c>
      <c r="HQ7" s="156">
        <v>68613</v>
      </c>
      <c r="HR7" s="156">
        <v>8159</v>
      </c>
      <c r="HS7" s="156">
        <v>2031</v>
      </c>
      <c r="HT7" s="156">
        <v>665</v>
      </c>
      <c r="HU7" s="156">
        <v>12714</v>
      </c>
      <c r="HV7" s="156">
        <v>1993</v>
      </c>
      <c r="HW7" s="158">
        <v>5025631</v>
      </c>
      <c r="HX7" s="133">
        <v>3881717</v>
      </c>
      <c r="HY7" s="119">
        <v>914360</v>
      </c>
      <c r="HZ7" s="119">
        <v>251942</v>
      </c>
      <c r="IA7" s="119">
        <v>70756</v>
      </c>
      <c r="IB7" s="119">
        <v>9684</v>
      </c>
      <c r="IC7" s="119">
        <v>1160</v>
      </c>
      <c r="ID7" s="119">
        <v>1525</v>
      </c>
      <c r="IE7" s="119">
        <v>1064</v>
      </c>
      <c r="IF7" s="119">
        <v>205</v>
      </c>
      <c r="IG7" s="119">
        <v>5132413</v>
      </c>
      <c r="IH7" s="133">
        <v>4087672</v>
      </c>
      <c r="II7" s="119">
        <v>863384</v>
      </c>
      <c r="IJ7" s="119">
        <v>215365</v>
      </c>
      <c r="IK7" s="119">
        <v>58372</v>
      </c>
      <c r="IL7" s="119">
        <v>8540</v>
      </c>
      <c r="IM7" s="119">
        <v>3765</v>
      </c>
      <c r="IN7" s="119">
        <v>385</v>
      </c>
      <c r="IO7" s="119">
        <v>680</v>
      </c>
      <c r="IP7" s="119">
        <v>1503</v>
      </c>
      <c r="IQ7" s="119">
        <v>5239666</v>
      </c>
      <c r="IR7" s="133">
        <v>4237411</v>
      </c>
      <c r="IS7" s="119">
        <v>894109</v>
      </c>
      <c r="IT7" s="119">
        <v>225257</v>
      </c>
      <c r="IU7" s="119">
        <v>60708</v>
      </c>
      <c r="IV7" s="119">
        <v>22883</v>
      </c>
      <c r="IW7" s="119">
        <v>2220</v>
      </c>
      <c r="IX7" s="119">
        <v>3404</v>
      </c>
      <c r="IY7" s="119">
        <v>622</v>
      </c>
      <c r="IZ7" s="119">
        <v>1584</v>
      </c>
      <c r="JA7" s="134">
        <v>5448198</v>
      </c>
      <c r="JB7" s="133">
        <v>4386367</v>
      </c>
      <c r="JC7" s="119">
        <v>1014033</v>
      </c>
      <c r="JD7" s="119">
        <v>245765</v>
      </c>
      <c r="JE7" s="119">
        <v>68907</v>
      </c>
      <c r="JF7" s="119">
        <v>6667</v>
      </c>
      <c r="JG7" s="119">
        <v>1684</v>
      </c>
      <c r="JH7" s="119">
        <v>1559</v>
      </c>
      <c r="JI7" s="119">
        <v>1688</v>
      </c>
      <c r="JJ7" s="119">
        <v>1214</v>
      </c>
      <c r="JK7" s="134">
        <v>5727884</v>
      </c>
      <c r="JL7" s="133">
        <v>4606181</v>
      </c>
      <c r="JM7" s="119">
        <v>1035728</v>
      </c>
      <c r="JN7" s="119">
        <v>225652</v>
      </c>
      <c r="JO7" s="119">
        <v>75631</v>
      </c>
      <c r="JP7" s="119">
        <v>6462</v>
      </c>
      <c r="JQ7" s="119">
        <v>2632</v>
      </c>
      <c r="JR7" s="119">
        <v>635</v>
      </c>
      <c r="JS7" s="119">
        <v>679</v>
      </c>
      <c r="JT7" s="119">
        <v>2424</v>
      </c>
      <c r="JU7" s="134">
        <v>5956024</v>
      </c>
      <c r="JV7" s="133">
        <v>4609402</v>
      </c>
      <c r="JW7" s="119">
        <v>1111323</v>
      </c>
      <c r="JX7" s="119">
        <v>240179</v>
      </c>
      <c r="JY7" s="119">
        <v>79552</v>
      </c>
      <c r="JZ7" s="119">
        <v>13826</v>
      </c>
      <c r="KA7" s="119">
        <v>3958</v>
      </c>
      <c r="KB7" s="119">
        <v>2914</v>
      </c>
      <c r="KC7" s="119">
        <v>116</v>
      </c>
      <c r="KD7" s="119">
        <v>2614</v>
      </c>
      <c r="KE7" s="134">
        <v>6063884</v>
      </c>
      <c r="KF7" s="133">
        <v>4708194</v>
      </c>
      <c r="KG7" s="119">
        <v>1191985</v>
      </c>
      <c r="KH7" s="119">
        <v>197372</v>
      </c>
      <c r="KI7" s="119">
        <v>72992</v>
      </c>
      <c r="KJ7" s="119">
        <v>12324</v>
      </c>
      <c r="KK7" s="119">
        <v>4724</v>
      </c>
      <c r="KL7" s="119">
        <v>2592</v>
      </c>
      <c r="KM7" s="119">
        <v>1533</v>
      </c>
      <c r="KN7" s="119">
        <v>1320</v>
      </c>
      <c r="KO7" s="134">
        <v>6193036</v>
      </c>
      <c r="KP7" s="133">
        <v>4746750</v>
      </c>
      <c r="KQ7" s="119">
        <v>1329108</v>
      </c>
      <c r="KR7" s="119">
        <v>223539</v>
      </c>
      <c r="KS7" s="119">
        <v>53742</v>
      </c>
      <c r="KT7" s="119">
        <v>9408</v>
      </c>
      <c r="KU7" s="119">
        <v>1812</v>
      </c>
      <c r="KV7" s="119">
        <v>3024</v>
      </c>
      <c r="KW7" s="119">
        <v>953</v>
      </c>
      <c r="KX7" s="119">
        <v>1960</v>
      </c>
      <c r="KY7" s="134">
        <v>6370296</v>
      </c>
      <c r="KZ7" s="133">
        <v>4838070</v>
      </c>
      <c r="LA7" s="119">
        <v>1389668</v>
      </c>
      <c r="LB7" s="119">
        <v>229929</v>
      </c>
      <c r="LC7" s="119">
        <v>72553</v>
      </c>
      <c r="LD7" s="119">
        <v>7653</v>
      </c>
      <c r="LE7" s="119">
        <v>1558</v>
      </c>
      <c r="LF7" s="119">
        <v>1513</v>
      </c>
      <c r="LG7" s="119">
        <v>927</v>
      </c>
      <c r="LH7" s="119">
        <v>3084</v>
      </c>
      <c r="LI7" s="134">
        <v>6544955</v>
      </c>
    </row>
    <row r="8" spans="1:321" s="13" customFormat="1">
      <c r="A8" s="44" t="s">
        <v>567</v>
      </c>
      <c r="B8" s="133">
        <v>26569</v>
      </c>
      <c r="C8" s="119">
        <v>12967</v>
      </c>
      <c r="D8" s="119">
        <v>2400</v>
      </c>
      <c r="E8" s="119">
        <v>440</v>
      </c>
      <c r="F8" s="119">
        <v>15</v>
      </c>
      <c r="G8" s="119" t="s">
        <v>134</v>
      </c>
      <c r="H8" s="119" t="s">
        <v>134</v>
      </c>
      <c r="I8" s="119" t="s">
        <v>134</v>
      </c>
      <c r="J8" s="119">
        <v>383</v>
      </c>
      <c r="K8" s="134">
        <v>42774</v>
      </c>
      <c r="L8" s="133">
        <v>12204</v>
      </c>
      <c r="M8" s="119">
        <v>25309</v>
      </c>
      <c r="N8" s="119">
        <v>1998</v>
      </c>
      <c r="O8" s="119">
        <v>391</v>
      </c>
      <c r="P8" s="119">
        <v>37</v>
      </c>
      <c r="Q8" s="119" t="s">
        <v>134</v>
      </c>
      <c r="R8" s="119">
        <v>57</v>
      </c>
      <c r="S8" s="119" t="s">
        <v>134</v>
      </c>
      <c r="T8" s="119">
        <v>244</v>
      </c>
      <c r="U8" s="134">
        <v>40240</v>
      </c>
      <c r="V8" s="133">
        <v>11592</v>
      </c>
      <c r="W8" s="119">
        <v>23952</v>
      </c>
      <c r="X8" s="119">
        <v>1671</v>
      </c>
      <c r="Y8" s="119">
        <v>458</v>
      </c>
      <c r="Z8" s="119">
        <v>33</v>
      </c>
      <c r="AA8" s="119" t="s">
        <v>134</v>
      </c>
      <c r="AB8" s="119" t="s">
        <v>134</v>
      </c>
      <c r="AC8" s="119">
        <v>92</v>
      </c>
      <c r="AD8" s="119">
        <v>290</v>
      </c>
      <c r="AE8" s="134">
        <v>38088</v>
      </c>
      <c r="AF8" s="133">
        <v>9418</v>
      </c>
      <c r="AG8" s="119">
        <v>24612</v>
      </c>
      <c r="AH8" s="119">
        <v>1527</v>
      </c>
      <c r="AI8" s="119">
        <v>209</v>
      </c>
      <c r="AJ8" s="119" t="s">
        <v>134</v>
      </c>
      <c r="AK8" s="119" t="s">
        <v>134</v>
      </c>
      <c r="AL8" s="119">
        <v>11</v>
      </c>
      <c r="AM8" s="119" t="s">
        <v>134</v>
      </c>
      <c r="AN8" s="119">
        <v>322</v>
      </c>
      <c r="AO8" s="134">
        <v>36099</v>
      </c>
      <c r="AP8" s="133">
        <v>7776</v>
      </c>
      <c r="AQ8" s="119">
        <v>23360</v>
      </c>
      <c r="AR8" s="119">
        <v>1870</v>
      </c>
      <c r="AS8" s="119">
        <v>371</v>
      </c>
      <c r="AT8" s="119">
        <v>51</v>
      </c>
      <c r="AU8" s="119">
        <v>66</v>
      </c>
      <c r="AV8" s="119" t="s">
        <v>134</v>
      </c>
      <c r="AW8" s="119" t="s">
        <v>134</v>
      </c>
      <c r="AX8" s="119">
        <v>321</v>
      </c>
      <c r="AY8" s="134">
        <v>33815</v>
      </c>
      <c r="AZ8" s="133">
        <v>6110</v>
      </c>
      <c r="BA8" s="119">
        <v>22203</v>
      </c>
      <c r="BB8" s="119">
        <v>2310</v>
      </c>
      <c r="BC8" s="119">
        <v>823</v>
      </c>
      <c r="BD8" s="119">
        <v>29</v>
      </c>
      <c r="BE8" s="119" t="s">
        <v>134</v>
      </c>
      <c r="BF8" s="119" t="s">
        <v>134</v>
      </c>
      <c r="BG8" s="119" t="s">
        <v>134</v>
      </c>
      <c r="BH8" s="119">
        <v>310</v>
      </c>
      <c r="BI8" s="134">
        <v>31785</v>
      </c>
      <c r="BJ8" s="133">
        <v>5526</v>
      </c>
      <c r="BK8" s="119">
        <v>21280</v>
      </c>
      <c r="BL8" s="119">
        <v>1917</v>
      </c>
      <c r="BM8" s="119">
        <v>663</v>
      </c>
      <c r="BN8" s="119">
        <v>121</v>
      </c>
      <c r="BO8" s="119">
        <v>62</v>
      </c>
      <c r="BP8" s="119" t="s">
        <v>134</v>
      </c>
      <c r="BQ8" s="119" t="s">
        <v>134</v>
      </c>
      <c r="BR8" s="119">
        <v>301</v>
      </c>
      <c r="BS8" s="134">
        <v>29870</v>
      </c>
      <c r="BT8" s="133">
        <v>19693</v>
      </c>
      <c r="BU8" s="119">
        <v>7734</v>
      </c>
      <c r="BV8" s="119">
        <v>275</v>
      </c>
      <c r="BW8" s="119">
        <v>511</v>
      </c>
      <c r="BX8" s="119">
        <v>178</v>
      </c>
      <c r="BY8" s="119" t="s">
        <v>134</v>
      </c>
      <c r="BZ8" s="119" t="s">
        <v>134</v>
      </c>
      <c r="CA8" s="119" t="s">
        <v>134</v>
      </c>
      <c r="CB8" s="119" t="s">
        <v>134</v>
      </c>
      <c r="CC8" s="134">
        <v>28391</v>
      </c>
      <c r="CD8" s="133">
        <v>18994</v>
      </c>
      <c r="CE8" s="119">
        <v>6796</v>
      </c>
      <c r="CF8" s="119">
        <v>268</v>
      </c>
      <c r="CG8" s="119">
        <v>475</v>
      </c>
      <c r="CH8" s="119">
        <v>202</v>
      </c>
      <c r="CI8" s="119" t="s">
        <v>134</v>
      </c>
      <c r="CJ8" s="119" t="s">
        <v>134</v>
      </c>
      <c r="CK8" s="119" t="s">
        <v>134</v>
      </c>
      <c r="CL8" s="119" t="s">
        <v>134</v>
      </c>
      <c r="CM8" s="134">
        <v>26735</v>
      </c>
      <c r="CN8" s="133">
        <v>17592</v>
      </c>
      <c r="CO8" s="119">
        <v>6627</v>
      </c>
      <c r="CP8" s="119">
        <v>341</v>
      </c>
      <c r="CQ8" s="119">
        <v>365</v>
      </c>
      <c r="CR8" s="119">
        <v>269</v>
      </c>
      <c r="CS8" s="119" t="s">
        <v>134</v>
      </c>
      <c r="CT8" s="119" t="s">
        <v>134</v>
      </c>
      <c r="CU8" s="119" t="s">
        <v>134</v>
      </c>
      <c r="CV8" s="119" t="s">
        <v>134</v>
      </c>
      <c r="CW8" s="134">
        <v>25194</v>
      </c>
      <c r="CX8" s="133">
        <v>16425</v>
      </c>
      <c r="CY8" s="119">
        <v>6448</v>
      </c>
      <c r="CZ8" s="119">
        <v>240</v>
      </c>
      <c r="DA8" s="119">
        <v>399</v>
      </c>
      <c r="DB8" s="119">
        <v>247</v>
      </c>
      <c r="DC8" s="119" t="s">
        <v>134</v>
      </c>
      <c r="DD8" s="119" t="s">
        <v>134</v>
      </c>
      <c r="DE8" s="119" t="s">
        <v>134</v>
      </c>
      <c r="DF8" s="119" t="s">
        <v>134</v>
      </c>
      <c r="DG8" s="134">
        <v>23759</v>
      </c>
      <c r="DH8" s="133">
        <v>16054</v>
      </c>
      <c r="DI8" s="119">
        <v>5399</v>
      </c>
      <c r="DJ8" s="119">
        <v>287</v>
      </c>
      <c r="DK8" s="119">
        <v>391</v>
      </c>
      <c r="DL8" s="119">
        <v>174</v>
      </c>
      <c r="DM8" s="119" t="s">
        <v>134</v>
      </c>
      <c r="DN8" s="119" t="s">
        <v>134</v>
      </c>
      <c r="DO8" s="119" t="s">
        <v>134</v>
      </c>
      <c r="DP8" s="119" t="s">
        <v>134</v>
      </c>
      <c r="DQ8" s="134">
        <v>22305</v>
      </c>
      <c r="DR8" s="133">
        <v>14166</v>
      </c>
      <c r="DS8" s="119">
        <v>5621</v>
      </c>
      <c r="DT8" s="119">
        <v>248</v>
      </c>
      <c r="DU8" s="119">
        <v>358</v>
      </c>
      <c r="DV8" s="119">
        <v>167</v>
      </c>
      <c r="DW8" s="119" t="s">
        <v>134</v>
      </c>
      <c r="DX8" s="119" t="s">
        <v>134</v>
      </c>
      <c r="DY8" s="119" t="s">
        <v>134</v>
      </c>
      <c r="DZ8" s="119" t="s">
        <v>134</v>
      </c>
      <c r="EA8" s="134">
        <v>20560</v>
      </c>
      <c r="EB8" s="133">
        <v>12971</v>
      </c>
      <c r="EC8" s="119">
        <v>5786</v>
      </c>
      <c r="ED8" s="119">
        <v>251</v>
      </c>
      <c r="EE8" s="119">
        <v>249</v>
      </c>
      <c r="EF8" s="119">
        <v>159</v>
      </c>
      <c r="EG8" s="119" t="s">
        <v>134</v>
      </c>
      <c r="EH8" s="119" t="s">
        <v>134</v>
      </c>
      <c r="EI8" s="119" t="s">
        <v>134</v>
      </c>
      <c r="EJ8" s="119" t="s">
        <v>134</v>
      </c>
      <c r="EK8" s="134">
        <v>19416</v>
      </c>
      <c r="EL8" s="133">
        <v>9247</v>
      </c>
      <c r="EM8" s="119">
        <v>4926</v>
      </c>
      <c r="EN8" s="119">
        <v>207</v>
      </c>
      <c r="EO8" s="119">
        <v>210</v>
      </c>
      <c r="EP8" s="119">
        <v>79</v>
      </c>
      <c r="EQ8" s="119" t="s">
        <v>134</v>
      </c>
      <c r="ER8" s="119" t="s">
        <v>134</v>
      </c>
      <c r="ES8" s="119" t="s">
        <v>134</v>
      </c>
      <c r="ET8" s="119" t="s">
        <v>134</v>
      </c>
      <c r="EU8" s="134">
        <v>14669</v>
      </c>
      <c r="EV8" s="133">
        <v>9025</v>
      </c>
      <c r="EW8" s="119">
        <v>3814</v>
      </c>
      <c r="EX8" s="119">
        <v>198</v>
      </c>
      <c r="EY8" s="119">
        <v>170</v>
      </c>
      <c r="EZ8" s="119">
        <v>73</v>
      </c>
      <c r="FA8" s="119" t="s">
        <v>134</v>
      </c>
      <c r="FB8" s="119" t="s">
        <v>134</v>
      </c>
      <c r="FC8" s="119" t="s">
        <v>134</v>
      </c>
      <c r="FD8" s="119" t="s">
        <v>134</v>
      </c>
      <c r="FE8" s="134">
        <v>13280</v>
      </c>
      <c r="FF8" s="133">
        <v>7922</v>
      </c>
      <c r="FG8" s="119">
        <v>4140</v>
      </c>
      <c r="FH8" s="119">
        <v>239</v>
      </c>
      <c r="FI8" s="119">
        <v>83</v>
      </c>
      <c r="FJ8" s="119" t="s">
        <v>134</v>
      </c>
      <c r="FK8" s="119" t="s">
        <v>134</v>
      </c>
      <c r="FL8" s="119" t="s">
        <v>134</v>
      </c>
      <c r="FM8" s="119" t="s">
        <v>134</v>
      </c>
      <c r="FN8" s="119" t="s">
        <v>134</v>
      </c>
      <c r="FO8" s="134">
        <v>12384</v>
      </c>
      <c r="FP8" s="133">
        <v>6705</v>
      </c>
      <c r="FQ8" s="119">
        <v>4245</v>
      </c>
      <c r="FR8" s="119">
        <v>111</v>
      </c>
      <c r="FS8" s="119">
        <v>151</v>
      </c>
      <c r="FT8" s="119" t="s">
        <v>134</v>
      </c>
      <c r="FU8" s="119" t="s">
        <v>134</v>
      </c>
      <c r="FV8" s="119" t="s">
        <v>134</v>
      </c>
      <c r="FW8" s="119" t="s">
        <v>134</v>
      </c>
      <c r="FX8" s="119" t="s">
        <v>134</v>
      </c>
      <c r="FY8" s="134">
        <v>11212</v>
      </c>
      <c r="FZ8" s="133">
        <v>5887</v>
      </c>
      <c r="GA8" s="119">
        <v>4413</v>
      </c>
      <c r="GB8" s="119">
        <v>158</v>
      </c>
      <c r="GC8" s="119">
        <v>75</v>
      </c>
      <c r="GD8" s="119" t="s">
        <v>134</v>
      </c>
      <c r="GE8" s="119" t="s">
        <v>134</v>
      </c>
      <c r="GF8" s="119" t="s">
        <v>134</v>
      </c>
      <c r="GG8" s="119" t="s">
        <v>134</v>
      </c>
      <c r="GH8" s="119" t="s">
        <v>134</v>
      </c>
      <c r="GI8" s="134">
        <v>10533</v>
      </c>
      <c r="GJ8" s="133">
        <v>5314</v>
      </c>
      <c r="GK8" s="119">
        <v>3991</v>
      </c>
      <c r="GL8" s="119">
        <v>106</v>
      </c>
      <c r="GM8" s="119">
        <v>135</v>
      </c>
      <c r="GN8" s="119" t="s">
        <v>134</v>
      </c>
      <c r="GO8" s="119" t="s">
        <v>134</v>
      </c>
      <c r="GP8" s="119" t="s">
        <v>134</v>
      </c>
      <c r="GQ8" s="119" t="s">
        <v>134</v>
      </c>
      <c r="GR8" s="119" t="s">
        <v>134</v>
      </c>
      <c r="GS8" s="134">
        <v>9546</v>
      </c>
      <c r="GT8" s="133">
        <v>4675</v>
      </c>
      <c r="GU8" s="119">
        <v>4024</v>
      </c>
      <c r="GV8" s="119">
        <v>163</v>
      </c>
      <c r="GW8" s="119">
        <v>62</v>
      </c>
      <c r="GX8" s="119" t="s">
        <v>134</v>
      </c>
      <c r="GY8" s="119" t="s">
        <v>134</v>
      </c>
      <c r="GZ8" s="119" t="s">
        <v>134</v>
      </c>
      <c r="HA8" s="119" t="s">
        <v>134</v>
      </c>
      <c r="HB8" s="119" t="s">
        <v>134</v>
      </c>
      <c r="HC8" s="134">
        <v>8924</v>
      </c>
      <c r="HD8" s="133">
        <v>4346</v>
      </c>
      <c r="HE8" s="119">
        <v>3813</v>
      </c>
      <c r="HF8" s="119">
        <v>113</v>
      </c>
      <c r="HG8" s="119">
        <v>56</v>
      </c>
      <c r="HH8" s="119">
        <v>0</v>
      </c>
      <c r="HI8" s="119">
        <v>0</v>
      </c>
      <c r="HJ8" s="119">
        <v>0</v>
      </c>
      <c r="HK8" s="119">
        <v>0</v>
      </c>
      <c r="HL8" s="119">
        <v>0</v>
      </c>
      <c r="HM8" s="134">
        <v>8328</v>
      </c>
      <c r="HN8" s="157">
        <v>3924</v>
      </c>
      <c r="HO8" s="156">
        <v>3679</v>
      </c>
      <c r="HP8" s="156">
        <v>188</v>
      </c>
      <c r="HQ8" s="156">
        <v>50</v>
      </c>
      <c r="HR8" s="156" t="s">
        <v>134</v>
      </c>
      <c r="HS8" s="156" t="s">
        <v>134</v>
      </c>
      <c r="HT8" s="156" t="s">
        <v>134</v>
      </c>
      <c r="HU8" s="156" t="s">
        <v>134</v>
      </c>
      <c r="HV8" s="156" t="s">
        <v>134</v>
      </c>
      <c r="HW8" s="158">
        <v>7841</v>
      </c>
      <c r="HX8" s="133">
        <v>3588</v>
      </c>
      <c r="HY8" s="119">
        <v>3507</v>
      </c>
      <c r="HZ8" s="119">
        <v>157</v>
      </c>
      <c r="IA8" s="119">
        <v>47</v>
      </c>
      <c r="IB8" s="119">
        <v>0</v>
      </c>
      <c r="IC8" s="119">
        <v>0</v>
      </c>
      <c r="ID8" s="119">
        <v>0</v>
      </c>
      <c r="IE8" s="119">
        <v>0</v>
      </c>
      <c r="IF8" s="119">
        <v>0</v>
      </c>
      <c r="IG8" s="119">
        <v>7299</v>
      </c>
      <c r="IH8" s="133">
        <v>3034</v>
      </c>
      <c r="II8" s="119">
        <v>3676</v>
      </c>
      <c r="IJ8" s="119">
        <v>116</v>
      </c>
      <c r="IK8" s="119">
        <v>42</v>
      </c>
      <c r="IL8" s="119" t="s">
        <v>134</v>
      </c>
      <c r="IM8" s="119" t="s">
        <v>134</v>
      </c>
      <c r="IN8" s="119" t="s">
        <v>134</v>
      </c>
      <c r="IO8" s="119" t="s">
        <v>134</v>
      </c>
      <c r="IP8" s="119" t="s">
        <v>134</v>
      </c>
      <c r="IQ8" s="119">
        <v>6868</v>
      </c>
      <c r="IR8" s="133">
        <v>2778</v>
      </c>
      <c r="IS8" s="119">
        <v>3340</v>
      </c>
      <c r="IT8" s="119">
        <v>110</v>
      </c>
      <c r="IU8" s="119">
        <v>41</v>
      </c>
      <c r="IV8" s="119">
        <v>0</v>
      </c>
      <c r="IW8" s="119">
        <v>0</v>
      </c>
      <c r="IX8" s="119">
        <v>0</v>
      </c>
      <c r="IY8" s="119">
        <v>0</v>
      </c>
      <c r="IZ8" s="119">
        <v>0</v>
      </c>
      <c r="JA8" s="134">
        <v>6269</v>
      </c>
      <c r="JB8" s="133">
        <v>2322</v>
      </c>
      <c r="JC8" s="119">
        <v>3345</v>
      </c>
      <c r="JD8" s="119">
        <v>88</v>
      </c>
      <c r="JE8" s="119">
        <v>39</v>
      </c>
      <c r="JF8" s="119">
        <v>0</v>
      </c>
      <c r="JG8" s="119">
        <v>0</v>
      </c>
      <c r="JH8" s="119">
        <v>0</v>
      </c>
      <c r="JI8" s="119">
        <v>0</v>
      </c>
      <c r="JJ8" s="119">
        <v>0</v>
      </c>
      <c r="JK8" s="134">
        <v>5794</v>
      </c>
      <c r="JL8" s="133">
        <v>1839</v>
      </c>
      <c r="JM8" s="119">
        <v>3435</v>
      </c>
      <c r="JN8" s="119">
        <v>84</v>
      </c>
      <c r="JO8" s="119">
        <v>39</v>
      </c>
      <c r="JP8" s="119">
        <v>0</v>
      </c>
      <c r="JQ8" s="119">
        <v>0</v>
      </c>
      <c r="JR8" s="119">
        <v>0</v>
      </c>
      <c r="JS8" s="119">
        <v>0</v>
      </c>
      <c r="JT8" s="119">
        <v>0</v>
      </c>
      <c r="JU8" s="134">
        <v>5397</v>
      </c>
      <c r="JV8" s="133">
        <v>1842</v>
      </c>
      <c r="JW8" s="119">
        <v>3091</v>
      </c>
      <c r="JX8" s="119">
        <v>98</v>
      </c>
      <c r="JY8" s="119">
        <v>37</v>
      </c>
      <c r="JZ8" s="119" t="s">
        <v>134</v>
      </c>
      <c r="KA8" s="119" t="s">
        <v>134</v>
      </c>
      <c r="KB8" s="119" t="s">
        <v>134</v>
      </c>
      <c r="KC8" s="119" t="s">
        <v>134</v>
      </c>
      <c r="KD8" s="119" t="s">
        <v>134</v>
      </c>
      <c r="KE8" s="134">
        <v>5068</v>
      </c>
      <c r="KF8" s="133">
        <v>1809</v>
      </c>
      <c r="KG8" s="119">
        <v>2870</v>
      </c>
      <c r="KH8" s="119">
        <v>44</v>
      </c>
      <c r="KI8" s="119">
        <v>36</v>
      </c>
      <c r="KJ8" s="119">
        <v>0</v>
      </c>
      <c r="KK8" s="119">
        <v>0</v>
      </c>
      <c r="KL8" s="119">
        <v>0</v>
      </c>
      <c r="KM8" s="119">
        <v>0</v>
      </c>
      <c r="KN8" s="119">
        <v>0</v>
      </c>
      <c r="KO8" s="134">
        <v>4759</v>
      </c>
      <c r="KP8" s="133">
        <v>0</v>
      </c>
      <c r="KQ8" s="119">
        <v>0</v>
      </c>
      <c r="KR8" s="119">
        <v>0</v>
      </c>
      <c r="KS8" s="119">
        <v>0</v>
      </c>
      <c r="KT8" s="119">
        <v>0</v>
      </c>
      <c r="KU8" s="119">
        <v>0</v>
      </c>
      <c r="KV8" s="119">
        <v>0</v>
      </c>
      <c r="KW8" s="119">
        <v>0</v>
      </c>
      <c r="KX8" s="119">
        <v>0</v>
      </c>
      <c r="KY8" s="134">
        <v>0</v>
      </c>
      <c r="KZ8" s="133">
        <v>1469</v>
      </c>
      <c r="LA8" s="119">
        <v>2637</v>
      </c>
      <c r="LB8" s="119">
        <v>33</v>
      </c>
      <c r="LC8" s="119">
        <v>34</v>
      </c>
      <c r="LD8" s="119">
        <v>0</v>
      </c>
      <c r="LE8" s="119">
        <v>0</v>
      </c>
      <c r="LF8" s="119">
        <v>0</v>
      </c>
      <c r="LG8" s="119">
        <v>0</v>
      </c>
      <c r="LH8" s="119">
        <v>0</v>
      </c>
      <c r="LI8" s="134">
        <v>4173</v>
      </c>
    </row>
    <row r="9" spans="1:321">
      <c r="A9" s="44" t="s">
        <v>568</v>
      </c>
      <c r="B9" s="133" t="s">
        <v>134</v>
      </c>
      <c r="C9" s="119">
        <v>70329</v>
      </c>
      <c r="D9" s="119" t="s">
        <v>134</v>
      </c>
      <c r="E9" s="119" t="s">
        <v>134</v>
      </c>
      <c r="F9" s="119" t="s">
        <v>134</v>
      </c>
      <c r="G9" s="119" t="s">
        <v>134</v>
      </c>
      <c r="H9" s="119" t="s">
        <v>134</v>
      </c>
      <c r="I9" s="119" t="s">
        <v>134</v>
      </c>
      <c r="J9" s="119" t="s">
        <v>134</v>
      </c>
      <c r="K9" s="134">
        <v>70329</v>
      </c>
      <c r="L9" s="133" t="s">
        <v>134</v>
      </c>
      <c r="M9" s="119">
        <v>70651</v>
      </c>
      <c r="N9" s="119" t="s">
        <v>134</v>
      </c>
      <c r="O9" s="119" t="s">
        <v>134</v>
      </c>
      <c r="P9" s="119" t="s">
        <v>134</v>
      </c>
      <c r="Q9" s="119" t="s">
        <v>134</v>
      </c>
      <c r="R9" s="119" t="s">
        <v>134</v>
      </c>
      <c r="S9" s="119" t="s">
        <v>134</v>
      </c>
      <c r="T9" s="119" t="s">
        <v>134</v>
      </c>
      <c r="U9" s="134">
        <v>70651</v>
      </c>
      <c r="V9" s="133">
        <v>14618</v>
      </c>
      <c r="W9" s="119">
        <v>51317</v>
      </c>
      <c r="X9" s="119" t="s">
        <v>134</v>
      </c>
      <c r="Y9" s="119" t="s">
        <v>134</v>
      </c>
      <c r="Z9" s="119" t="s">
        <v>134</v>
      </c>
      <c r="AA9" s="119" t="s">
        <v>134</v>
      </c>
      <c r="AB9" s="119" t="s">
        <v>134</v>
      </c>
      <c r="AC9" s="119" t="s">
        <v>134</v>
      </c>
      <c r="AD9" s="119" t="s">
        <v>134</v>
      </c>
      <c r="AE9" s="134">
        <v>65935</v>
      </c>
      <c r="AF9" s="133">
        <v>15035</v>
      </c>
      <c r="AG9" s="119">
        <v>50166</v>
      </c>
      <c r="AH9" s="119" t="s">
        <v>134</v>
      </c>
      <c r="AI9" s="119" t="s">
        <v>134</v>
      </c>
      <c r="AJ9" s="119" t="s">
        <v>134</v>
      </c>
      <c r="AK9" s="119" t="s">
        <v>134</v>
      </c>
      <c r="AL9" s="119" t="s">
        <v>134</v>
      </c>
      <c r="AM9" s="119" t="s">
        <v>134</v>
      </c>
      <c r="AN9" s="119" t="s">
        <v>134</v>
      </c>
      <c r="AO9" s="134">
        <v>65201</v>
      </c>
      <c r="AP9" s="133" t="s">
        <v>134</v>
      </c>
      <c r="AQ9" s="119">
        <v>62146</v>
      </c>
      <c r="AR9" s="119">
        <v>1711</v>
      </c>
      <c r="AS9" s="119" t="s">
        <v>134</v>
      </c>
      <c r="AT9" s="119" t="s">
        <v>134</v>
      </c>
      <c r="AU9" s="119" t="s">
        <v>134</v>
      </c>
      <c r="AV9" s="119" t="s">
        <v>134</v>
      </c>
      <c r="AW9" s="119" t="s">
        <v>134</v>
      </c>
      <c r="AX9" s="119" t="s">
        <v>134</v>
      </c>
      <c r="AY9" s="134">
        <v>63857</v>
      </c>
      <c r="AZ9" s="133" t="s">
        <v>134</v>
      </c>
      <c r="BA9" s="119">
        <v>63543</v>
      </c>
      <c r="BB9" s="119">
        <v>16561</v>
      </c>
      <c r="BC9" s="119" t="s">
        <v>134</v>
      </c>
      <c r="BD9" s="119" t="s">
        <v>134</v>
      </c>
      <c r="BE9" s="119" t="s">
        <v>134</v>
      </c>
      <c r="BF9" s="119" t="s">
        <v>134</v>
      </c>
      <c r="BG9" s="119" t="s">
        <v>134</v>
      </c>
      <c r="BH9" s="119" t="s">
        <v>134</v>
      </c>
      <c r="BI9" s="134">
        <v>80104</v>
      </c>
      <c r="BJ9" s="133" t="s">
        <v>134</v>
      </c>
      <c r="BK9" s="119">
        <v>59614</v>
      </c>
      <c r="BL9" s="119">
        <v>18821</v>
      </c>
      <c r="BM9" s="119" t="s">
        <v>134</v>
      </c>
      <c r="BN9" s="119" t="s">
        <v>134</v>
      </c>
      <c r="BO9" s="119" t="s">
        <v>134</v>
      </c>
      <c r="BP9" s="119" t="s">
        <v>134</v>
      </c>
      <c r="BQ9" s="119" t="s">
        <v>134</v>
      </c>
      <c r="BR9" s="119" t="s">
        <v>134</v>
      </c>
      <c r="BS9" s="134">
        <v>78435</v>
      </c>
      <c r="BT9" s="133">
        <v>560</v>
      </c>
      <c r="BU9" s="119">
        <v>58673</v>
      </c>
      <c r="BV9" s="119">
        <v>212</v>
      </c>
      <c r="BW9" s="119">
        <v>20974</v>
      </c>
      <c r="BX9" s="119" t="s">
        <v>134</v>
      </c>
      <c r="BY9" s="119" t="s">
        <v>134</v>
      </c>
      <c r="BZ9" s="119" t="s">
        <v>134</v>
      </c>
      <c r="CA9" s="119" t="s">
        <v>134</v>
      </c>
      <c r="CB9" s="119" t="s">
        <v>134</v>
      </c>
      <c r="CC9" s="134">
        <v>80419</v>
      </c>
      <c r="CD9" s="133">
        <v>10505</v>
      </c>
      <c r="CE9" s="119">
        <v>51436</v>
      </c>
      <c r="CF9" s="119">
        <v>25357</v>
      </c>
      <c r="CG9" s="119" t="s">
        <v>134</v>
      </c>
      <c r="CH9" s="119" t="s">
        <v>134</v>
      </c>
      <c r="CI9" s="119" t="s">
        <v>134</v>
      </c>
      <c r="CJ9" s="119" t="s">
        <v>134</v>
      </c>
      <c r="CK9" s="119" t="s">
        <v>134</v>
      </c>
      <c r="CL9" s="119" t="s">
        <v>134</v>
      </c>
      <c r="CM9" s="134">
        <v>87298</v>
      </c>
      <c r="CN9" s="133">
        <v>13362</v>
      </c>
      <c r="CO9" s="119">
        <v>49721</v>
      </c>
      <c r="CP9" s="119">
        <v>29065</v>
      </c>
      <c r="CQ9" s="119" t="s">
        <v>134</v>
      </c>
      <c r="CR9" s="119" t="s">
        <v>134</v>
      </c>
      <c r="CS9" s="119" t="s">
        <v>134</v>
      </c>
      <c r="CT9" s="119" t="s">
        <v>134</v>
      </c>
      <c r="CU9" s="119" t="s">
        <v>134</v>
      </c>
      <c r="CV9" s="119" t="s">
        <v>134</v>
      </c>
      <c r="CW9" s="134">
        <v>92148</v>
      </c>
      <c r="CX9" s="133">
        <v>10750</v>
      </c>
      <c r="CY9" s="119">
        <v>49328</v>
      </c>
      <c r="CZ9" s="119">
        <v>2318</v>
      </c>
      <c r="DA9" s="119">
        <v>32009</v>
      </c>
      <c r="DB9" s="119" t="s">
        <v>134</v>
      </c>
      <c r="DC9" s="119" t="s">
        <v>134</v>
      </c>
      <c r="DD9" s="119" t="s">
        <v>134</v>
      </c>
      <c r="DE9" s="119" t="s">
        <v>134</v>
      </c>
      <c r="DF9" s="119" t="s">
        <v>134</v>
      </c>
      <c r="DG9" s="134">
        <v>94405</v>
      </c>
      <c r="DH9" s="133">
        <v>12201</v>
      </c>
      <c r="DI9" s="119">
        <v>51439</v>
      </c>
      <c r="DJ9" s="119">
        <v>3568</v>
      </c>
      <c r="DK9" s="119">
        <v>36795</v>
      </c>
      <c r="DL9" s="119"/>
      <c r="DM9" s="119" t="s">
        <v>134</v>
      </c>
      <c r="DN9" s="119" t="s">
        <v>134</v>
      </c>
      <c r="DO9" s="119" t="s">
        <v>134</v>
      </c>
      <c r="DP9" s="119" t="s">
        <v>134</v>
      </c>
      <c r="DQ9" s="134">
        <v>104003</v>
      </c>
      <c r="DR9" s="133">
        <v>8566</v>
      </c>
      <c r="DS9" s="119">
        <v>48991</v>
      </c>
      <c r="DT9" s="119">
        <v>5475</v>
      </c>
      <c r="DU9" s="119">
        <v>36843</v>
      </c>
      <c r="DV9" s="119" t="s">
        <v>134</v>
      </c>
      <c r="DW9" s="119" t="s">
        <v>134</v>
      </c>
      <c r="DX9" s="119" t="s">
        <v>134</v>
      </c>
      <c r="DY9" s="119" t="s">
        <v>134</v>
      </c>
      <c r="DZ9" s="119" t="s">
        <v>134</v>
      </c>
      <c r="EA9" s="134">
        <v>99875</v>
      </c>
      <c r="EB9" s="133">
        <v>8157</v>
      </c>
      <c r="EC9" s="119">
        <v>47306</v>
      </c>
      <c r="ED9" s="119">
        <v>6158</v>
      </c>
      <c r="EE9" s="119">
        <v>40141</v>
      </c>
      <c r="EF9" s="119" t="s">
        <v>134</v>
      </c>
      <c r="EG9" s="119" t="s">
        <v>134</v>
      </c>
      <c r="EH9" s="119" t="s">
        <v>134</v>
      </c>
      <c r="EI9" s="119" t="s">
        <v>134</v>
      </c>
      <c r="EJ9" s="119" t="s">
        <v>134</v>
      </c>
      <c r="EK9" s="134">
        <v>101762</v>
      </c>
      <c r="EL9" s="133">
        <v>2027</v>
      </c>
      <c r="EM9" s="119">
        <v>48481</v>
      </c>
      <c r="EN9" s="119">
        <v>6653</v>
      </c>
      <c r="EO9" s="119">
        <v>41951</v>
      </c>
      <c r="EP9" s="119" t="s">
        <v>134</v>
      </c>
      <c r="EQ9" s="119" t="s">
        <v>134</v>
      </c>
      <c r="ER9" s="119" t="s">
        <v>134</v>
      </c>
      <c r="ES9" s="119" t="s">
        <v>134</v>
      </c>
      <c r="ET9" s="119" t="s">
        <v>134</v>
      </c>
      <c r="EU9" s="134">
        <v>99112</v>
      </c>
      <c r="EV9" s="133">
        <v>2218</v>
      </c>
      <c r="EW9" s="119">
        <v>47614</v>
      </c>
      <c r="EX9" s="119">
        <v>7352</v>
      </c>
      <c r="EY9" s="119">
        <v>44316</v>
      </c>
      <c r="EZ9" s="119" t="s">
        <v>134</v>
      </c>
      <c r="FA9" s="119" t="s">
        <v>134</v>
      </c>
      <c r="FB9" s="119" t="s">
        <v>134</v>
      </c>
      <c r="FC9" s="119" t="s">
        <v>134</v>
      </c>
      <c r="FD9" s="119" t="s">
        <v>134</v>
      </c>
      <c r="FE9" s="134">
        <v>101500</v>
      </c>
      <c r="FF9" s="133">
        <v>1124</v>
      </c>
      <c r="FG9" s="119">
        <v>46706</v>
      </c>
      <c r="FH9" s="119">
        <v>5365</v>
      </c>
      <c r="FI9" s="119">
        <v>48398</v>
      </c>
      <c r="FJ9" s="119" t="s">
        <v>134</v>
      </c>
      <c r="FK9" s="119" t="s">
        <v>134</v>
      </c>
      <c r="FL9" s="119" t="s">
        <v>134</v>
      </c>
      <c r="FM9" s="119" t="s">
        <v>134</v>
      </c>
      <c r="FN9" s="119" t="s">
        <v>134</v>
      </c>
      <c r="FO9" s="134">
        <v>101593</v>
      </c>
      <c r="FP9" s="133">
        <v>1395</v>
      </c>
      <c r="FQ9" s="119">
        <v>44664</v>
      </c>
      <c r="FR9" s="119">
        <v>5052</v>
      </c>
      <c r="FS9" s="119">
        <v>49589</v>
      </c>
      <c r="FT9" s="119" t="s">
        <v>134</v>
      </c>
      <c r="FU9" s="119" t="s">
        <v>134</v>
      </c>
      <c r="FV9" s="119" t="s">
        <v>134</v>
      </c>
      <c r="FW9" s="119" t="s">
        <v>134</v>
      </c>
      <c r="FX9" s="119" t="s">
        <v>134</v>
      </c>
      <c r="FY9" s="134">
        <v>100700</v>
      </c>
      <c r="FZ9" s="133">
        <v>2430</v>
      </c>
      <c r="GA9" s="119">
        <v>41888</v>
      </c>
      <c r="GB9" s="119">
        <v>54948</v>
      </c>
      <c r="GC9" s="119">
        <v>664</v>
      </c>
      <c r="GD9" s="119" t="s">
        <v>134</v>
      </c>
      <c r="GE9" s="119" t="s">
        <v>134</v>
      </c>
      <c r="GF9" s="119" t="s">
        <v>134</v>
      </c>
      <c r="GG9" s="119" t="s">
        <v>134</v>
      </c>
      <c r="GH9" s="119" t="s">
        <v>134</v>
      </c>
      <c r="GI9" s="134">
        <v>99930</v>
      </c>
      <c r="GJ9" s="133">
        <v>4282</v>
      </c>
      <c r="GK9" s="119">
        <v>40961</v>
      </c>
      <c r="GL9" s="119">
        <v>52995</v>
      </c>
      <c r="GM9" s="119">
        <v>645</v>
      </c>
      <c r="GN9" s="119" t="s">
        <v>134</v>
      </c>
      <c r="GO9" s="119" t="s">
        <v>134</v>
      </c>
      <c r="GP9" s="119" t="s">
        <v>134</v>
      </c>
      <c r="GQ9" s="119" t="s">
        <v>134</v>
      </c>
      <c r="GR9" s="119" t="s">
        <v>134</v>
      </c>
      <c r="GS9" s="134">
        <v>98883</v>
      </c>
      <c r="GT9" s="133">
        <v>3718</v>
      </c>
      <c r="GU9" s="119">
        <v>39354</v>
      </c>
      <c r="GV9" s="119">
        <v>54955</v>
      </c>
      <c r="GW9" s="119">
        <v>627</v>
      </c>
      <c r="GX9" s="119" t="s">
        <v>134</v>
      </c>
      <c r="GY9" s="119" t="s">
        <v>134</v>
      </c>
      <c r="GZ9" s="119" t="s">
        <v>134</v>
      </c>
      <c r="HA9" s="119" t="s">
        <v>134</v>
      </c>
      <c r="HB9" s="119" t="s">
        <v>134</v>
      </c>
      <c r="HC9" s="134">
        <v>98654</v>
      </c>
      <c r="HD9" s="133">
        <v>2552</v>
      </c>
      <c r="HE9" s="119">
        <v>38743</v>
      </c>
      <c r="HF9" s="119">
        <v>55512</v>
      </c>
      <c r="HG9" s="119">
        <v>607</v>
      </c>
      <c r="HH9" s="119">
        <v>0</v>
      </c>
      <c r="HI9" s="119">
        <v>0</v>
      </c>
      <c r="HJ9" s="119">
        <v>0</v>
      </c>
      <c r="HK9" s="119">
        <v>0</v>
      </c>
      <c r="HL9" s="119">
        <v>0</v>
      </c>
      <c r="HM9" s="134">
        <v>97414</v>
      </c>
      <c r="HN9" s="157">
        <v>9787</v>
      </c>
      <c r="HO9" s="156">
        <v>88306</v>
      </c>
      <c r="HP9" s="156" t="s">
        <v>134</v>
      </c>
      <c r="HQ9" s="156" t="s">
        <v>134</v>
      </c>
      <c r="HR9" s="156" t="s">
        <v>134</v>
      </c>
      <c r="HS9" s="156" t="s">
        <v>134</v>
      </c>
      <c r="HT9" s="156" t="s">
        <v>134</v>
      </c>
      <c r="HU9" s="156" t="s">
        <v>134</v>
      </c>
      <c r="HV9" s="156" t="s">
        <v>134</v>
      </c>
      <c r="HW9" s="158">
        <v>98093</v>
      </c>
      <c r="HX9" s="133">
        <v>9030</v>
      </c>
      <c r="HY9" s="119">
        <v>88312</v>
      </c>
      <c r="HZ9" s="119">
        <v>0</v>
      </c>
      <c r="IA9" s="119">
        <v>0</v>
      </c>
      <c r="IB9" s="119">
        <v>0</v>
      </c>
      <c r="IC9" s="119">
        <v>0</v>
      </c>
      <c r="ID9" s="119">
        <v>0</v>
      </c>
      <c r="IE9" s="119">
        <v>0</v>
      </c>
      <c r="IF9" s="119">
        <v>0</v>
      </c>
      <c r="IG9" s="119">
        <v>97342</v>
      </c>
      <c r="IH9" s="133">
        <v>8216</v>
      </c>
      <c r="II9" s="119">
        <v>84968</v>
      </c>
      <c r="IJ9" s="119" t="s">
        <v>134</v>
      </c>
      <c r="IK9" s="119" t="s">
        <v>134</v>
      </c>
      <c r="IL9" s="119" t="s">
        <v>134</v>
      </c>
      <c r="IM9" s="119" t="s">
        <v>134</v>
      </c>
      <c r="IN9" s="119" t="s">
        <v>134</v>
      </c>
      <c r="IO9" s="119" t="s">
        <v>134</v>
      </c>
      <c r="IP9" s="119" t="s">
        <v>134</v>
      </c>
      <c r="IQ9" s="119">
        <v>93184</v>
      </c>
      <c r="IR9" s="133">
        <v>7468</v>
      </c>
      <c r="IS9" s="119">
        <v>88895</v>
      </c>
      <c r="IT9" s="119">
        <v>0</v>
      </c>
      <c r="IU9" s="119">
        <v>0</v>
      </c>
      <c r="IV9" s="119">
        <v>0</v>
      </c>
      <c r="IW9" s="119">
        <v>0</v>
      </c>
      <c r="IX9" s="119">
        <v>0</v>
      </c>
      <c r="IY9" s="119">
        <v>0</v>
      </c>
      <c r="IZ9" s="119">
        <v>0</v>
      </c>
      <c r="JA9" s="134">
        <v>96363</v>
      </c>
      <c r="JB9" s="133">
        <v>66637</v>
      </c>
      <c r="JC9" s="119">
        <v>27357</v>
      </c>
      <c r="JD9" s="119">
        <v>157</v>
      </c>
      <c r="JE9" s="119">
        <v>0</v>
      </c>
      <c r="JF9" s="119">
        <v>0</v>
      </c>
      <c r="JG9" s="119">
        <v>0</v>
      </c>
      <c r="JH9" s="119">
        <v>0</v>
      </c>
      <c r="JI9" s="119">
        <v>0</v>
      </c>
      <c r="JJ9" s="119">
        <v>0</v>
      </c>
      <c r="JK9" s="134">
        <v>94151</v>
      </c>
      <c r="JL9" s="133">
        <v>77795</v>
      </c>
      <c r="JM9" s="119">
        <v>26051</v>
      </c>
      <c r="JN9" s="119">
        <v>0</v>
      </c>
      <c r="JO9" s="119">
        <v>0</v>
      </c>
      <c r="JP9" s="119">
        <v>0</v>
      </c>
      <c r="JQ9" s="119">
        <v>0</v>
      </c>
      <c r="JR9" s="119">
        <v>0</v>
      </c>
      <c r="JS9" s="119">
        <v>0</v>
      </c>
      <c r="JT9" s="119">
        <v>0</v>
      </c>
      <c r="JU9" s="134">
        <v>103846</v>
      </c>
      <c r="JV9" s="133">
        <v>76024</v>
      </c>
      <c r="JW9" s="119">
        <v>25354</v>
      </c>
      <c r="JX9" s="119" t="s">
        <v>134</v>
      </c>
      <c r="JY9" s="119" t="s">
        <v>134</v>
      </c>
      <c r="JZ9" s="119" t="s">
        <v>134</v>
      </c>
      <c r="KA9" s="119" t="s">
        <v>134</v>
      </c>
      <c r="KB9" s="119" t="s">
        <v>134</v>
      </c>
      <c r="KC9" s="119" t="s">
        <v>134</v>
      </c>
      <c r="KD9" s="119" t="s">
        <v>134</v>
      </c>
      <c r="KE9" s="134">
        <v>101378</v>
      </c>
      <c r="KF9" s="133">
        <v>74399</v>
      </c>
      <c r="KG9" s="119">
        <v>23444</v>
      </c>
      <c r="KH9" s="119">
        <v>0</v>
      </c>
      <c r="KI9" s="119">
        <v>0</v>
      </c>
      <c r="KJ9" s="119">
        <v>0</v>
      </c>
      <c r="KK9" s="119">
        <v>0</v>
      </c>
      <c r="KL9" s="119">
        <v>0</v>
      </c>
      <c r="KM9" s="119">
        <v>0</v>
      </c>
      <c r="KN9" s="119">
        <v>0</v>
      </c>
      <c r="KO9" s="134">
        <v>97843</v>
      </c>
      <c r="KP9" s="133">
        <v>79800</v>
      </c>
      <c r="KQ9" s="119">
        <v>46139</v>
      </c>
      <c r="KR9" s="119">
        <v>0</v>
      </c>
      <c r="KS9" s="119">
        <v>0</v>
      </c>
      <c r="KT9" s="119">
        <v>0</v>
      </c>
      <c r="KU9" s="119">
        <v>0</v>
      </c>
      <c r="KV9" s="119">
        <v>0</v>
      </c>
      <c r="KW9" s="119">
        <v>0</v>
      </c>
      <c r="KX9" s="119">
        <v>0</v>
      </c>
      <c r="KY9" s="134">
        <v>125939</v>
      </c>
      <c r="KZ9" s="133">
        <v>84137</v>
      </c>
      <c r="LA9" s="119">
        <v>44320</v>
      </c>
      <c r="LB9" s="119">
        <v>0</v>
      </c>
      <c r="LC9" s="119">
        <v>0</v>
      </c>
      <c r="LD9" s="119">
        <v>0</v>
      </c>
      <c r="LE9" s="119">
        <v>0</v>
      </c>
      <c r="LF9" s="119">
        <v>0</v>
      </c>
      <c r="LG9" s="119">
        <v>0</v>
      </c>
      <c r="LH9" s="119">
        <v>0</v>
      </c>
      <c r="LI9" s="134">
        <v>128457</v>
      </c>
    </row>
    <row r="10" spans="1:321" s="13" customFormat="1">
      <c r="A10" s="43" t="s">
        <v>569</v>
      </c>
      <c r="B10" s="137">
        <v>2738430</v>
      </c>
      <c r="C10" s="121">
        <v>14986072</v>
      </c>
      <c r="D10" s="121">
        <v>4481881</v>
      </c>
      <c r="E10" s="121">
        <v>1576781</v>
      </c>
      <c r="F10" s="121">
        <v>979072</v>
      </c>
      <c r="G10" s="121">
        <v>445880</v>
      </c>
      <c r="H10" s="121">
        <v>342995</v>
      </c>
      <c r="I10" s="121">
        <v>303369</v>
      </c>
      <c r="J10" s="121">
        <v>1719000</v>
      </c>
      <c r="K10" s="138">
        <v>27573480</v>
      </c>
      <c r="L10" s="137">
        <v>2895961</v>
      </c>
      <c r="M10" s="121">
        <v>16077909</v>
      </c>
      <c r="N10" s="121">
        <v>3822114</v>
      </c>
      <c r="O10" s="121">
        <v>1592061</v>
      </c>
      <c r="P10" s="121">
        <v>876572</v>
      </c>
      <c r="Q10" s="121">
        <v>280319</v>
      </c>
      <c r="R10" s="121">
        <v>384904</v>
      </c>
      <c r="S10" s="121">
        <v>364158</v>
      </c>
      <c r="T10" s="121">
        <v>1719316</v>
      </c>
      <c r="U10" s="138">
        <v>28013314</v>
      </c>
      <c r="V10" s="137">
        <v>2740877</v>
      </c>
      <c r="W10" s="121">
        <v>16565398</v>
      </c>
      <c r="X10" s="121">
        <v>3374621</v>
      </c>
      <c r="Y10" s="121">
        <v>1564985</v>
      </c>
      <c r="Z10" s="121">
        <v>679747</v>
      </c>
      <c r="AA10" s="121">
        <v>334250</v>
      </c>
      <c r="AB10" s="121">
        <v>353398</v>
      </c>
      <c r="AC10" s="121">
        <v>489104</v>
      </c>
      <c r="AD10" s="121">
        <v>1653353</v>
      </c>
      <c r="AE10" s="138">
        <v>27755733</v>
      </c>
      <c r="AF10" s="137">
        <v>2736285</v>
      </c>
      <c r="AG10" s="121">
        <v>17803115</v>
      </c>
      <c r="AH10" s="121">
        <v>2977531</v>
      </c>
      <c r="AI10" s="121">
        <v>1311418</v>
      </c>
      <c r="AJ10" s="121">
        <v>893644</v>
      </c>
      <c r="AK10" s="121">
        <v>311376</v>
      </c>
      <c r="AL10" s="121">
        <v>234397</v>
      </c>
      <c r="AM10" s="121">
        <v>276945</v>
      </c>
      <c r="AN10" s="121">
        <v>1945324</v>
      </c>
      <c r="AO10" s="138">
        <v>28490035</v>
      </c>
      <c r="AP10" s="137">
        <v>2697929</v>
      </c>
      <c r="AQ10" s="121">
        <v>18305630</v>
      </c>
      <c r="AR10" s="121">
        <v>3007657</v>
      </c>
      <c r="AS10" s="121">
        <v>1247862</v>
      </c>
      <c r="AT10" s="121">
        <v>921202</v>
      </c>
      <c r="AU10" s="121">
        <v>585287</v>
      </c>
      <c r="AV10" s="121">
        <v>180672</v>
      </c>
      <c r="AW10" s="121">
        <v>244790</v>
      </c>
      <c r="AX10" s="121">
        <v>1900816</v>
      </c>
      <c r="AY10" s="138">
        <v>29091845</v>
      </c>
      <c r="AZ10" s="137">
        <v>2428114</v>
      </c>
      <c r="BA10" s="121">
        <v>18409626</v>
      </c>
      <c r="BB10" s="121">
        <v>3135908</v>
      </c>
      <c r="BC10" s="121">
        <v>1174919</v>
      </c>
      <c r="BD10" s="121">
        <v>858965</v>
      </c>
      <c r="BE10" s="121">
        <v>537116</v>
      </c>
      <c r="BF10" s="121">
        <v>295669</v>
      </c>
      <c r="BG10" s="121">
        <v>284524</v>
      </c>
      <c r="BH10" s="121">
        <v>1716123</v>
      </c>
      <c r="BI10" s="138">
        <v>28840964</v>
      </c>
      <c r="BJ10" s="137">
        <v>2380646</v>
      </c>
      <c r="BK10" s="121">
        <v>18588691</v>
      </c>
      <c r="BL10" s="121">
        <v>3205607</v>
      </c>
      <c r="BM10" s="121">
        <v>1052699</v>
      </c>
      <c r="BN10" s="121">
        <v>880190</v>
      </c>
      <c r="BO10" s="121">
        <v>578850</v>
      </c>
      <c r="BP10" s="121">
        <v>224752</v>
      </c>
      <c r="BQ10" s="121">
        <v>256881</v>
      </c>
      <c r="BR10" s="121">
        <v>1493621</v>
      </c>
      <c r="BS10" s="138">
        <v>28661937</v>
      </c>
      <c r="BT10" s="137">
        <v>3300579</v>
      </c>
      <c r="BU10" s="121">
        <v>18473545</v>
      </c>
      <c r="BV10" s="121">
        <v>2964912</v>
      </c>
      <c r="BW10" s="121">
        <v>1929836</v>
      </c>
      <c r="BX10" s="121">
        <v>1320174</v>
      </c>
      <c r="BY10" s="121">
        <v>515294</v>
      </c>
      <c r="BZ10" s="121">
        <v>337721</v>
      </c>
      <c r="CA10" s="121">
        <v>293042</v>
      </c>
      <c r="CB10" s="121">
        <v>1642498</v>
      </c>
      <c r="CC10" s="138">
        <v>30777601</v>
      </c>
      <c r="CD10" s="137">
        <v>3359063</v>
      </c>
      <c r="CE10" s="121">
        <v>17333818</v>
      </c>
      <c r="CF10" s="121">
        <v>4739041</v>
      </c>
      <c r="CG10" s="121">
        <v>1860141</v>
      </c>
      <c r="CH10" s="121">
        <v>1145741</v>
      </c>
      <c r="CI10" s="121">
        <v>550076</v>
      </c>
      <c r="CJ10" s="121">
        <v>389881</v>
      </c>
      <c r="CK10" s="121">
        <v>334059</v>
      </c>
      <c r="CL10" s="121">
        <v>1566590</v>
      </c>
      <c r="CM10" s="138">
        <v>31278410</v>
      </c>
      <c r="CN10" s="137">
        <v>3486962</v>
      </c>
      <c r="CO10" s="121">
        <v>15694415</v>
      </c>
      <c r="CP10" s="121">
        <v>6374924</v>
      </c>
      <c r="CQ10" s="121">
        <v>1686434</v>
      </c>
      <c r="CR10" s="121">
        <v>1126074</v>
      </c>
      <c r="CS10" s="121">
        <v>526901</v>
      </c>
      <c r="CT10" s="121">
        <v>506124</v>
      </c>
      <c r="CU10" s="121">
        <v>348947</v>
      </c>
      <c r="CV10" s="121">
        <v>1518408</v>
      </c>
      <c r="CW10" s="138">
        <v>31269189</v>
      </c>
      <c r="CX10" s="137">
        <v>3750910</v>
      </c>
      <c r="CY10" s="121">
        <v>16067865</v>
      </c>
      <c r="CZ10" s="121">
        <v>6247370</v>
      </c>
      <c r="DA10" s="121">
        <v>1720771</v>
      </c>
      <c r="DB10" s="121">
        <v>1058843</v>
      </c>
      <c r="DC10" s="121">
        <v>310720</v>
      </c>
      <c r="DD10" s="121">
        <v>400481</v>
      </c>
      <c r="DE10" s="121">
        <v>492283</v>
      </c>
      <c r="DF10" s="121">
        <v>1591290</v>
      </c>
      <c r="DG10" s="138">
        <v>31640533</v>
      </c>
      <c r="DH10" s="137">
        <v>3736108</v>
      </c>
      <c r="DI10" s="121">
        <v>17966103</v>
      </c>
      <c r="DJ10" s="121">
        <v>5847240</v>
      </c>
      <c r="DK10" s="121">
        <v>1739561</v>
      </c>
      <c r="DL10" s="121">
        <v>906441</v>
      </c>
      <c r="DM10" s="121">
        <v>344426</v>
      </c>
      <c r="DN10" s="121">
        <v>262419</v>
      </c>
      <c r="DO10" s="121">
        <v>640708</v>
      </c>
      <c r="DP10" s="121">
        <v>1536593</v>
      </c>
      <c r="DQ10" s="138">
        <v>32979599</v>
      </c>
      <c r="DR10" s="137">
        <v>3876247</v>
      </c>
      <c r="DS10" s="121">
        <v>15974709</v>
      </c>
      <c r="DT10" s="121">
        <v>8037533</v>
      </c>
      <c r="DU10" s="121">
        <v>1662109</v>
      </c>
      <c r="DV10" s="121">
        <v>906230</v>
      </c>
      <c r="DW10" s="121">
        <v>303873</v>
      </c>
      <c r="DX10" s="121">
        <v>241535</v>
      </c>
      <c r="DY10" s="121">
        <v>506060</v>
      </c>
      <c r="DZ10" s="121">
        <v>1685070</v>
      </c>
      <c r="EA10" s="138">
        <v>33193366</v>
      </c>
      <c r="EB10" s="137">
        <v>3911912</v>
      </c>
      <c r="EC10" s="121">
        <v>17259968</v>
      </c>
      <c r="ED10" s="121">
        <v>6601938</v>
      </c>
      <c r="EE10" s="121">
        <v>1524898</v>
      </c>
      <c r="EF10" s="121">
        <v>968935</v>
      </c>
      <c r="EG10" s="121">
        <v>396755</v>
      </c>
      <c r="EH10" s="121">
        <v>274755</v>
      </c>
      <c r="EI10" s="121">
        <v>216708</v>
      </c>
      <c r="EJ10" s="121">
        <v>2047957</v>
      </c>
      <c r="EK10" s="138">
        <v>33203826</v>
      </c>
      <c r="EL10" s="137">
        <v>4460068</v>
      </c>
      <c r="EM10" s="121">
        <v>16093437</v>
      </c>
      <c r="EN10" s="121">
        <v>7932394</v>
      </c>
      <c r="EO10" s="121">
        <v>1358525</v>
      </c>
      <c r="EP10" s="121">
        <v>888000</v>
      </c>
      <c r="EQ10" s="121">
        <v>441730</v>
      </c>
      <c r="ER10" s="121">
        <v>252368</v>
      </c>
      <c r="ES10" s="121">
        <v>278568</v>
      </c>
      <c r="ET10" s="121">
        <v>1862317</v>
      </c>
      <c r="EU10" s="138">
        <v>33567407</v>
      </c>
      <c r="EV10" s="137">
        <v>4927417</v>
      </c>
      <c r="EW10" s="121">
        <v>17420444</v>
      </c>
      <c r="EX10" s="121">
        <v>7399446</v>
      </c>
      <c r="EY10" s="121">
        <v>1599262</v>
      </c>
      <c r="EZ10" s="121">
        <v>790879</v>
      </c>
      <c r="FA10" s="121">
        <v>283487</v>
      </c>
      <c r="FB10" s="121">
        <v>219040</v>
      </c>
      <c r="FC10" s="121">
        <v>375662</v>
      </c>
      <c r="FD10" s="121">
        <v>1845304</v>
      </c>
      <c r="FE10" s="138">
        <v>34860941</v>
      </c>
      <c r="FF10" s="137">
        <v>4743045</v>
      </c>
      <c r="FG10" s="121">
        <v>17230354</v>
      </c>
      <c r="FH10" s="121">
        <v>7441139</v>
      </c>
      <c r="FI10" s="121">
        <v>1572857</v>
      </c>
      <c r="FJ10" s="121">
        <v>769763</v>
      </c>
      <c r="FK10" s="121">
        <v>284253</v>
      </c>
      <c r="FL10" s="121">
        <v>203642</v>
      </c>
      <c r="FM10" s="121">
        <v>269520</v>
      </c>
      <c r="FN10" s="121">
        <v>1882926</v>
      </c>
      <c r="FO10" s="138">
        <v>34397499</v>
      </c>
      <c r="FP10" s="137">
        <v>3974609</v>
      </c>
      <c r="FQ10" s="121">
        <v>17637923</v>
      </c>
      <c r="FR10" s="121">
        <v>7767130</v>
      </c>
      <c r="FS10" s="121">
        <v>1292099</v>
      </c>
      <c r="FT10" s="121">
        <v>678984</v>
      </c>
      <c r="FU10" s="121">
        <v>255116</v>
      </c>
      <c r="FV10" s="121">
        <v>365206</v>
      </c>
      <c r="FW10" s="121">
        <v>389758</v>
      </c>
      <c r="FX10" s="121">
        <v>1713848</v>
      </c>
      <c r="FY10" s="138">
        <v>34074673</v>
      </c>
      <c r="FZ10" s="137">
        <v>4068800</v>
      </c>
      <c r="GA10" s="121">
        <v>19269540</v>
      </c>
      <c r="GB10" s="121">
        <v>8034702</v>
      </c>
      <c r="GC10" s="121">
        <v>1314762</v>
      </c>
      <c r="GD10" s="121">
        <v>606643</v>
      </c>
      <c r="GE10" s="121">
        <v>236578</v>
      </c>
      <c r="GF10" s="121">
        <v>192688</v>
      </c>
      <c r="GG10" s="121">
        <v>485847</v>
      </c>
      <c r="GH10" s="121">
        <v>1759937</v>
      </c>
      <c r="GI10" s="138">
        <v>35969497</v>
      </c>
      <c r="GJ10" s="137">
        <v>4702518</v>
      </c>
      <c r="GK10" s="121">
        <v>26002534</v>
      </c>
      <c r="GL10" s="121">
        <v>2767908</v>
      </c>
      <c r="GM10" s="121">
        <v>1209150</v>
      </c>
      <c r="GN10" s="121">
        <v>622153</v>
      </c>
      <c r="GO10" s="121">
        <v>217422</v>
      </c>
      <c r="GP10" s="121">
        <v>187099</v>
      </c>
      <c r="GQ10" s="121">
        <v>416066</v>
      </c>
      <c r="GR10" s="121">
        <v>1785456</v>
      </c>
      <c r="GS10" s="138">
        <v>37910306</v>
      </c>
      <c r="GT10" s="137">
        <v>4775648</v>
      </c>
      <c r="GU10" s="121">
        <v>27680861</v>
      </c>
      <c r="GV10" s="121">
        <v>2495351</v>
      </c>
      <c r="GW10" s="121">
        <v>1069288</v>
      </c>
      <c r="GX10" s="121">
        <v>784562</v>
      </c>
      <c r="GY10" s="121">
        <v>203024</v>
      </c>
      <c r="GZ10" s="121">
        <v>151019</v>
      </c>
      <c r="HA10" s="121">
        <v>456744</v>
      </c>
      <c r="HB10" s="121">
        <v>1754329</v>
      </c>
      <c r="HC10" s="138">
        <v>39370826</v>
      </c>
      <c r="HD10" s="137">
        <v>5007868</v>
      </c>
      <c r="HE10" s="121">
        <v>29499079</v>
      </c>
      <c r="HF10" s="121">
        <v>2475027</v>
      </c>
      <c r="HG10" s="121">
        <v>1044275</v>
      </c>
      <c r="HH10" s="121">
        <v>740004</v>
      </c>
      <c r="HI10" s="121">
        <v>225365</v>
      </c>
      <c r="HJ10" s="121">
        <v>223962</v>
      </c>
      <c r="HK10" s="121">
        <v>373659</v>
      </c>
      <c r="HL10" s="121">
        <v>1712685</v>
      </c>
      <c r="HM10" s="138">
        <v>41301924</v>
      </c>
      <c r="HN10" s="159">
        <v>5817428</v>
      </c>
      <c r="HO10" s="155">
        <v>32454423</v>
      </c>
      <c r="HP10" s="155">
        <v>2012404</v>
      </c>
      <c r="HQ10" s="155">
        <v>811589</v>
      </c>
      <c r="HR10" s="155">
        <v>677507</v>
      </c>
      <c r="HS10" s="155">
        <v>224847</v>
      </c>
      <c r="HT10" s="155">
        <v>210799</v>
      </c>
      <c r="HU10" s="155">
        <v>358526</v>
      </c>
      <c r="HV10" s="155">
        <v>1638401</v>
      </c>
      <c r="HW10" s="160">
        <v>44205924</v>
      </c>
      <c r="HX10" s="137">
        <v>5986968</v>
      </c>
      <c r="HY10" s="121">
        <v>33645072</v>
      </c>
      <c r="HZ10" s="121">
        <v>2086154</v>
      </c>
      <c r="IA10" s="121">
        <v>836959</v>
      </c>
      <c r="IB10" s="121">
        <v>688501</v>
      </c>
      <c r="IC10" s="121">
        <v>190655</v>
      </c>
      <c r="ID10" s="121">
        <v>244074</v>
      </c>
      <c r="IE10" s="121">
        <v>361488</v>
      </c>
      <c r="IF10" s="121">
        <v>1615128</v>
      </c>
      <c r="IG10" s="121">
        <v>45654999</v>
      </c>
      <c r="IH10" s="137">
        <v>6074527</v>
      </c>
      <c r="II10" s="121">
        <v>34303854</v>
      </c>
      <c r="IJ10" s="121">
        <v>2182126</v>
      </c>
      <c r="IK10" s="121">
        <v>675857</v>
      </c>
      <c r="IL10" s="121">
        <v>730430</v>
      </c>
      <c r="IM10" s="121">
        <v>292158</v>
      </c>
      <c r="IN10" s="121">
        <v>400219</v>
      </c>
      <c r="IO10" s="121">
        <v>286371</v>
      </c>
      <c r="IP10" s="121">
        <v>1602016</v>
      </c>
      <c r="IQ10" s="121">
        <v>46547558</v>
      </c>
      <c r="IR10" s="137">
        <v>6612914</v>
      </c>
      <c r="IS10" s="121">
        <v>34708876</v>
      </c>
      <c r="IT10" s="121">
        <v>2341785</v>
      </c>
      <c r="IU10" s="121">
        <v>1017355</v>
      </c>
      <c r="IV10" s="121">
        <v>581111</v>
      </c>
      <c r="IW10" s="121">
        <v>484001</v>
      </c>
      <c r="IX10" s="121">
        <v>291950</v>
      </c>
      <c r="IY10" s="121">
        <v>424927</v>
      </c>
      <c r="IZ10" s="121">
        <v>1631388</v>
      </c>
      <c r="JA10" s="138">
        <v>48094307</v>
      </c>
      <c r="JB10" s="137">
        <v>6717385</v>
      </c>
      <c r="JC10" s="121">
        <v>35703439</v>
      </c>
      <c r="JD10" s="121">
        <v>2129258</v>
      </c>
      <c r="JE10" s="121">
        <v>1152336</v>
      </c>
      <c r="JF10" s="121">
        <v>610703</v>
      </c>
      <c r="JG10" s="121">
        <v>494654</v>
      </c>
      <c r="JH10" s="121">
        <v>270922</v>
      </c>
      <c r="JI10" s="121">
        <v>486910</v>
      </c>
      <c r="JJ10" s="121">
        <v>1634740</v>
      </c>
      <c r="JK10" s="138">
        <v>49200347</v>
      </c>
      <c r="JL10" s="137">
        <v>6828061</v>
      </c>
      <c r="JM10" s="121">
        <v>37428354</v>
      </c>
      <c r="JN10" s="121">
        <v>1879169</v>
      </c>
      <c r="JO10" s="121">
        <v>670183</v>
      </c>
      <c r="JP10" s="121">
        <v>552944</v>
      </c>
      <c r="JQ10" s="121">
        <v>430979</v>
      </c>
      <c r="JR10" s="121">
        <v>247090</v>
      </c>
      <c r="JS10" s="121">
        <v>469631</v>
      </c>
      <c r="JT10" s="121">
        <v>1604444</v>
      </c>
      <c r="JU10" s="138">
        <v>50110855</v>
      </c>
      <c r="JV10" s="137">
        <v>6929815</v>
      </c>
      <c r="JW10" s="121">
        <v>37018763</v>
      </c>
      <c r="JX10" s="121">
        <v>2039960</v>
      </c>
      <c r="JY10" s="121">
        <v>811044</v>
      </c>
      <c r="JZ10" s="121">
        <v>559720</v>
      </c>
      <c r="KA10" s="121">
        <v>444395</v>
      </c>
      <c r="KB10" s="121">
        <v>331223</v>
      </c>
      <c r="KC10" s="121">
        <v>408936</v>
      </c>
      <c r="KD10" s="121">
        <v>1733385</v>
      </c>
      <c r="KE10" s="138">
        <v>50277241</v>
      </c>
      <c r="KF10" s="137">
        <v>7111756</v>
      </c>
      <c r="KG10" s="121">
        <v>38113052</v>
      </c>
      <c r="KH10" s="121">
        <v>1625928</v>
      </c>
      <c r="KI10" s="121">
        <v>616323</v>
      </c>
      <c r="KJ10" s="121">
        <v>562928</v>
      </c>
      <c r="KK10" s="121">
        <v>361658</v>
      </c>
      <c r="KL10" s="121">
        <v>343011</v>
      </c>
      <c r="KM10" s="121">
        <v>452936</v>
      </c>
      <c r="KN10" s="121">
        <v>1483492</v>
      </c>
      <c r="KO10" s="138">
        <v>50671084</v>
      </c>
      <c r="KP10" s="137">
        <v>7309346</v>
      </c>
      <c r="KQ10" s="121">
        <v>40318569</v>
      </c>
      <c r="KR10" s="121">
        <v>1880826</v>
      </c>
      <c r="KS10" s="121">
        <v>766382</v>
      </c>
      <c r="KT10" s="121">
        <v>773663</v>
      </c>
      <c r="KU10" s="121">
        <v>349532</v>
      </c>
      <c r="KV10" s="121">
        <v>336291</v>
      </c>
      <c r="KW10" s="121">
        <v>328452</v>
      </c>
      <c r="KX10" s="121">
        <v>1580067</v>
      </c>
      <c r="KY10" s="138">
        <v>53643128</v>
      </c>
      <c r="KZ10" s="137">
        <v>7891051</v>
      </c>
      <c r="LA10" s="121">
        <v>41633979</v>
      </c>
      <c r="LB10" s="121">
        <v>2676013</v>
      </c>
      <c r="LC10" s="121">
        <v>1093703</v>
      </c>
      <c r="LD10" s="121">
        <v>1511713</v>
      </c>
      <c r="LE10" s="121">
        <v>341281</v>
      </c>
      <c r="LF10" s="121">
        <v>278085</v>
      </c>
      <c r="LG10" s="121">
        <v>413237</v>
      </c>
      <c r="LH10" s="121">
        <v>1482048</v>
      </c>
      <c r="LI10" s="138">
        <v>57321110</v>
      </c>
    </row>
    <row r="11" spans="1:321" s="13" customFormat="1">
      <c r="A11" s="44" t="s">
        <v>45</v>
      </c>
      <c r="B11" s="133">
        <v>2495</v>
      </c>
      <c r="C11" s="119">
        <v>14286</v>
      </c>
      <c r="D11" s="119">
        <v>20638</v>
      </c>
      <c r="E11" s="119">
        <v>4211</v>
      </c>
      <c r="F11" s="119">
        <v>1738</v>
      </c>
      <c r="G11" s="119">
        <v>502</v>
      </c>
      <c r="H11" s="119">
        <v>995</v>
      </c>
      <c r="I11" s="119">
        <v>257</v>
      </c>
      <c r="J11" s="119">
        <v>5520</v>
      </c>
      <c r="K11" s="134">
        <v>50642</v>
      </c>
      <c r="L11" s="133">
        <v>3808</v>
      </c>
      <c r="M11" s="119">
        <v>11539</v>
      </c>
      <c r="N11" s="119">
        <v>18249</v>
      </c>
      <c r="O11" s="119">
        <v>5161</v>
      </c>
      <c r="P11" s="119">
        <v>1768</v>
      </c>
      <c r="Q11" s="119">
        <v>206</v>
      </c>
      <c r="R11" s="119">
        <v>115</v>
      </c>
      <c r="S11" s="119">
        <v>240</v>
      </c>
      <c r="T11" s="119">
        <v>5059</v>
      </c>
      <c r="U11" s="134">
        <v>46145</v>
      </c>
      <c r="V11" s="133">
        <v>5668</v>
      </c>
      <c r="W11" s="119">
        <v>12944</v>
      </c>
      <c r="X11" s="119">
        <v>17322</v>
      </c>
      <c r="Y11" s="119">
        <v>2282</v>
      </c>
      <c r="Z11" s="119">
        <v>2184</v>
      </c>
      <c r="AA11" s="119">
        <v>124</v>
      </c>
      <c r="AB11" s="119">
        <v>803</v>
      </c>
      <c r="AC11" s="119">
        <v>22</v>
      </c>
      <c r="AD11" s="119">
        <v>4463</v>
      </c>
      <c r="AE11" s="134">
        <v>45812</v>
      </c>
      <c r="AF11" s="133">
        <v>5466</v>
      </c>
      <c r="AG11" s="119">
        <v>9843</v>
      </c>
      <c r="AH11" s="119">
        <v>16587</v>
      </c>
      <c r="AI11" s="119">
        <v>4484</v>
      </c>
      <c r="AJ11" s="119">
        <v>1761</v>
      </c>
      <c r="AK11" s="119">
        <v>660</v>
      </c>
      <c r="AL11" s="119">
        <v>382</v>
      </c>
      <c r="AM11" s="119">
        <v>263</v>
      </c>
      <c r="AN11" s="119">
        <v>4700</v>
      </c>
      <c r="AO11" s="134">
        <v>44146</v>
      </c>
      <c r="AP11" s="133">
        <v>5182</v>
      </c>
      <c r="AQ11" s="119">
        <v>10778</v>
      </c>
      <c r="AR11" s="119">
        <v>14909</v>
      </c>
      <c r="AS11" s="119">
        <v>4084</v>
      </c>
      <c r="AT11" s="119">
        <v>1590</v>
      </c>
      <c r="AU11" s="119">
        <v>517</v>
      </c>
      <c r="AV11" s="119">
        <v>366</v>
      </c>
      <c r="AW11" s="119">
        <v>261</v>
      </c>
      <c r="AX11" s="119">
        <v>4304</v>
      </c>
      <c r="AY11" s="134">
        <v>41991</v>
      </c>
      <c r="AZ11" s="133">
        <v>6230</v>
      </c>
      <c r="BA11" s="119">
        <v>7539</v>
      </c>
      <c r="BB11" s="119">
        <v>15839</v>
      </c>
      <c r="BC11" s="119">
        <v>3788</v>
      </c>
      <c r="BD11" s="119">
        <v>1012</v>
      </c>
      <c r="BE11" s="119">
        <v>413</v>
      </c>
      <c r="BF11" s="119">
        <v>182</v>
      </c>
      <c r="BG11" s="119">
        <v>63</v>
      </c>
      <c r="BH11" s="119">
        <v>3237</v>
      </c>
      <c r="BI11" s="134">
        <v>38303</v>
      </c>
      <c r="BJ11" s="133">
        <v>6797</v>
      </c>
      <c r="BK11" s="119">
        <v>7267</v>
      </c>
      <c r="BL11" s="119">
        <v>12634</v>
      </c>
      <c r="BM11" s="119">
        <v>5475</v>
      </c>
      <c r="BN11" s="119">
        <v>741</v>
      </c>
      <c r="BO11" s="119">
        <v>431</v>
      </c>
      <c r="BP11" s="119">
        <v>135</v>
      </c>
      <c r="BQ11" s="119" t="s">
        <v>134</v>
      </c>
      <c r="BR11" s="119">
        <v>1538</v>
      </c>
      <c r="BS11" s="134">
        <v>35018</v>
      </c>
      <c r="BT11" s="133">
        <v>703</v>
      </c>
      <c r="BU11" s="119">
        <v>7362</v>
      </c>
      <c r="BV11" s="119">
        <v>9656</v>
      </c>
      <c r="BW11" s="119">
        <v>5446</v>
      </c>
      <c r="BX11" s="119">
        <v>5237</v>
      </c>
      <c r="BY11" s="119">
        <v>1907</v>
      </c>
      <c r="BZ11" s="119">
        <v>437</v>
      </c>
      <c r="CA11" s="119">
        <v>229</v>
      </c>
      <c r="CB11" s="119">
        <v>1055</v>
      </c>
      <c r="CC11" s="134">
        <v>32032</v>
      </c>
      <c r="CD11" s="133">
        <v>4381</v>
      </c>
      <c r="CE11" s="119">
        <v>6218</v>
      </c>
      <c r="CF11" s="119">
        <v>6845</v>
      </c>
      <c r="CG11" s="119">
        <v>7455</v>
      </c>
      <c r="CH11" s="119">
        <v>4665</v>
      </c>
      <c r="CI11" s="119">
        <v>26</v>
      </c>
      <c r="CJ11" s="119">
        <v>246</v>
      </c>
      <c r="CK11" s="119">
        <v>184</v>
      </c>
      <c r="CL11" s="119">
        <v>1078</v>
      </c>
      <c r="CM11" s="134">
        <v>31098</v>
      </c>
      <c r="CN11" s="133">
        <v>5634</v>
      </c>
      <c r="CO11" s="119">
        <v>3254</v>
      </c>
      <c r="CP11" s="119">
        <v>6851</v>
      </c>
      <c r="CQ11" s="119">
        <v>7256</v>
      </c>
      <c r="CR11" s="119">
        <v>2079</v>
      </c>
      <c r="CS11" s="119">
        <v>1380</v>
      </c>
      <c r="CT11" s="119">
        <v>304</v>
      </c>
      <c r="CU11" s="119">
        <v>12</v>
      </c>
      <c r="CV11" s="119">
        <v>998</v>
      </c>
      <c r="CW11" s="134">
        <v>27768</v>
      </c>
      <c r="CX11" s="133">
        <v>4957</v>
      </c>
      <c r="CY11" s="119">
        <v>2472</v>
      </c>
      <c r="CZ11" s="119">
        <v>5812</v>
      </c>
      <c r="DA11" s="119">
        <v>11544</v>
      </c>
      <c r="DB11" s="119">
        <v>527</v>
      </c>
      <c r="DC11" s="119">
        <v>2374</v>
      </c>
      <c r="DD11" s="119">
        <v>509</v>
      </c>
      <c r="DE11" s="119">
        <v>168</v>
      </c>
      <c r="DF11" s="119">
        <v>737</v>
      </c>
      <c r="DG11" s="134">
        <v>29100</v>
      </c>
      <c r="DH11" s="133">
        <v>1526</v>
      </c>
      <c r="DI11" s="119">
        <v>4814</v>
      </c>
      <c r="DJ11" s="119">
        <v>5557</v>
      </c>
      <c r="DK11" s="119">
        <v>15354</v>
      </c>
      <c r="DL11" s="119">
        <v>1142</v>
      </c>
      <c r="DM11" s="119">
        <v>864</v>
      </c>
      <c r="DN11" s="119">
        <v>1221</v>
      </c>
      <c r="DO11" s="119">
        <v>12</v>
      </c>
      <c r="DP11" s="119">
        <v>992</v>
      </c>
      <c r="DQ11" s="134">
        <v>31482</v>
      </c>
      <c r="DR11" s="133">
        <v>1444</v>
      </c>
      <c r="DS11" s="119">
        <v>5263</v>
      </c>
      <c r="DT11" s="119">
        <v>5010</v>
      </c>
      <c r="DU11" s="119">
        <v>4023</v>
      </c>
      <c r="DV11" s="119">
        <v>10824</v>
      </c>
      <c r="DW11" s="119">
        <v>696</v>
      </c>
      <c r="DX11" s="119">
        <v>102</v>
      </c>
      <c r="DY11" s="119">
        <v>4</v>
      </c>
      <c r="DZ11" s="119">
        <v>1992</v>
      </c>
      <c r="EA11" s="134">
        <v>29358</v>
      </c>
      <c r="EB11" s="133">
        <v>1798</v>
      </c>
      <c r="EC11" s="119">
        <v>2750</v>
      </c>
      <c r="ED11" s="119">
        <v>3333</v>
      </c>
      <c r="EE11" s="119">
        <v>1854</v>
      </c>
      <c r="EF11" s="119">
        <v>2219</v>
      </c>
      <c r="EG11" s="119">
        <v>12115</v>
      </c>
      <c r="EH11" s="119">
        <v>40</v>
      </c>
      <c r="EI11" s="119">
        <v>179</v>
      </c>
      <c r="EJ11" s="119">
        <v>1839</v>
      </c>
      <c r="EK11" s="134">
        <v>26127</v>
      </c>
      <c r="EL11" s="133">
        <v>1718</v>
      </c>
      <c r="EM11" s="119">
        <v>1979</v>
      </c>
      <c r="EN11" s="119">
        <v>2613</v>
      </c>
      <c r="EO11" s="119">
        <v>2353</v>
      </c>
      <c r="EP11" s="119">
        <v>692</v>
      </c>
      <c r="EQ11" s="119">
        <v>1139</v>
      </c>
      <c r="ER11" s="119">
        <v>8605</v>
      </c>
      <c r="ES11" s="119">
        <v>11</v>
      </c>
      <c r="ET11" s="119">
        <v>2396</v>
      </c>
      <c r="EU11" s="134">
        <v>21506</v>
      </c>
      <c r="EV11" s="133">
        <v>944</v>
      </c>
      <c r="EW11" s="119">
        <v>2323</v>
      </c>
      <c r="EX11" s="119">
        <v>1855</v>
      </c>
      <c r="EY11" s="119">
        <v>4415</v>
      </c>
      <c r="EZ11" s="119">
        <v>309</v>
      </c>
      <c r="FA11" s="119">
        <v>1340</v>
      </c>
      <c r="FB11" s="119">
        <v>8</v>
      </c>
      <c r="FC11" s="119">
        <v>8081</v>
      </c>
      <c r="FD11" s="119">
        <v>330</v>
      </c>
      <c r="FE11" s="134">
        <v>19605</v>
      </c>
      <c r="FF11" s="133">
        <v>353</v>
      </c>
      <c r="FG11" s="119">
        <v>4017</v>
      </c>
      <c r="FH11" s="119">
        <v>2068</v>
      </c>
      <c r="FI11" s="119">
        <v>1740</v>
      </c>
      <c r="FJ11" s="119">
        <v>727</v>
      </c>
      <c r="FK11" s="119">
        <v>653</v>
      </c>
      <c r="FL11" s="119">
        <v>136</v>
      </c>
      <c r="FM11" s="119">
        <v>7636</v>
      </c>
      <c r="FN11" s="119">
        <v>255</v>
      </c>
      <c r="FO11" s="134">
        <v>17585</v>
      </c>
      <c r="FP11" s="133">
        <v>1986</v>
      </c>
      <c r="FQ11" s="119">
        <v>1845</v>
      </c>
      <c r="FR11" s="119">
        <v>1993</v>
      </c>
      <c r="FS11" s="119">
        <v>1263</v>
      </c>
      <c r="FT11" s="119">
        <v>661</v>
      </c>
      <c r="FU11" s="119">
        <v>620</v>
      </c>
      <c r="FV11" s="119" t="s">
        <v>134</v>
      </c>
      <c r="FW11" s="119">
        <v>7186</v>
      </c>
      <c r="FX11" s="119">
        <v>292</v>
      </c>
      <c r="FY11" s="134">
        <v>15846</v>
      </c>
      <c r="FZ11" s="133">
        <v>425</v>
      </c>
      <c r="GA11" s="119">
        <v>3117</v>
      </c>
      <c r="GB11" s="119">
        <v>1744</v>
      </c>
      <c r="GC11" s="119">
        <v>1365</v>
      </c>
      <c r="GD11" s="119">
        <v>701</v>
      </c>
      <c r="GE11" s="119">
        <v>508</v>
      </c>
      <c r="GF11" s="119">
        <v>52</v>
      </c>
      <c r="GG11" s="119">
        <v>6725</v>
      </c>
      <c r="GH11" s="119">
        <v>208</v>
      </c>
      <c r="GI11" s="134">
        <v>14845</v>
      </c>
      <c r="GJ11" s="133">
        <v>2814</v>
      </c>
      <c r="GK11" s="119">
        <v>1528</v>
      </c>
      <c r="GL11" s="119">
        <v>1476</v>
      </c>
      <c r="GM11" s="119">
        <v>1160</v>
      </c>
      <c r="GN11" s="119">
        <v>814</v>
      </c>
      <c r="GO11" s="119">
        <v>449</v>
      </c>
      <c r="GP11" s="119" t="s">
        <v>134</v>
      </c>
      <c r="GQ11" s="119">
        <v>6252</v>
      </c>
      <c r="GR11" s="119">
        <v>59</v>
      </c>
      <c r="GS11" s="134">
        <v>14552</v>
      </c>
      <c r="GT11" s="133">
        <v>2964</v>
      </c>
      <c r="GU11" s="119">
        <v>1492</v>
      </c>
      <c r="GV11" s="119">
        <v>1098</v>
      </c>
      <c r="GW11" s="119">
        <v>712</v>
      </c>
      <c r="GX11" s="119">
        <v>639</v>
      </c>
      <c r="GY11" s="119">
        <v>369</v>
      </c>
      <c r="GZ11" s="119" t="s">
        <v>134</v>
      </c>
      <c r="HA11" s="119">
        <v>5987</v>
      </c>
      <c r="HB11" s="119">
        <v>78</v>
      </c>
      <c r="HC11" s="134">
        <v>13339</v>
      </c>
      <c r="HD11" s="133">
        <v>2631</v>
      </c>
      <c r="HE11" s="119">
        <v>931</v>
      </c>
      <c r="HF11" s="119">
        <v>1080</v>
      </c>
      <c r="HG11" s="119">
        <v>1096</v>
      </c>
      <c r="HH11" s="119">
        <v>613</v>
      </c>
      <c r="HI11" s="119">
        <v>37</v>
      </c>
      <c r="HJ11" s="119">
        <v>228</v>
      </c>
      <c r="HK11" s="119">
        <v>5846</v>
      </c>
      <c r="HL11" s="119">
        <v>21</v>
      </c>
      <c r="HM11" s="134">
        <v>12483</v>
      </c>
      <c r="HN11" s="157">
        <v>1789</v>
      </c>
      <c r="HO11" s="156">
        <v>2334</v>
      </c>
      <c r="HP11" s="156">
        <v>521</v>
      </c>
      <c r="HQ11" s="156">
        <v>383</v>
      </c>
      <c r="HR11" s="156">
        <v>92</v>
      </c>
      <c r="HS11" s="156">
        <v>428</v>
      </c>
      <c r="HT11" s="156">
        <v>207</v>
      </c>
      <c r="HU11" s="156">
        <v>5701</v>
      </c>
      <c r="HV11" s="156">
        <v>12</v>
      </c>
      <c r="HW11" s="158">
        <v>11467</v>
      </c>
      <c r="HX11" s="133">
        <v>2209</v>
      </c>
      <c r="HY11" s="119">
        <v>1577</v>
      </c>
      <c r="HZ11" s="119">
        <v>424</v>
      </c>
      <c r="IA11" s="119">
        <v>169</v>
      </c>
      <c r="IB11" s="119">
        <v>2698</v>
      </c>
      <c r="IC11" s="119">
        <v>119</v>
      </c>
      <c r="ID11" s="119">
        <v>185</v>
      </c>
      <c r="IE11" s="119">
        <v>3267</v>
      </c>
      <c r="IF11" s="119">
        <v>227</v>
      </c>
      <c r="IG11" s="119">
        <v>10875</v>
      </c>
      <c r="IH11" s="133">
        <v>1975</v>
      </c>
      <c r="II11" s="119">
        <v>1142</v>
      </c>
      <c r="IJ11" s="119">
        <v>573</v>
      </c>
      <c r="IK11" s="119">
        <v>217</v>
      </c>
      <c r="IL11" s="119">
        <v>2261</v>
      </c>
      <c r="IM11" s="119">
        <v>468</v>
      </c>
      <c r="IN11" s="119">
        <v>32</v>
      </c>
      <c r="IO11" s="119">
        <v>3175</v>
      </c>
      <c r="IP11" s="119">
        <v>206</v>
      </c>
      <c r="IQ11" s="119">
        <v>10049</v>
      </c>
      <c r="IR11" s="133">
        <v>707</v>
      </c>
      <c r="IS11" s="119">
        <v>2125</v>
      </c>
      <c r="IT11" s="119">
        <v>465</v>
      </c>
      <c r="IU11" s="119" t="s">
        <v>134</v>
      </c>
      <c r="IV11" s="119">
        <v>2189</v>
      </c>
      <c r="IW11" s="119">
        <v>3337</v>
      </c>
      <c r="IX11" s="119">
        <v>0</v>
      </c>
      <c r="IY11" s="119">
        <v>335</v>
      </c>
      <c r="IZ11" s="119">
        <v>170</v>
      </c>
      <c r="JA11" s="134">
        <v>9328</v>
      </c>
      <c r="JB11" s="133">
        <v>661</v>
      </c>
      <c r="JC11" s="119">
        <v>1946</v>
      </c>
      <c r="JD11" s="119">
        <v>347</v>
      </c>
      <c r="JE11" s="119">
        <v>0</v>
      </c>
      <c r="JF11" s="119">
        <v>5099</v>
      </c>
      <c r="JG11" s="119">
        <v>180</v>
      </c>
      <c r="JH11" s="119">
        <v>0</v>
      </c>
      <c r="JI11" s="119">
        <v>0</v>
      </c>
      <c r="JJ11" s="119">
        <v>334</v>
      </c>
      <c r="JK11" s="134">
        <v>8567</v>
      </c>
      <c r="JL11" s="133">
        <v>946</v>
      </c>
      <c r="JM11" s="119">
        <v>1476</v>
      </c>
      <c r="JN11" s="119">
        <v>241</v>
      </c>
      <c r="JO11" s="119">
        <v>90</v>
      </c>
      <c r="JP11" s="119">
        <v>4987</v>
      </c>
      <c r="JQ11" s="119">
        <v>0</v>
      </c>
      <c r="JR11" s="119">
        <v>0</v>
      </c>
      <c r="JS11" s="119">
        <v>0</v>
      </c>
      <c r="JT11" s="119">
        <v>337</v>
      </c>
      <c r="JU11" s="134">
        <v>8077</v>
      </c>
      <c r="JV11" s="133" t="s">
        <v>134</v>
      </c>
      <c r="JW11" s="119">
        <v>6128</v>
      </c>
      <c r="JX11" s="119">
        <v>1067</v>
      </c>
      <c r="JY11" s="119">
        <v>75</v>
      </c>
      <c r="JZ11" s="119" t="s">
        <v>134</v>
      </c>
      <c r="KA11" s="119" t="s">
        <v>134</v>
      </c>
      <c r="KB11" s="119">
        <v>12</v>
      </c>
      <c r="KC11" s="119" t="s">
        <v>134</v>
      </c>
      <c r="KD11" s="119">
        <v>337</v>
      </c>
      <c r="KE11" s="134">
        <v>7619</v>
      </c>
      <c r="KF11" s="133">
        <v>565</v>
      </c>
      <c r="KG11" s="119">
        <v>5333</v>
      </c>
      <c r="KH11" s="119">
        <v>814</v>
      </c>
      <c r="KI11" s="119">
        <v>30</v>
      </c>
      <c r="KJ11" s="119">
        <v>0</v>
      </c>
      <c r="KK11" s="119">
        <v>0</v>
      </c>
      <c r="KL11" s="119">
        <v>0</v>
      </c>
      <c r="KM11" s="119">
        <v>12</v>
      </c>
      <c r="KN11" s="119">
        <v>0</v>
      </c>
      <c r="KO11" s="134">
        <v>6754</v>
      </c>
      <c r="KP11" s="133">
        <v>21</v>
      </c>
      <c r="KQ11" s="119">
        <v>5006</v>
      </c>
      <c r="KR11" s="119">
        <v>701</v>
      </c>
      <c r="KS11" s="119">
        <v>491</v>
      </c>
      <c r="KT11" s="119">
        <v>36</v>
      </c>
      <c r="KU11" s="119">
        <v>0</v>
      </c>
      <c r="KV11" s="119">
        <v>0</v>
      </c>
      <c r="KW11" s="119">
        <v>0</v>
      </c>
      <c r="KX11" s="119">
        <v>0</v>
      </c>
      <c r="KY11" s="134">
        <v>6255</v>
      </c>
      <c r="KZ11" s="133">
        <v>0</v>
      </c>
      <c r="LA11" s="119">
        <v>5062</v>
      </c>
      <c r="LB11" s="119">
        <v>1785</v>
      </c>
      <c r="LC11" s="119">
        <v>63</v>
      </c>
      <c r="LD11" s="119">
        <v>0</v>
      </c>
      <c r="LE11" s="119">
        <v>9</v>
      </c>
      <c r="LF11" s="119">
        <v>0</v>
      </c>
      <c r="LG11" s="119">
        <v>0</v>
      </c>
      <c r="LH11" s="119">
        <v>0</v>
      </c>
      <c r="LI11" s="134">
        <v>6919</v>
      </c>
    </row>
    <row r="12" spans="1:321">
      <c r="A12" s="44" t="s">
        <v>570</v>
      </c>
      <c r="B12" s="133">
        <v>15474</v>
      </c>
      <c r="C12" s="119">
        <v>215063</v>
      </c>
      <c r="D12" s="119">
        <v>240575</v>
      </c>
      <c r="E12" s="119">
        <v>121433</v>
      </c>
      <c r="F12" s="119">
        <v>48690</v>
      </c>
      <c r="G12" s="119">
        <v>846</v>
      </c>
      <c r="H12" s="119">
        <v>20054</v>
      </c>
      <c r="I12" s="119">
        <v>30051</v>
      </c>
      <c r="J12" s="119">
        <v>12310</v>
      </c>
      <c r="K12" s="134">
        <v>704496</v>
      </c>
      <c r="L12" s="133">
        <v>11039</v>
      </c>
      <c r="M12" s="119">
        <v>224326</v>
      </c>
      <c r="N12" s="119">
        <v>291695</v>
      </c>
      <c r="O12" s="119">
        <v>31555</v>
      </c>
      <c r="P12" s="119">
        <v>53870</v>
      </c>
      <c r="Q12" s="119">
        <v>3492</v>
      </c>
      <c r="R12" s="119">
        <v>18595</v>
      </c>
      <c r="S12" s="119">
        <v>36240</v>
      </c>
      <c r="T12" s="119">
        <v>11516</v>
      </c>
      <c r="U12" s="134">
        <v>682328</v>
      </c>
      <c r="V12" s="133">
        <v>10521</v>
      </c>
      <c r="W12" s="119">
        <v>201864</v>
      </c>
      <c r="X12" s="119">
        <v>293344</v>
      </c>
      <c r="Y12" s="119">
        <v>13318</v>
      </c>
      <c r="Z12" s="119">
        <v>52245</v>
      </c>
      <c r="AA12" s="119">
        <v>16571</v>
      </c>
      <c r="AB12" s="119">
        <v>10676</v>
      </c>
      <c r="AC12" s="119">
        <v>40470</v>
      </c>
      <c r="AD12" s="119">
        <v>10805</v>
      </c>
      <c r="AE12" s="134">
        <v>649814</v>
      </c>
      <c r="AF12" s="133">
        <v>46132</v>
      </c>
      <c r="AG12" s="119">
        <v>193483</v>
      </c>
      <c r="AH12" s="119">
        <v>240294</v>
      </c>
      <c r="AI12" s="119">
        <v>54427</v>
      </c>
      <c r="AJ12" s="119">
        <v>45370</v>
      </c>
      <c r="AK12" s="119">
        <v>29276</v>
      </c>
      <c r="AL12" s="119" t="s">
        <v>134</v>
      </c>
      <c r="AM12" s="119">
        <v>51739</v>
      </c>
      <c r="AN12" s="119">
        <v>6968</v>
      </c>
      <c r="AO12" s="134">
        <v>667689</v>
      </c>
      <c r="AP12" s="133">
        <v>31179</v>
      </c>
      <c r="AQ12" s="119">
        <v>149152</v>
      </c>
      <c r="AR12" s="119">
        <v>245331</v>
      </c>
      <c r="AS12" s="119">
        <v>79000</v>
      </c>
      <c r="AT12" s="119">
        <v>50994</v>
      </c>
      <c r="AU12" s="119">
        <v>29669</v>
      </c>
      <c r="AV12" s="119" t="s">
        <v>134</v>
      </c>
      <c r="AW12" s="119">
        <v>37316</v>
      </c>
      <c r="AX12" s="119">
        <v>22342</v>
      </c>
      <c r="AY12" s="134">
        <v>644983</v>
      </c>
      <c r="AZ12" s="133">
        <v>11082</v>
      </c>
      <c r="BA12" s="119">
        <v>262361</v>
      </c>
      <c r="BB12" s="119">
        <v>238433</v>
      </c>
      <c r="BC12" s="119">
        <v>82593</v>
      </c>
      <c r="BD12" s="119">
        <v>51913</v>
      </c>
      <c r="BE12" s="119">
        <v>27657</v>
      </c>
      <c r="BF12" s="119">
        <v>2966</v>
      </c>
      <c r="BG12" s="119">
        <v>39502</v>
      </c>
      <c r="BH12" s="119">
        <v>5475</v>
      </c>
      <c r="BI12" s="134">
        <v>721982</v>
      </c>
      <c r="BJ12" s="133">
        <v>6564</v>
      </c>
      <c r="BK12" s="119">
        <v>242842</v>
      </c>
      <c r="BL12" s="119">
        <v>238290</v>
      </c>
      <c r="BM12" s="119">
        <v>61869</v>
      </c>
      <c r="BN12" s="119">
        <v>54801</v>
      </c>
      <c r="BO12" s="119">
        <v>25520</v>
      </c>
      <c r="BP12" s="119" t="s">
        <v>134</v>
      </c>
      <c r="BQ12" s="119">
        <v>39726</v>
      </c>
      <c r="BR12" s="119">
        <v>9492</v>
      </c>
      <c r="BS12" s="134">
        <v>679104</v>
      </c>
      <c r="BT12" s="133">
        <v>5349</v>
      </c>
      <c r="BU12" s="119">
        <v>76806</v>
      </c>
      <c r="BV12" s="119">
        <v>246617</v>
      </c>
      <c r="BW12" s="119">
        <v>163318</v>
      </c>
      <c r="BX12" s="119">
        <v>75388</v>
      </c>
      <c r="BY12" s="119">
        <v>103581</v>
      </c>
      <c r="BZ12" s="119">
        <v>1316</v>
      </c>
      <c r="CA12" s="119">
        <v>39072</v>
      </c>
      <c r="CB12" s="119">
        <v>9211</v>
      </c>
      <c r="CC12" s="134">
        <v>720658</v>
      </c>
      <c r="CD12" s="133">
        <v>3828</v>
      </c>
      <c r="CE12" s="119">
        <v>75356</v>
      </c>
      <c r="CF12" s="119">
        <v>282413</v>
      </c>
      <c r="CG12" s="119">
        <v>108134</v>
      </c>
      <c r="CH12" s="119">
        <v>86835</v>
      </c>
      <c r="CI12" s="119">
        <v>101822</v>
      </c>
      <c r="CJ12" s="119">
        <v>1613</v>
      </c>
      <c r="CK12" s="119">
        <v>39271</v>
      </c>
      <c r="CL12" s="119">
        <v>11688</v>
      </c>
      <c r="CM12" s="134">
        <v>710960</v>
      </c>
      <c r="CN12" s="133">
        <v>15102</v>
      </c>
      <c r="CO12" s="119">
        <v>85712</v>
      </c>
      <c r="CP12" s="119">
        <v>223634</v>
      </c>
      <c r="CQ12" s="119">
        <v>108882</v>
      </c>
      <c r="CR12" s="119">
        <v>81409</v>
      </c>
      <c r="CS12" s="119">
        <v>122947</v>
      </c>
      <c r="CT12" s="119">
        <v>1703</v>
      </c>
      <c r="CU12" s="119">
        <v>37364</v>
      </c>
      <c r="CV12" s="119">
        <v>4671</v>
      </c>
      <c r="CW12" s="134">
        <v>681424</v>
      </c>
      <c r="CX12" s="133">
        <v>2968</v>
      </c>
      <c r="CY12" s="119">
        <v>105093</v>
      </c>
      <c r="CZ12" s="119">
        <v>194073</v>
      </c>
      <c r="DA12" s="119">
        <v>145322</v>
      </c>
      <c r="DB12" s="119">
        <v>55080</v>
      </c>
      <c r="DC12" s="119">
        <v>74000</v>
      </c>
      <c r="DD12" s="119">
        <v>80</v>
      </c>
      <c r="DE12" s="119">
        <v>90636</v>
      </c>
      <c r="DF12" s="119">
        <v>6927</v>
      </c>
      <c r="DG12" s="134">
        <v>674179</v>
      </c>
      <c r="DH12" s="133">
        <v>7144</v>
      </c>
      <c r="DI12" s="119">
        <v>94118</v>
      </c>
      <c r="DJ12" s="119">
        <v>198001</v>
      </c>
      <c r="DK12" s="119">
        <v>148170</v>
      </c>
      <c r="DL12" s="119">
        <v>49345</v>
      </c>
      <c r="DM12" s="119">
        <v>81892</v>
      </c>
      <c r="DN12" s="119">
        <v>12377</v>
      </c>
      <c r="DO12" s="119">
        <v>38846</v>
      </c>
      <c r="DP12" s="119">
        <v>13702</v>
      </c>
      <c r="DQ12" s="134">
        <v>643595</v>
      </c>
      <c r="DR12" s="133">
        <v>1243</v>
      </c>
      <c r="DS12" s="119">
        <v>199466</v>
      </c>
      <c r="DT12" s="119">
        <v>145530</v>
      </c>
      <c r="DU12" s="119">
        <v>143836</v>
      </c>
      <c r="DV12" s="119">
        <v>59401</v>
      </c>
      <c r="DW12" s="119">
        <v>102264</v>
      </c>
      <c r="DX12" s="119">
        <v>10272</v>
      </c>
      <c r="DY12" s="119">
        <v>40342</v>
      </c>
      <c r="DZ12" s="119">
        <v>14632</v>
      </c>
      <c r="EA12" s="134">
        <v>716986</v>
      </c>
      <c r="EB12" s="133">
        <v>14178</v>
      </c>
      <c r="EC12" s="119">
        <v>122176</v>
      </c>
      <c r="ED12" s="119">
        <v>266741</v>
      </c>
      <c r="EE12" s="119">
        <v>90704</v>
      </c>
      <c r="EF12" s="119">
        <v>93236</v>
      </c>
      <c r="EG12" s="119">
        <v>51493</v>
      </c>
      <c r="EH12" s="119">
        <v>57400</v>
      </c>
      <c r="EI12" s="119">
        <v>3071</v>
      </c>
      <c r="EJ12" s="119">
        <v>48038</v>
      </c>
      <c r="EK12" s="134">
        <v>747037</v>
      </c>
      <c r="EL12" s="133">
        <v>4409</v>
      </c>
      <c r="EM12" s="119">
        <v>61254</v>
      </c>
      <c r="EN12" s="119">
        <v>190016</v>
      </c>
      <c r="EO12" s="119">
        <v>135985</v>
      </c>
      <c r="EP12" s="119">
        <v>66569</v>
      </c>
      <c r="EQ12" s="119">
        <v>30311</v>
      </c>
      <c r="ER12" s="119">
        <v>73354</v>
      </c>
      <c r="ES12" s="119">
        <v>29921</v>
      </c>
      <c r="ET12" s="119">
        <v>8754</v>
      </c>
      <c r="EU12" s="134">
        <v>600573</v>
      </c>
      <c r="EV12" s="133">
        <v>1012</v>
      </c>
      <c r="EW12" s="119">
        <v>58016</v>
      </c>
      <c r="EX12" s="119">
        <v>76017</v>
      </c>
      <c r="EY12" s="119">
        <v>133165</v>
      </c>
      <c r="EZ12" s="119">
        <v>61189</v>
      </c>
      <c r="FA12" s="119">
        <v>45446</v>
      </c>
      <c r="FB12" s="119">
        <v>14608</v>
      </c>
      <c r="FC12" s="119">
        <v>93104</v>
      </c>
      <c r="FD12" s="119">
        <v>21182</v>
      </c>
      <c r="FE12" s="134">
        <v>503739</v>
      </c>
      <c r="FF12" s="133">
        <v>10252</v>
      </c>
      <c r="FG12" s="119">
        <v>78162</v>
      </c>
      <c r="FH12" s="119">
        <v>140170</v>
      </c>
      <c r="FI12" s="119">
        <v>39380</v>
      </c>
      <c r="FJ12" s="119">
        <v>65915</v>
      </c>
      <c r="FK12" s="119">
        <v>44174</v>
      </c>
      <c r="FL12" s="119">
        <v>9249</v>
      </c>
      <c r="FM12" s="119">
        <v>91739</v>
      </c>
      <c r="FN12" s="119">
        <v>21736</v>
      </c>
      <c r="FO12" s="134">
        <v>500777</v>
      </c>
      <c r="FP12" s="133">
        <v>3068</v>
      </c>
      <c r="FQ12" s="119">
        <v>91000</v>
      </c>
      <c r="FR12" s="119">
        <v>157236</v>
      </c>
      <c r="FS12" s="119">
        <v>63245</v>
      </c>
      <c r="FT12" s="119">
        <v>44147</v>
      </c>
      <c r="FU12" s="119">
        <v>32865</v>
      </c>
      <c r="FV12" s="119">
        <v>10823</v>
      </c>
      <c r="FW12" s="119">
        <v>92465</v>
      </c>
      <c r="FX12" s="119">
        <v>18568</v>
      </c>
      <c r="FY12" s="134">
        <v>513417</v>
      </c>
      <c r="FZ12" s="133">
        <v>20102</v>
      </c>
      <c r="GA12" s="119">
        <v>207610</v>
      </c>
      <c r="GB12" s="119">
        <v>150640</v>
      </c>
      <c r="GC12" s="119">
        <v>75201</v>
      </c>
      <c r="GD12" s="119">
        <v>44089</v>
      </c>
      <c r="GE12" s="119">
        <v>11973</v>
      </c>
      <c r="GF12" s="119">
        <v>5268</v>
      </c>
      <c r="GG12" s="119">
        <v>86198</v>
      </c>
      <c r="GH12" s="119">
        <v>24772</v>
      </c>
      <c r="GI12" s="134">
        <v>625853</v>
      </c>
      <c r="GJ12" s="133">
        <v>36370</v>
      </c>
      <c r="GK12" s="119">
        <v>280479</v>
      </c>
      <c r="GL12" s="119">
        <v>216117</v>
      </c>
      <c r="GM12" s="119">
        <v>98392</v>
      </c>
      <c r="GN12" s="119">
        <v>56415</v>
      </c>
      <c r="GO12" s="119">
        <v>5773</v>
      </c>
      <c r="GP12" s="119">
        <v>29958</v>
      </c>
      <c r="GQ12" s="119">
        <v>55991</v>
      </c>
      <c r="GR12" s="119">
        <v>24939</v>
      </c>
      <c r="GS12" s="134">
        <v>804434</v>
      </c>
      <c r="GT12" s="133">
        <v>36705</v>
      </c>
      <c r="GU12" s="119">
        <v>173348</v>
      </c>
      <c r="GV12" s="119">
        <v>317929</v>
      </c>
      <c r="GW12" s="119">
        <v>170146</v>
      </c>
      <c r="GX12" s="119">
        <v>43610</v>
      </c>
      <c r="GY12" s="119">
        <v>10493</v>
      </c>
      <c r="GZ12" s="119">
        <v>30171</v>
      </c>
      <c r="HA12" s="119">
        <v>53036</v>
      </c>
      <c r="HB12" s="119">
        <v>25504</v>
      </c>
      <c r="HC12" s="134">
        <v>860942</v>
      </c>
      <c r="HD12" s="133">
        <v>88817</v>
      </c>
      <c r="HE12" s="119">
        <v>334869</v>
      </c>
      <c r="HF12" s="119">
        <v>316388</v>
      </c>
      <c r="HG12" s="119">
        <v>161521</v>
      </c>
      <c r="HH12" s="119">
        <v>39635</v>
      </c>
      <c r="HI12" s="119">
        <v>10469</v>
      </c>
      <c r="HJ12" s="119">
        <v>5268</v>
      </c>
      <c r="HK12" s="119">
        <v>53305</v>
      </c>
      <c r="HL12" s="119">
        <v>18871</v>
      </c>
      <c r="HM12" s="134">
        <v>1029143</v>
      </c>
      <c r="HN12" s="157">
        <v>246260</v>
      </c>
      <c r="HO12" s="156">
        <v>383433</v>
      </c>
      <c r="HP12" s="156">
        <v>164044</v>
      </c>
      <c r="HQ12" s="156">
        <v>92319</v>
      </c>
      <c r="HR12" s="156">
        <v>12176</v>
      </c>
      <c r="HS12" s="156">
        <v>4603</v>
      </c>
      <c r="HT12" s="156">
        <v>5733</v>
      </c>
      <c r="HU12" s="156">
        <v>52921</v>
      </c>
      <c r="HV12" s="156">
        <v>19590</v>
      </c>
      <c r="HW12" s="158">
        <v>981079</v>
      </c>
      <c r="HX12" s="133">
        <v>227667</v>
      </c>
      <c r="HY12" s="119">
        <v>430345</v>
      </c>
      <c r="HZ12" s="119">
        <v>160602</v>
      </c>
      <c r="IA12" s="119">
        <v>105671</v>
      </c>
      <c r="IB12" s="119">
        <v>6823</v>
      </c>
      <c r="IC12" s="119">
        <v>7235</v>
      </c>
      <c r="ID12" s="119">
        <v>2785</v>
      </c>
      <c r="IE12" s="119">
        <v>48300</v>
      </c>
      <c r="IF12" s="119">
        <v>24831</v>
      </c>
      <c r="IG12" s="119">
        <v>1014259</v>
      </c>
      <c r="IH12" s="133">
        <v>308870</v>
      </c>
      <c r="II12" s="119">
        <v>517874</v>
      </c>
      <c r="IJ12" s="119">
        <v>149284</v>
      </c>
      <c r="IK12" s="119">
        <v>107134</v>
      </c>
      <c r="IL12" s="119">
        <v>8060</v>
      </c>
      <c r="IM12" s="119">
        <v>7376</v>
      </c>
      <c r="IN12" s="119">
        <v>1843</v>
      </c>
      <c r="IO12" s="119">
        <v>48622</v>
      </c>
      <c r="IP12" s="119">
        <v>22228</v>
      </c>
      <c r="IQ12" s="119">
        <v>1171291</v>
      </c>
      <c r="IR12" s="133">
        <v>315218</v>
      </c>
      <c r="IS12" s="119">
        <v>324956</v>
      </c>
      <c r="IT12" s="119">
        <v>128706</v>
      </c>
      <c r="IU12" s="119">
        <v>97496</v>
      </c>
      <c r="IV12" s="119">
        <v>55770</v>
      </c>
      <c r="IW12" s="119">
        <v>6881</v>
      </c>
      <c r="IX12" s="119">
        <v>1229</v>
      </c>
      <c r="IY12" s="119">
        <v>8419</v>
      </c>
      <c r="IZ12" s="119">
        <v>15428</v>
      </c>
      <c r="JA12" s="134">
        <v>954103</v>
      </c>
      <c r="JB12" s="133">
        <v>280264</v>
      </c>
      <c r="JC12" s="119">
        <v>220916</v>
      </c>
      <c r="JD12" s="119">
        <v>173401</v>
      </c>
      <c r="JE12" s="119">
        <v>89179</v>
      </c>
      <c r="JF12" s="119">
        <v>9001</v>
      </c>
      <c r="JG12" s="119">
        <v>68740</v>
      </c>
      <c r="JH12" s="119">
        <v>0</v>
      </c>
      <c r="JI12" s="119">
        <v>815</v>
      </c>
      <c r="JJ12" s="119">
        <v>18130</v>
      </c>
      <c r="JK12" s="134">
        <v>860446</v>
      </c>
      <c r="JL12" s="133">
        <v>281890</v>
      </c>
      <c r="JM12" s="119">
        <v>267581</v>
      </c>
      <c r="JN12" s="119">
        <v>188506</v>
      </c>
      <c r="JO12" s="119">
        <v>41325</v>
      </c>
      <c r="JP12" s="119">
        <v>7260</v>
      </c>
      <c r="JQ12" s="119">
        <v>60200</v>
      </c>
      <c r="JR12" s="119">
        <v>0</v>
      </c>
      <c r="JS12" s="119">
        <v>17083</v>
      </c>
      <c r="JT12" s="119">
        <v>18279</v>
      </c>
      <c r="JU12" s="134">
        <v>882124</v>
      </c>
      <c r="JV12" s="133">
        <v>288604</v>
      </c>
      <c r="JW12" s="119">
        <v>573724</v>
      </c>
      <c r="JX12" s="119">
        <v>56992</v>
      </c>
      <c r="JY12" s="119">
        <v>42104</v>
      </c>
      <c r="JZ12" s="119">
        <v>11327</v>
      </c>
      <c r="KA12" s="119">
        <v>50556</v>
      </c>
      <c r="KB12" s="119">
        <v>16996</v>
      </c>
      <c r="KC12" s="119">
        <v>17268</v>
      </c>
      <c r="KD12" s="119" t="s">
        <v>134</v>
      </c>
      <c r="KE12" s="134">
        <v>1057571</v>
      </c>
      <c r="KF12" s="133">
        <v>381858</v>
      </c>
      <c r="KG12" s="119">
        <v>716208</v>
      </c>
      <c r="KH12" s="119">
        <v>140044</v>
      </c>
      <c r="KI12" s="119">
        <v>918</v>
      </c>
      <c r="KJ12" s="119">
        <v>4389</v>
      </c>
      <c r="KK12" s="119">
        <v>54930</v>
      </c>
      <c r="KL12" s="119">
        <v>17813</v>
      </c>
      <c r="KM12" s="119">
        <v>3050</v>
      </c>
      <c r="KN12" s="119">
        <v>16293</v>
      </c>
      <c r="KO12" s="134">
        <v>1335503</v>
      </c>
      <c r="KP12" s="133">
        <v>462977</v>
      </c>
      <c r="KQ12" s="119">
        <v>671496</v>
      </c>
      <c r="KR12" s="119">
        <v>138988</v>
      </c>
      <c r="KS12" s="119">
        <v>1383</v>
      </c>
      <c r="KT12" s="119">
        <v>7855</v>
      </c>
      <c r="KU12" s="119">
        <v>53346</v>
      </c>
      <c r="KV12" s="119">
        <v>17822</v>
      </c>
      <c r="KW12" s="119">
        <v>3523</v>
      </c>
      <c r="KX12" s="119">
        <v>3279</v>
      </c>
      <c r="KY12" s="134">
        <v>1360669</v>
      </c>
      <c r="KZ12" s="133">
        <v>743659</v>
      </c>
      <c r="LA12" s="119">
        <v>893839</v>
      </c>
      <c r="LB12" s="119">
        <v>52833</v>
      </c>
      <c r="LC12" s="119">
        <v>548</v>
      </c>
      <c r="LD12" s="119">
        <v>76656</v>
      </c>
      <c r="LE12" s="119">
        <v>1422</v>
      </c>
      <c r="LF12" s="119">
        <v>21251</v>
      </c>
      <c r="LG12" s="119">
        <v>5316</v>
      </c>
      <c r="LH12" s="119">
        <v>12382</v>
      </c>
      <c r="LI12" s="134">
        <v>1807906</v>
      </c>
    </row>
    <row r="13" spans="1:321" s="13" customFormat="1">
      <c r="A13" s="44" t="s">
        <v>571</v>
      </c>
      <c r="B13" s="133">
        <v>31761</v>
      </c>
      <c r="C13" s="119">
        <v>1089025</v>
      </c>
      <c r="D13" s="119">
        <v>93028</v>
      </c>
      <c r="E13" s="119">
        <v>14679</v>
      </c>
      <c r="F13" s="119">
        <v>4440</v>
      </c>
      <c r="G13" s="119">
        <v>908</v>
      </c>
      <c r="H13" s="119">
        <v>625</v>
      </c>
      <c r="I13" s="119">
        <v>553</v>
      </c>
      <c r="J13" s="119">
        <v>36333</v>
      </c>
      <c r="K13" s="134">
        <v>1271352</v>
      </c>
      <c r="L13" s="133">
        <v>35286</v>
      </c>
      <c r="M13" s="119">
        <v>1161287</v>
      </c>
      <c r="N13" s="119">
        <v>70940</v>
      </c>
      <c r="O13" s="119">
        <v>12036</v>
      </c>
      <c r="P13" s="119">
        <v>3726</v>
      </c>
      <c r="Q13" s="119">
        <v>971</v>
      </c>
      <c r="R13" s="119">
        <v>1132</v>
      </c>
      <c r="S13" s="119">
        <v>538</v>
      </c>
      <c r="T13" s="119">
        <v>36161</v>
      </c>
      <c r="U13" s="134">
        <v>1322077</v>
      </c>
      <c r="V13" s="133">
        <v>36314</v>
      </c>
      <c r="W13" s="119">
        <v>1160220</v>
      </c>
      <c r="X13" s="119">
        <v>71017</v>
      </c>
      <c r="Y13" s="119">
        <v>12511</v>
      </c>
      <c r="Z13" s="119">
        <v>3782</v>
      </c>
      <c r="AA13" s="119">
        <v>907</v>
      </c>
      <c r="AB13" s="119">
        <v>840</v>
      </c>
      <c r="AC13" s="119">
        <v>1416</v>
      </c>
      <c r="AD13" s="119">
        <v>8030</v>
      </c>
      <c r="AE13" s="134">
        <v>1295037</v>
      </c>
      <c r="AF13" s="133">
        <v>36752</v>
      </c>
      <c r="AG13" s="119">
        <v>1351187</v>
      </c>
      <c r="AH13" s="119">
        <v>89673</v>
      </c>
      <c r="AI13" s="119">
        <v>15459</v>
      </c>
      <c r="AJ13" s="119">
        <v>5751</v>
      </c>
      <c r="AK13" s="119">
        <v>1194</v>
      </c>
      <c r="AL13" s="119">
        <v>510</v>
      </c>
      <c r="AM13" s="119">
        <v>574</v>
      </c>
      <c r="AN13" s="119">
        <v>15146</v>
      </c>
      <c r="AO13" s="134">
        <v>1516246</v>
      </c>
      <c r="AP13" s="133">
        <v>34325</v>
      </c>
      <c r="AQ13" s="119">
        <v>1270179</v>
      </c>
      <c r="AR13" s="119">
        <v>106114</v>
      </c>
      <c r="AS13" s="119">
        <v>21869</v>
      </c>
      <c r="AT13" s="119">
        <v>5828</v>
      </c>
      <c r="AU13" s="119">
        <v>1334</v>
      </c>
      <c r="AV13" s="119">
        <v>560</v>
      </c>
      <c r="AW13" s="119">
        <v>578</v>
      </c>
      <c r="AX13" s="119">
        <v>13865</v>
      </c>
      <c r="AY13" s="134">
        <v>1454652</v>
      </c>
      <c r="AZ13" s="133">
        <v>34883</v>
      </c>
      <c r="BA13" s="119">
        <v>1253987</v>
      </c>
      <c r="BB13" s="119">
        <v>159104</v>
      </c>
      <c r="BC13" s="119">
        <v>35483</v>
      </c>
      <c r="BD13" s="119">
        <v>6902</v>
      </c>
      <c r="BE13" s="119">
        <v>2491</v>
      </c>
      <c r="BF13" s="119">
        <v>1914</v>
      </c>
      <c r="BG13" s="119">
        <v>552</v>
      </c>
      <c r="BH13" s="119">
        <v>26611</v>
      </c>
      <c r="BI13" s="134">
        <v>1521927</v>
      </c>
      <c r="BJ13" s="133">
        <v>37863</v>
      </c>
      <c r="BK13" s="119">
        <v>1304732</v>
      </c>
      <c r="BL13" s="119">
        <v>164516</v>
      </c>
      <c r="BM13" s="119">
        <v>35328</v>
      </c>
      <c r="BN13" s="119">
        <v>7765</v>
      </c>
      <c r="BO13" s="119">
        <v>2961</v>
      </c>
      <c r="BP13" s="119">
        <v>1007</v>
      </c>
      <c r="BQ13" s="119">
        <v>678</v>
      </c>
      <c r="BR13" s="119">
        <v>28084</v>
      </c>
      <c r="BS13" s="134">
        <v>1582934</v>
      </c>
      <c r="BT13" s="133">
        <v>45853</v>
      </c>
      <c r="BU13" s="119">
        <v>1504085</v>
      </c>
      <c r="BV13" s="119">
        <v>176061</v>
      </c>
      <c r="BW13" s="119">
        <v>65906</v>
      </c>
      <c r="BX13" s="119">
        <v>19630</v>
      </c>
      <c r="BY13" s="119">
        <v>5370</v>
      </c>
      <c r="BZ13" s="119">
        <v>2760</v>
      </c>
      <c r="CA13" s="119">
        <v>1051</v>
      </c>
      <c r="CB13" s="119">
        <v>24556</v>
      </c>
      <c r="CC13" s="134">
        <v>1845272</v>
      </c>
      <c r="CD13" s="133">
        <v>44210</v>
      </c>
      <c r="CE13" s="119">
        <v>1295726</v>
      </c>
      <c r="CF13" s="119">
        <v>270416</v>
      </c>
      <c r="CG13" s="119">
        <v>57309</v>
      </c>
      <c r="CH13" s="119">
        <v>20284</v>
      </c>
      <c r="CI13" s="119">
        <v>4201</v>
      </c>
      <c r="CJ13" s="119">
        <v>2427</v>
      </c>
      <c r="CK13" s="119">
        <v>1010</v>
      </c>
      <c r="CL13" s="119">
        <v>12401</v>
      </c>
      <c r="CM13" s="134">
        <v>1707984</v>
      </c>
      <c r="CN13" s="133">
        <v>49975</v>
      </c>
      <c r="CO13" s="119">
        <v>1293639</v>
      </c>
      <c r="CP13" s="119">
        <v>329480</v>
      </c>
      <c r="CQ13" s="119">
        <v>57627</v>
      </c>
      <c r="CR13" s="119">
        <v>23339</v>
      </c>
      <c r="CS13" s="119">
        <v>4244</v>
      </c>
      <c r="CT13" s="119">
        <v>3574</v>
      </c>
      <c r="CU13" s="119">
        <v>1179</v>
      </c>
      <c r="CV13" s="119">
        <v>11242</v>
      </c>
      <c r="CW13" s="134">
        <v>1774299</v>
      </c>
      <c r="CX13" s="133">
        <v>53610</v>
      </c>
      <c r="CY13" s="119">
        <v>1336462</v>
      </c>
      <c r="CZ13" s="119">
        <v>326423</v>
      </c>
      <c r="DA13" s="119">
        <v>58840</v>
      </c>
      <c r="DB13" s="119">
        <v>23469</v>
      </c>
      <c r="DC13" s="119">
        <v>4927</v>
      </c>
      <c r="DD13" s="119">
        <v>3422</v>
      </c>
      <c r="DE13" s="119">
        <v>71955</v>
      </c>
      <c r="DF13" s="119">
        <v>16308</v>
      </c>
      <c r="DG13" s="134">
        <v>1895416</v>
      </c>
      <c r="DH13" s="133">
        <v>65041</v>
      </c>
      <c r="DI13" s="119">
        <v>1521606</v>
      </c>
      <c r="DJ13" s="119">
        <v>350651</v>
      </c>
      <c r="DK13" s="119">
        <v>62480</v>
      </c>
      <c r="DL13" s="119">
        <v>25330</v>
      </c>
      <c r="DM13" s="119">
        <v>4833</v>
      </c>
      <c r="DN13" s="119">
        <v>4195</v>
      </c>
      <c r="DO13" s="119">
        <v>1437</v>
      </c>
      <c r="DP13" s="119">
        <v>146358</v>
      </c>
      <c r="DQ13" s="134">
        <v>2181931</v>
      </c>
      <c r="DR13" s="133">
        <v>53256</v>
      </c>
      <c r="DS13" s="119">
        <v>1279822</v>
      </c>
      <c r="DT13" s="119">
        <v>383008</v>
      </c>
      <c r="DU13" s="119">
        <v>60275</v>
      </c>
      <c r="DV13" s="119">
        <v>23380</v>
      </c>
      <c r="DW13" s="119">
        <v>4144</v>
      </c>
      <c r="DX13" s="119">
        <v>6613</v>
      </c>
      <c r="DY13" s="119">
        <v>1422</v>
      </c>
      <c r="DZ13" s="119">
        <v>144498</v>
      </c>
      <c r="EA13" s="134">
        <v>1956418</v>
      </c>
      <c r="EB13" s="133">
        <v>47531</v>
      </c>
      <c r="EC13" s="119">
        <v>1210592</v>
      </c>
      <c r="ED13" s="119">
        <v>315810</v>
      </c>
      <c r="EE13" s="119">
        <v>53463</v>
      </c>
      <c r="EF13" s="119">
        <v>21942</v>
      </c>
      <c r="EG13" s="119">
        <v>5472</v>
      </c>
      <c r="EH13" s="119">
        <v>7068</v>
      </c>
      <c r="EI13" s="119">
        <v>1782</v>
      </c>
      <c r="EJ13" s="119">
        <v>95097</v>
      </c>
      <c r="EK13" s="134">
        <v>1758757</v>
      </c>
      <c r="EL13" s="133">
        <v>62629</v>
      </c>
      <c r="EM13" s="119">
        <v>1251710</v>
      </c>
      <c r="EN13" s="119">
        <v>388783</v>
      </c>
      <c r="EO13" s="119">
        <v>60459</v>
      </c>
      <c r="EP13" s="119">
        <v>18732</v>
      </c>
      <c r="EQ13" s="119">
        <v>4973</v>
      </c>
      <c r="ER13" s="119">
        <v>3869</v>
      </c>
      <c r="ES13" s="119">
        <v>2117</v>
      </c>
      <c r="ET13" s="119">
        <v>92420</v>
      </c>
      <c r="EU13" s="134">
        <v>1885692</v>
      </c>
      <c r="EV13" s="133">
        <v>73839</v>
      </c>
      <c r="EW13" s="119">
        <v>1467682</v>
      </c>
      <c r="EX13" s="119">
        <v>426614</v>
      </c>
      <c r="EY13" s="119">
        <v>58731</v>
      </c>
      <c r="EZ13" s="119">
        <v>18536</v>
      </c>
      <c r="FA13" s="119">
        <v>4714</v>
      </c>
      <c r="FB13" s="119">
        <v>3872</v>
      </c>
      <c r="FC13" s="119">
        <v>3243</v>
      </c>
      <c r="FD13" s="119">
        <v>26222</v>
      </c>
      <c r="FE13" s="134">
        <v>2083453</v>
      </c>
      <c r="FF13" s="133">
        <v>57366</v>
      </c>
      <c r="FG13" s="119">
        <v>1233124</v>
      </c>
      <c r="FH13" s="119">
        <v>413225</v>
      </c>
      <c r="FI13" s="119">
        <v>81219</v>
      </c>
      <c r="FJ13" s="119">
        <v>28300</v>
      </c>
      <c r="FK13" s="119">
        <v>5501</v>
      </c>
      <c r="FL13" s="119">
        <v>1861</v>
      </c>
      <c r="FM13" s="119">
        <v>1236</v>
      </c>
      <c r="FN13" s="119">
        <v>18884</v>
      </c>
      <c r="FO13" s="134">
        <v>1840716</v>
      </c>
      <c r="FP13" s="133">
        <v>61217</v>
      </c>
      <c r="FQ13" s="119">
        <v>1330719</v>
      </c>
      <c r="FR13" s="119">
        <v>425111</v>
      </c>
      <c r="FS13" s="119">
        <v>85638</v>
      </c>
      <c r="FT13" s="119">
        <v>26962</v>
      </c>
      <c r="FU13" s="119">
        <v>5803</v>
      </c>
      <c r="FV13" s="119">
        <v>2673</v>
      </c>
      <c r="FW13" s="119">
        <v>1621</v>
      </c>
      <c r="FX13" s="119">
        <v>22050</v>
      </c>
      <c r="FY13" s="134">
        <v>1961794</v>
      </c>
      <c r="FZ13" s="133">
        <v>66333</v>
      </c>
      <c r="GA13" s="119">
        <v>1375787</v>
      </c>
      <c r="GB13" s="119">
        <v>443794</v>
      </c>
      <c r="GC13" s="119">
        <v>86665</v>
      </c>
      <c r="GD13" s="119">
        <v>26339</v>
      </c>
      <c r="GE13" s="119">
        <v>5344</v>
      </c>
      <c r="GF13" s="119">
        <v>2098</v>
      </c>
      <c r="GG13" s="119">
        <v>1478</v>
      </c>
      <c r="GH13" s="119">
        <v>23106</v>
      </c>
      <c r="GI13" s="134">
        <v>2030944</v>
      </c>
      <c r="GJ13" s="133">
        <v>97438</v>
      </c>
      <c r="GK13" s="119">
        <v>1796790</v>
      </c>
      <c r="GL13" s="119">
        <v>219659</v>
      </c>
      <c r="GM13" s="119">
        <v>93335</v>
      </c>
      <c r="GN13" s="119">
        <v>28332</v>
      </c>
      <c r="GO13" s="119">
        <v>6020</v>
      </c>
      <c r="GP13" s="119">
        <v>2130</v>
      </c>
      <c r="GQ13" s="119">
        <v>1604</v>
      </c>
      <c r="GR13" s="119">
        <v>19637</v>
      </c>
      <c r="GS13" s="134">
        <v>2264945</v>
      </c>
      <c r="GT13" s="133">
        <v>85005</v>
      </c>
      <c r="GU13" s="119">
        <v>1666619</v>
      </c>
      <c r="GV13" s="119">
        <v>209300</v>
      </c>
      <c r="GW13" s="119">
        <v>91786</v>
      </c>
      <c r="GX13" s="119">
        <v>26643</v>
      </c>
      <c r="GY13" s="119">
        <v>5473</v>
      </c>
      <c r="GZ13" s="119">
        <v>2539</v>
      </c>
      <c r="HA13" s="119">
        <v>1495</v>
      </c>
      <c r="HB13" s="119">
        <v>8973</v>
      </c>
      <c r="HC13" s="134">
        <v>2097833</v>
      </c>
      <c r="HD13" s="133">
        <v>88312</v>
      </c>
      <c r="HE13" s="119">
        <v>1762757</v>
      </c>
      <c r="HF13" s="119">
        <v>214389</v>
      </c>
      <c r="HG13" s="119">
        <v>99140</v>
      </c>
      <c r="HH13" s="119">
        <v>32848</v>
      </c>
      <c r="HI13" s="119">
        <v>6066</v>
      </c>
      <c r="HJ13" s="119">
        <v>2934</v>
      </c>
      <c r="HK13" s="119">
        <v>1769</v>
      </c>
      <c r="HL13" s="119">
        <v>9771</v>
      </c>
      <c r="HM13" s="134">
        <v>2217986</v>
      </c>
      <c r="HN13" s="157">
        <v>94060</v>
      </c>
      <c r="HO13" s="156">
        <v>1761056</v>
      </c>
      <c r="HP13" s="156">
        <v>211374</v>
      </c>
      <c r="HQ13" s="156">
        <v>102189</v>
      </c>
      <c r="HR13" s="156">
        <v>36321</v>
      </c>
      <c r="HS13" s="156">
        <v>7656</v>
      </c>
      <c r="HT13" s="156">
        <v>3541</v>
      </c>
      <c r="HU13" s="156">
        <v>1911</v>
      </c>
      <c r="HV13" s="156">
        <v>10397</v>
      </c>
      <c r="HW13" s="158">
        <v>2228505</v>
      </c>
      <c r="HX13" s="133">
        <v>104569</v>
      </c>
      <c r="HY13" s="119">
        <v>1922932</v>
      </c>
      <c r="HZ13" s="119">
        <v>235282</v>
      </c>
      <c r="IA13" s="119">
        <v>107938</v>
      </c>
      <c r="IB13" s="119">
        <v>38728</v>
      </c>
      <c r="IC13" s="119">
        <v>8408</v>
      </c>
      <c r="ID13" s="119">
        <v>4028</v>
      </c>
      <c r="IE13" s="119">
        <v>2609</v>
      </c>
      <c r="IF13" s="119">
        <v>11189</v>
      </c>
      <c r="IG13" s="119">
        <v>2435683</v>
      </c>
      <c r="IH13" s="133">
        <v>106395</v>
      </c>
      <c r="II13" s="119">
        <v>1809801</v>
      </c>
      <c r="IJ13" s="119">
        <v>314217</v>
      </c>
      <c r="IK13" s="119">
        <v>73867</v>
      </c>
      <c r="IL13" s="119">
        <v>25526</v>
      </c>
      <c r="IM13" s="119">
        <v>8695</v>
      </c>
      <c r="IN13" s="119">
        <v>4452</v>
      </c>
      <c r="IO13" s="119">
        <v>2748</v>
      </c>
      <c r="IP13" s="119">
        <v>10985</v>
      </c>
      <c r="IQ13" s="119">
        <v>2356686</v>
      </c>
      <c r="IR13" s="133">
        <v>110999</v>
      </c>
      <c r="IS13" s="119">
        <v>1838106</v>
      </c>
      <c r="IT13" s="119">
        <v>308692</v>
      </c>
      <c r="IU13" s="119">
        <v>74735</v>
      </c>
      <c r="IV13" s="119">
        <v>28326</v>
      </c>
      <c r="IW13" s="119">
        <v>13034</v>
      </c>
      <c r="IX13" s="119">
        <v>5628</v>
      </c>
      <c r="IY13" s="119">
        <v>3480</v>
      </c>
      <c r="IZ13" s="119">
        <v>59295</v>
      </c>
      <c r="JA13" s="134">
        <v>2442295</v>
      </c>
      <c r="JB13" s="133">
        <v>112371</v>
      </c>
      <c r="JC13" s="119">
        <v>1806722</v>
      </c>
      <c r="JD13" s="119">
        <v>320441</v>
      </c>
      <c r="JE13" s="119">
        <v>81558</v>
      </c>
      <c r="JF13" s="119">
        <v>27920</v>
      </c>
      <c r="JG13" s="119">
        <v>11607</v>
      </c>
      <c r="JH13" s="119">
        <v>5839</v>
      </c>
      <c r="JI13" s="119">
        <v>5596</v>
      </c>
      <c r="JJ13" s="119">
        <v>15134</v>
      </c>
      <c r="JK13" s="134">
        <v>2387188</v>
      </c>
      <c r="JL13" s="133">
        <v>134541</v>
      </c>
      <c r="JM13" s="119">
        <v>2029249</v>
      </c>
      <c r="JN13" s="119">
        <v>346810</v>
      </c>
      <c r="JO13" s="119">
        <v>82682</v>
      </c>
      <c r="JP13" s="119">
        <v>30212</v>
      </c>
      <c r="JQ13" s="119">
        <v>11399</v>
      </c>
      <c r="JR13" s="119">
        <v>6720</v>
      </c>
      <c r="JS13" s="119">
        <v>6495</v>
      </c>
      <c r="JT13" s="119">
        <v>20074</v>
      </c>
      <c r="JU13" s="134">
        <v>2668182</v>
      </c>
      <c r="JV13" s="133">
        <v>129452</v>
      </c>
      <c r="JW13" s="119">
        <v>1890700</v>
      </c>
      <c r="JX13" s="119">
        <v>358089</v>
      </c>
      <c r="JY13" s="119">
        <v>65870</v>
      </c>
      <c r="JZ13" s="119">
        <v>33773</v>
      </c>
      <c r="KA13" s="119">
        <v>10329</v>
      </c>
      <c r="KB13" s="119">
        <v>6947</v>
      </c>
      <c r="KC13" s="119">
        <v>3647</v>
      </c>
      <c r="KD13" s="119">
        <v>20428</v>
      </c>
      <c r="KE13" s="134">
        <v>2519235</v>
      </c>
      <c r="KF13" s="133">
        <v>125012</v>
      </c>
      <c r="KG13" s="119">
        <v>2035154</v>
      </c>
      <c r="KH13" s="119">
        <v>370027</v>
      </c>
      <c r="KI13" s="119">
        <v>68826</v>
      </c>
      <c r="KJ13" s="119">
        <v>40860</v>
      </c>
      <c r="KK13" s="119">
        <v>15406</v>
      </c>
      <c r="KL13" s="119">
        <v>9902</v>
      </c>
      <c r="KM13" s="119">
        <v>5563</v>
      </c>
      <c r="KN13" s="119">
        <v>32871</v>
      </c>
      <c r="KO13" s="134">
        <v>2703621</v>
      </c>
      <c r="KP13" s="133">
        <v>131166</v>
      </c>
      <c r="KQ13" s="119">
        <v>1998408</v>
      </c>
      <c r="KR13" s="119">
        <v>352238</v>
      </c>
      <c r="KS13" s="119">
        <v>69455</v>
      </c>
      <c r="KT13" s="119">
        <v>36603</v>
      </c>
      <c r="KU13" s="119">
        <v>9283</v>
      </c>
      <c r="KV13" s="119">
        <v>8994</v>
      </c>
      <c r="KW13" s="119">
        <v>3272</v>
      </c>
      <c r="KX13" s="119">
        <v>34222</v>
      </c>
      <c r="KY13" s="134">
        <v>2659843</v>
      </c>
      <c r="KZ13" s="133">
        <v>166632</v>
      </c>
      <c r="LA13" s="119">
        <v>2238154</v>
      </c>
      <c r="LB13" s="119">
        <v>365643</v>
      </c>
      <c r="LC13" s="119">
        <v>74682</v>
      </c>
      <c r="LD13" s="119">
        <v>36467</v>
      </c>
      <c r="LE13" s="119">
        <v>9930</v>
      </c>
      <c r="LF13" s="119">
        <v>6249</v>
      </c>
      <c r="LG13" s="119">
        <v>4709</v>
      </c>
      <c r="LH13" s="119">
        <v>20542</v>
      </c>
      <c r="LI13" s="134">
        <v>2923008</v>
      </c>
    </row>
    <row r="14" spans="1:321" s="13" customFormat="1">
      <c r="A14" s="44" t="s">
        <v>572</v>
      </c>
      <c r="B14" s="133">
        <v>937161</v>
      </c>
      <c r="C14" s="119" t="s">
        <v>134</v>
      </c>
      <c r="D14" s="119" t="s">
        <v>134</v>
      </c>
      <c r="E14" s="119" t="s">
        <v>134</v>
      </c>
      <c r="F14" s="119" t="s">
        <v>134</v>
      </c>
      <c r="G14" s="119" t="s">
        <v>134</v>
      </c>
      <c r="H14" s="119" t="s">
        <v>134</v>
      </c>
      <c r="I14" s="119" t="s">
        <v>134</v>
      </c>
      <c r="J14" s="119">
        <v>2881</v>
      </c>
      <c r="K14" s="134">
        <v>940042</v>
      </c>
      <c r="L14" s="133">
        <v>841522</v>
      </c>
      <c r="M14" s="119" t="s">
        <v>181</v>
      </c>
      <c r="N14" s="119" t="s">
        <v>181</v>
      </c>
      <c r="O14" s="119" t="s">
        <v>181</v>
      </c>
      <c r="P14" s="119" t="s">
        <v>181</v>
      </c>
      <c r="Q14" s="119" t="s">
        <v>532</v>
      </c>
      <c r="R14" s="119" t="s">
        <v>532</v>
      </c>
      <c r="S14" s="119" t="s">
        <v>532</v>
      </c>
      <c r="T14" s="119" t="s">
        <v>532</v>
      </c>
      <c r="U14" s="134">
        <v>841522</v>
      </c>
      <c r="V14" s="133">
        <v>745601</v>
      </c>
      <c r="W14" s="119" t="s">
        <v>134</v>
      </c>
      <c r="X14" s="119" t="s">
        <v>134</v>
      </c>
      <c r="Y14" s="119" t="s">
        <v>134</v>
      </c>
      <c r="Z14" s="119" t="s">
        <v>134</v>
      </c>
      <c r="AA14" s="119" t="s">
        <v>134</v>
      </c>
      <c r="AB14" s="119" t="s">
        <v>134</v>
      </c>
      <c r="AC14" s="119" t="s">
        <v>134</v>
      </c>
      <c r="AD14" s="119" t="s">
        <v>134</v>
      </c>
      <c r="AE14" s="134">
        <v>745601</v>
      </c>
      <c r="AF14" s="133">
        <v>651017</v>
      </c>
      <c r="AG14" s="119" t="s">
        <v>134</v>
      </c>
      <c r="AH14" s="119" t="s">
        <v>134</v>
      </c>
      <c r="AI14" s="119" t="s">
        <v>134</v>
      </c>
      <c r="AJ14" s="119" t="s">
        <v>134</v>
      </c>
      <c r="AK14" s="119" t="s">
        <v>134</v>
      </c>
      <c r="AL14" s="119" t="s">
        <v>134</v>
      </c>
      <c r="AM14" s="119" t="s">
        <v>134</v>
      </c>
      <c r="AN14" s="119" t="s">
        <v>134</v>
      </c>
      <c r="AO14" s="134">
        <v>651017</v>
      </c>
      <c r="AP14" s="133">
        <v>546642</v>
      </c>
      <c r="AQ14" s="119" t="s">
        <v>134</v>
      </c>
      <c r="AR14" s="119" t="s">
        <v>134</v>
      </c>
      <c r="AS14" s="119" t="s">
        <v>134</v>
      </c>
      <c r="AT14" s="119" t="s">
        <v>134</v>
      </c>
      <c r="AU14" s="119" t="s">
        <v>134</v>
      </c>
      <c r="AV14" s="119" t="s">
        <v>134</v>
      </c>
      <c r="AW14" s="119" t="s">
        <v>134</v>
      </c>
      <c r="AX14" s="119" t="s">
        <v>134</v>
      </c>
      <c r="AY14" s="134">
        <v>546642</v>
      </c>
      <c r="AZ14" s="133">
        <v>882691</v>
      </c>
      <c r="BA14" s="119" t="s">
        <v>134</v>
      </c>
      <c r="BB14" s="119" t="s">
        <v>134</v>
      </c>
      <c r="BC14" s="119" t="s">
        <v>134</v>
      </c>
      <c r="BD14" s="119" t="s">
        <v>134</v>
      </c>
      <c r="BE14" s="119" t="s">
        <v>134</v>
      </c>
      <c r="BF14" s="119" t="s">
        <v>134</v>
      </c>
      <c r="BG14" s="119" t="s">
        <v>134</v>
      </c>
      <c r="BH14" s="119">
        <v>1145</v>
      </c>
      <c r="BI14" s="134">
        <v>883836</v>
      </c>
      <c r="BJ14" s="133">
        <v>782482</v>
      </c>
      <c r="BK14" s="119" t="s">
        <v>134</v>
      </c>
      <c r="BL14" s="119" t="s">
        <v>134</v>
      </c>
      <c r="BM14" s="119" t="s">
        <v>134</v>
      </c>
      <c r="BN14" s="119" t="s">
        <v>134</v>
      </c>
      <c r="BO14" s="119" t="s">
        <v>134</v>
      </c>
      <c r="BP14" s="119" t="s">
        <v>134</v>
      </c>
      <c r="BQ14" s="119" t="s">
        <v>134</v>
      </c>
      <c r="BR14" s="119">
        <v>1137</v>
      </c>
      <c r="BS14" s="134">
        <v>783619</v>
      </c>
      <c r="BT14" s="133">
        <v>687019</v>
      </c>
      <c r="BU14" s="119" t="s">
        <v>134</v>
      </c>
      <c r="BV14" s="119" t="s">
        <v>134</v>
      </c>
      <c r="BW14" s="119" t="s">
        <v>134</v>
      </c>
      <c r="BX14" s="119" t="s">
        <v>134</v>
      </c>
      <c r="BY14" s="119" t="s">
        <v>134</v>
      </c>
      <c r="BZ14" s="119" t="s">
        <v>134</v>
      </c>
      <c r="CA14" s="119" t="s">
        <v>134</v>
      </c>
      <c r="CB14" s="119">
        <v>1137</v>
      </c>
      <c r="CC14" s="134">
        <v>688156</v>
      </c>
      <c r="CD14" s="133">
        <v>572301</v>
      </c>
      <c r="CE14" s="119" t="s">
        <v>134</v>
      </c>
      <c r="CF14" s="119" t="s">
        <v>134</v>
      </c>
      <c r="CG14" s="119" t="s">
        <v>134</v>
      </c>
      <c r="CH14" s="119" t="s">
        <v>134</v>
      </c>
      <c r="CI14" s="119" t="s">
        <v>134</v>
      </c>
      <c r="CJ14" s="119" t="s">
        <v>134</v>
      </c>
      <c r="CK14" s="119" t="s">
        <v>134</v>
      </c>
      <c r="CL14" s="119">
        <v>1137</v>
      </c>
      <c r="CM14" s="134">
        <v>573438</v>
      </c>
      <c r="CN14" s="133">
        <v>483395</v>
      </c>
      <c r="CO14" s="119" t="s">
        <v>134</v>
      </c>
      <c r="CP14" s="119" t="s">
        <v>134</v>
      </c>
      <c r="CQ14" s="119" t="s">
        <v>134</v>
      </c>
      <c r="CR14" s="119" t="s">
        <v>134</v>
      </c>
      <c r="CS14" s="119" t="s">
        <v>134</v>
      </c>
      <c r="CT14" s="119" t="s">
        <v>134</v>
      </c>
      <c r="CU14" s="119" t="s">
        <v>134</v>
      </c>
      <c r="CV14" s="119">
        <v>1137</v>
      </c>
      <c r="CW14" s="134">
        <v>484532</v>
      </c>
      <c r="CX14" s="133">
        <v>406756</v>
      </c>
      <c r="CY14" s="119" t="s">
        <v>134</v>
      </c>
      <c r="CZ14" s="119" t="s">
        <v>134</v>
      </c>
      <c r="DA14" s="119" t="s">
        <v>134</v>
      </c>
      <c r="DB14" s="119" t="s">
        <v>134</v>
      </c>
      <c r="DC14" s="119" t="s">
        <v>134</v>
      </c>
      <c r="DD14" s="119" t="s">
        <v>134</v>
      </c>
      <c r="DE14" s="119" t="s">
        <v>134</v>
      </c>
      <c r="DF14" s="119">
        <v>1137</v>
      </c>
      <c r="DG14" s="134">
        <v>407893</v>
      </c>
      <c r="DH14" s="133">
        <v>344926</v>
      </c>
      <c r="DI14" s="119" t="s">
        <v>134</v>
      </c>
      <c r="DJ14" s="119" t="s">
        <v>134</v>
      </c>
      <c r="DK14" s="119" t="s">
        <v>134</v>
      </c>
      <c r="DL14" s="119" t="s">
        <v>134</v>
      </c>
      <c r="DM14" s="119" t="s">
        <v>134</v>
      </c>
      <c r="DN14" s="119" t="s">
        <v>134</v>
      </c>
      <c r="DO14" s="119" t="s">
        <v>134</v>
      </c>
      <c r="DP14" s="119">
        <v>1137</v>
      </c>
      <c r="DQ14" s="134">
        <v>346063</v>
      </c>
      <c r="DR14" s="133">
        <v>288549</v>
      </c>
      <c r="DS14" s="119" t="s">
        <v>134</v>
      </c>
      <c r="DT14" s="119" t="s">
        <v>134</v>
      </c>
      <c r="DU14" s="119" t="s">
        <v>134</v>
      </c>
      <c r="DV14" s="119" t="s">
        <v>134</v>
      </c>
      <c r="DW14" s="119" t="s">
        <v>134</v>
      </c>
      <c r="DX14" s="119" t="s">
        <v>134</v>
      </c>
      <c r="DY14" s="119" t="s">
        <v>134</v>
      </c>
      <c r="DZ14" s="119">
        <v>1137</v>
      </c>
      <c r="EA14" s="134">
        <v>289686</v>
      </c>
      <c r="EB14" s="133">
        <v>229046</v>
      </c>
      <c r="EC14" s="119" t="s">
        <v>134</v>
      </c>
      <c r="ED14" s="119" t="s">
        <v>134</v>
      </c>
      <c r="EE14" s="119" t="s">
        <v>134</v>
      </c>
      <c r="EF14" s="119" t="s">
        <v>134</v>
      </c>
      <c r="EG14" s="119" t="s">
        <v>134</v>
      </c>
      <c r="EH14" s="119" t="s">
        <v>134</v>
      </c>
      <c r="EI14" s="119" t="s">
        <v>134</v>
      </c>
      <c r="EJ14" s="119">
        <v>1138</v>
      </c>
      <c r="EK14" s="134">
        <v>230184</v>
      </c>
      <c r="EL14" s="133">
        <v>181403</v>
      </c>
      <c r="EM14" s="119" t="s">
        <v>134</v>
      </c>
      <c r="EN14" s="119" t="s">
        <v>134</v>
      </c>
      <c r="EO14" s="119" t="s">
        <v>134</v>
      </c>
      <c r="EP14" s="119" t="s">
        <v>134</v>
      </c>
      <c r="EQ14" s="119" t="s">
        <v>134</v>
      </c>
      <c r="ER14" s="119" t="s">
        <v>134</v>
      </c>
      <c r="ES14" s="119" t="s">
        <v>134</v>
      </c>
      <c r="ET14" s="119">
        <v>1137</v>
      </c>
      <c r="EU14" s="134">
        <v>182540</v>
      </c>
      <c r="EV14" s="133">
        <v>138066</v>
      </c>
      <c r="EW14" s="119" t="s">
        <v>134</v>
      </c>
      <c r="EX14" s="119" t="s">
        <v>134</v>
      </c>
      <c r="EY14" s="119" t="s">
        <v>134</v>
      </c>
      <c r="EZ14" s="119" t="s">
        <v>134</v>
      </c>
      <c r="FA14" s="119" t="s">
        <v>134</v>
      </c>
      <c r="FB14" s="119" t="s">
        <v>134</v>
      </c>
      <c r="FC14" s="119" t="s">
        <v>134</v>
      </c>
      <c r="FD14" s="119" t="s">
        <v>134</v>
      </c>
      <c r="FE14" s="134">
        <v>138066</v>
      </c>
      <c r="FF14" s="133">
        <v>95649</v>
      </c>
      <c r="FG14" s="119" t="s">
        <v>134</v>
      </c>
      <c r="FH14" s="119" t="s">
        <v>134</v>
      </c>
      <c r="FI14" s="119" t="s">
        <v>134</v>
      </c>
      <c r="FJ14" s="119" t="s">
        <v>134</v>
      </c>
      <c r="FK14" s="119" t="s">
        <v>134</v>
      </c>
      <c r="FL14" s="119" t="s">
        <v>134</v>
      </c>
      <c r="FM14" s="119" t="s">
        <v>134</v>
      </c>
      <c r="FN14" s="119" t="s">
        <v>134</v>
      </c>
      <c r="FO14" s="134">
        <v>95649</v>
      </c>
      <c r="FP14" s="133">
        <v>74405</v>
      </c>
      <c r="FQ14" s="119" t="s">
        <v>134</v>
      </c>
      <c r="FR14" s="119" t="s">
        <v>134</v>
      </c>
      <c r="FS14" s="119" t="s">
        <v>134</v>
      </c>
      <c r="FT14" s="119" t="s">
        <v>134</v>
      </c>
      <c r="FU14" s="119" t="s">
        <v>134</v>
      </c>
      <c r="FV14" s="119" t="s">
        <v>134</v>
      </c>
      <c r="FW14" s="119" t="s">
        <v>134</v>
      </c>
      <c r="FX14" s="119" t="s">
        <v>134</v>
      </c>
      <c r="FY14" s="134">
        <v>74405</v>
      </c>
      <c r="FZ14" s="133">
        <v>60653</v>
      </c>
      <c r="GA14" s="119" t="s">
        <v>134</v>
      </c>
      <c r="GB14" s="119" t="s">
        <v>134</v>
      </c>
      <c r="GC14" s="119" t="s">
        <v>134</v>
      </c>
      <c r="GD14" s="119" t="s">
        <v>134</v>
      </c>
      <c r="GE14" s="119" t="s">
        <v>134</v>
      </c>
      <c r="GF14" s="119" t="s">
        <v>134</v>
      </c>
      <c r="GG14" s="119" t="s">
        <v>134</v>
      </c>
      <c r="GH14" s="119" t="s">
        <v>134</v>
      </c>
      <c r="GI14" s="134">
        <v>60653</v>
      </c>
      <c r="GJ14" s="133">
        <v>47738</v>
      </c>
      <c r="GK14" s="119" t="s">
        <v>134</v>
      </c>
      <c r="GL14" s="119" t="s">
        <v>134</v>
      </c>
      <c r="GM14" s="119" t="s">
        <v>134</v>
      </c>
      <c r="GN14" s="119" t="s">
        <v>134</v>
      </c>
      <c r="GO14" s="119" t="s">
        <v>134</v>
      </c>
      <c r="GP14" s="119" t="s">
        <v>134</v>
      </c>
      <c r="GQ14" s="119" t="s">
        <v>134</v>
      </c>
      <c r="GR14" s="119" t="s">
        <v>134</v>
      </c>
      <c r="GS14" s="134">
        <v>47738</v>
      </c>
      <c r="GT14" s="133">
        <v>35543</v>
      </c>
      <c r="GU14" s="119" t="s">
        <v>134</v>
      </c>
      <c r="GV14" s="119" t="s">
        <v>134</v>
      </c>
      <c r="GW14" s="119" t="s">
        <v>134</v>
      </c>
      <c r="GX14" s="119" t="s">
        <v>134</v>
      </c>
      <c r="GY14" s="119" t="s">
        <v>134</v>
      </c>
      <c r="GZ14" s="119" t="s">
        <v>134</v>
      </c>
      <c r="HA14" s="119" t="s">
        <v>134</v>
      </c>
      <c r="HB14" s="119"/>
      <c r="HC14" s="134">
        <v>35543</v>
      </c>
      <c r="HD14" s="133">
        <v>23949</v>
      </c>
      <c r="HE14" s="119">
        <v>0</v>
      </c>
      <c r="HF14" s="119">
        <v>0</v>
      </c>
      <c r="HG14" s="119">
        <v>0</v>
      </c>
      <c r="HH14" s="119">
        <v>0</v>
      </c>
      <c r="HI14" s="119">
        <v>0</v>
      </c>
      <c r="HJ14" s="119">
        <v>0</v>
      </c>
      <c r="HK14" s="119">
        <v>0</v>
      </c>
      <c r="HL14" s="119">
        <v>0</v>
      </c>
      <c r="HM14" s="134">
        <v>23949</v>
      </c>
      <c r="HN14" s="157">
        <v>13578</v>
      </c>
      <c r="HO14" s="156"/>
      <c r="HP14" s="156" t="s">
        <v>134</v>
      </c>
      <c r="HQ14" s="156" t="s">
        <v>134</v>
      </c>
      <c r="HR14" s="156" t="s">
        <v>134</v>
      </c>
      <c r="HS14" s="156" t="s">
        <v>134</v>
      </c>
      <c r="HT14" s="156" t="s">
        <v>134</v>
      </c>
      <c r="HU14" s="156"/>
      <c r="HV14" s="156" t="s">
        <v>134</v>
      </c>
      <c r="HW14" s="158">
        <v>13578</v>
      </c>
      <c r="HX14" s="133">
        <v>6053</v>
      </c>
      <c r="HY14" s="119">
        <v>0</v>
      </c>
      <c r="HZ14" s="119">
        <v>0</v>
      </c>
      <c r="IA14" s="119">
        <v>0</v>
      </c>
      <c r="IB14" s="119">
        <v>0</v>
      </c>
      <c r="IC14" s="119">
        <v>0</v>
      </c>
      <c r="ID14" s="119">
        <v>0</v>
      </c>
      <c r="IE14" s="119">
        <v>0</v>
      </c>
      <c r="IF14" s="119">
        <v>0</v>
      </c>
      <c r="IG14" s="119">
        <v>6053</v>
      </c>
      <c r="IH14" s="133">
        <v>2084</v>
      </c>
      <c r="II14" s="119" t="s">
        <v>134</v>
      </c>
      <c r="IJ14" s="119" t="s">
        <v>134</v>
      </c>
      <c r="IK14" s="119" t="s">
        <v>134</v>
      </c>
      <c r="IL14" s="119" t="s">
        <v>134</v>
      </c>
      <c r="IM14" s="119" t="s">
        <v>134</v>
      </c>
      <c r="IN14" s="119" t="s">
        <v>134</v>
      </c>
      <c r="IO14" s="119" t="s">
        <v>134</v>
      </c>
      <c r="IP14" s="119" t="s">
        <v>134</v>
      </c>
      <c r="IQ14" s="119">
        <v>2084</v>
      </c>
      <c r="IR14" s="133">
        <v>981</v>
      </c>
      <c r="IS14" s="119">
        <v>0</v>
      </c>
      <c r="IT14" s="119">
        <v>0</v>
      </c>
      <c r="IU14" s="119">
        <v>0</v>
      </c>
      <c r="IV14" s="119">
        <v>0</v>
      </c>
      <c r="IW14" s="119">
        <v>0</v>
      </c>
      <c r="IX14" s="119">
        <v>0</v>
      </c>
      <c r="IY14" s="119">
        <v>0</v>
      </c>
      <c r="IZ14" s="119">
        <v>0</v>
      </c>
      <c r="JA14" s="134">
        <v>981</v>
      </c>
      <c r="JB14" s="133">
        <v>383</v>
      </c>
      <c r="JC14" s="119">
        <v>0</v>
      </c>
      <c r="JD14" s="119">
        <v>0</v>
      </c>
      <c r="JE14" s="119">
        <v>0</v>
      </c>
      <c r="JF14" s="119">
        <v>0</v>
      </c>
      <c r="JG14" s="119">
        <v>0</v>
      </c>
      <c r="JH14" s="119">
        <v>0</v>
      </c>
      <c r="JI14" s="119">
        <v>0</v>
      </c>
      <c r="JJ14" s="119">
        <v>0</v>
      </c>
      <c r="JK14" s="134">
        <v>383</v>
      </c>
      <c r="JL14" s="133">
        <v>73</v>
      </c>
      <c r="JM14" s="119">
        <v>0</v>
      </c>
      <c r="JN14" s="119">
        <v>0</v>
      </c>
      <c r="JO14" s="119">
        <v>0</v>
      </c>
      <c r="JP14" s="119">
        <v>0</v>
      </c>
      <c r="JQ14" s="119">
        <v>0</v>
      </c>
      <c r="JR14" s="119">
        <v>0</v>
      </c>
      <c r="JS14" s="119">
        <v>0</v>
      </c>
      <c r="JT14" s="119">
        <v>0</v>
      </c>
      <c r="JU14" s="134">
        <v>73</v>
      </c>
      <c r="JV14" s="133" t="s">
        <v>134</v>
      </c>
      <c r="JW14" s="119" t="s">
        <v>134</v>
      </c>
      <c r="JX14" s="119" t="s">
        <v>134</v>
      </c>
      <c r="JY14" s="119" t="s">
        <v>134</v>
      </c>
      <c r="JZ14" s="119" t="s">
        <v>134</v>
      </c>
      <c r="KA14" s="119" t="s">
        <v>134</v>
      </c>
      <c r="KB14" s="119" t="s">
        <v>134</v>
      </c>
      <c r="KC14" s="119" t="s">
        <v>134</v>
      </c>
      <c r="KD14" s="119" t="s">
        <v>134</v>
      </c>
      <c r="KE14" s="134" t="s">
        <v>134</v>
      </c>
      <c r="KF14" s="133">
        <v>0</v>
      </c>
      <c r="KG14" s="119">
        <v>0</v>
      </c>
      <c r="KH14" s="119">
        <v>0</v>
      </c>
      <c r="KI14" s="119">
        <v>0</v>
      </c>
      <c r="KJ14" s="119">
        <v>0</v>
      </c>
      <c r="KK14" s="119">
        <v>0</v>
      </c>
      <c r="KL14" s="119">
        <v>0</v>
      </c>
      <c r="KM14" s="119">
        <v>0</v>
      </c>
      <c r="KN14" s="119">
        <v>0</v>
      </c>
      <c r="KO14" s="134">
        <v>0</v>
      </c>
      <c r="KP14" s="133">
        <v>0</v>
      </c>
      <c r="KQ14" s="119">
        <v>0</v>
      </c>
      <c r="KR14" s="119">
        <v>0</v>
      </c>
      <c r="KS14" s="119">
        <v>0</v>
      </c>
      <c r="KT14" s="119">
        <v>0</v>
      </c>
      <c r="KU14" s="119">
        <v>0</v>
      </c>
      <c r="KV14" s="119">
        <v>0</v>
      </c>
      <c r="KW14" s="119">
        <v>0</v>
      </c>
      <c r="KX14" s="119">
        <v>0</v>
      </c>
      <c r="KY14" s="134">
        <v>0</v>
      </c>
      <c r="KZ14" s="133">
        <v>0</v>
      </c>
      <c r="LA14" s="119">
        <v>0</v>
      </c>
      <c r="LB14" s="119">
        <v>0</v>
      </c>
      <c r="LC14" s="119">
        <v>0</v>
      </c>
      <c r="LD14" s="119">
        <v>0</v>
      </c>
      <c r="LE14" s="119">
        <v>0</v>
      </c>
      <c r="LF14" s="119">
        <v>0</v>
      </c>
      <c r="LG14" s="119">
        <v>0</v>
      </c>
      <c r="LH14" s="119">
        <v>0</v>
      </c>
      <c r="LI14" s="134">
        <v>0</v>
      </c>
    </row>
    <row r="15" spans="1:321" s="13" customFormat="1">
      <c r="A15" s="43" t="s">
        <v>573</v>
      </c>
      <c r="B15" s="137">
        <v>3725321</v>
      </c>
      <c r="C15" s="121">
        <v>16304446</v>
      </c>
      <c r="D15" s="121">
        <v>4836122</v>
      </c>
      <c r="E15" s="121">
        <v>1717104</v>
      </c>
      <c r="F15" s="121">
        <v>1033940</v>
      </c>
      <c r="G15" s="121">
        <v>448136</v>
      </c>
      <c r="H15" s="121">
        <v>364669</v>
      </c>
      <c r="I15" s="121">
        <v>334230</v>
      </c>
      <c r="J15" s="121">
        <v>1776044</v>
      </c>
      <c r="K15" s="138">
        <v>30540012</v>
      </c>
      <c r="L15" s="137">
        <v>3787616</v>
      </c>
      <c r="M15" s="121">
        <v>17475061</v>
      </c>
      <c r="N15" s="121">
        <v>4202998</v>
      </c>
      <c r="O15" s="121">
        <v>1640813</v>
      </c>
      <c r="P15" s="121">
        <v>935936</v>
      </c>
      <c r="Q15" s="121">
        <v>284988</v>
      </c>
      <c r="R15" s="121">
        <v>404746</v>
      </c>
      <c r="S15" s="121">
        <v>401176</v>
      </c>
      <c r="T15" s="121">
        <v>1772052</v>
      </c>
      <c r="U15" s="138">
        <v>30905386</v>
      </c>
      <c r="V15" s="137">
        <v>3538981</v>
      </c>
      <c r="W15" s="121">
        <v>17940426</v>
      </c>
      <c r="X15" s="121">
        <v>3756304</v>
      </c>
      <c r="Y15" s="121">
        <v>1593096</v>
      </c>
      <c r="Z15" s="121">
        <v>737958</v>
      </c>
      <c r="AA15" s="121">
        <v>351852</v>
      </c>
      <c r="AB15" s="121">
        <v>365717</v>
      </c>
      <c r="AC15" s="121">
        <v>531012</v>
      </c>
      <c r="AD15" s="121">
        <v>1676651</v>
      </c>
      <c r="AE15" s="138">
        <v>30491997</v>
      </c>
      <c r="AF15" s="137">
        <v>3475652</v>
      </c>
      <c r="AG15" s="121">
        <v>19357628</v>
      </c>
      <c r="AH15" s="121">
        <v>3324085</v>
      </c>
      <c r="AI15" s="121">
        <v>1385788</v>
      </c>
      <c r="AJ15" s="121">
        <v>946526</v>
      </c>
      <c r="AK15" s="121">
        <v>342506</v>
      </c>
      <c r="AL15" s="121">
        <v>235289</v>
      </c>
      <c r="AM15" s="121">
        <v>329521</v>
      </c>
      <c r="AN15" s="121">
        <v>1972138</v>
      </c>
      <c r="AO15" s="138">
        <v>31369133</v>
      </c>
      <c r="AP15" s="137">
        <v>3315257</v>
      </c>
      <c r="AQ15" s="121">
        <v>19735739</v>
      </c>
      <c r="AR15" s="121">
        <v>3374011</v>
      </c>
      <c r="AS15" s="121">
        <v>1352815</v>
      </c>
      <c r="AT15" s="121">
        <v>979614</v>
      </c>
      <c r="AU15" s="121">
        <v>616807</v>
      </c>
      <c r="AV15" s="121">
        <v>181598</v>
      </c>
      <c r="AW15" s="121">
        <v>282945</v>
      </c>
      <c r="AX15" s="121">
        <v>1941327</v>
      </c>
      <c r="AY15" s="138">
        <v>31780113</v>
      </c>
      <c r="AZ15" s="137">
        <v>3363000</v>
      </c>
      <c r="BA15" s="121">
        <v>19933513</v>
      </c>
      <c r="BB15" s="121">
        <v>3549284</v>
      </c>
      <c r="BC15" s="121">
        <v>1296783</v>
      </c>
      <c r="BD15" s="121">
        <v>918792</v>
      </c>
      <c r="BE15" s="121">
        <v>567677</v>
      </c>
      <c r="BF15" s="121">
        <v>300731</v>
      </c>
      <c r="BG15" s="121">
        <v>324641</v>
      </c>
      <c r="BH15" s="121">
        <v>1752591</v>
      </c>
      <c r="BI15" s="138">
        <v>32007012</v>
      </c>
      <c r="BJ15" s="137">
        <v>3214352</v>
      </c>
      <c r="BK15" s="121">
        <v>20143532</v>
      </c>
      <c r="BL15" s="121">
        <v>3621047</v>
      </c>
      <c r="BM15" s="121">
        <v>1155371</v>
      </c>
      <c r="BN15" s="121">
        <v>943497</v>
      </c>
      <c r="BO15" s="121">
        <v>607762</v>
      </c>
      <c r="BP15" s="121">
        <v>225894</v>
      </c>
      <c r="BQ15" s="121">
        <v>297285</v>
      </c>
      <c r="BR15" s="121">
        <v>1533872</v>
      </c>
      <c r="BS15" s="138">
        <v>31742612</v>
      </c>
      <c r="BT15" s="137">
        <v>4039503</v>
      </c>
      <c r="BU15" s="121">
        <v>20061798</v>
      </c>
      <c r="BV15" s="121">
        <v>3397246</v>
      </c>
      <c r="BW15" s="121">
        <v>2164506</v>
      </c>
      <c r="BX15" s="121">
        <v>1420429</v>
      </c>
      <c r="BY15" s="121">
        <v>626152</v>
      </c>
      <c r="BZ15" s="121">
        <v>342234</v>
      </c>
      <c r="CA15" s="121">
        <v>333394</v>
      </c>
      <c r="CB15" s="121">
        <v>1678457</v>
      </c>
      <c r="CC15" s="138">
        <v>34063719</v>
      </c>
      <c r="CD15" s="137">
        <v>3983783</v>
      </c>
      <c r="CE15" s="121">
        <v>18711118</v>
      </c>
      <c r="CF15" s="121">
        <v>5298715</v>
      </c>
      <c r="CG15" s="121">
        <v>2033039</v>
      </c>
      <c r="CH15" s="121">
        <v>1257525</v>
      </c>
      <c r="CI15" s="121">
        <v>656125</v>
      </c>
      <c r="CJ15" s="121">
        <v>394167</v>
      </c>
      <c r="CK15" s="121">
        <v>374524</v>
      </c>
      <c r="CL15" s="121">
        <v>1592894</v>
      </c>
      <c r="CM15" s="138">
        <v>34301890</v>
      </c>
      <c r="CN15" s="137">
        <v>4041068</v>
      </c>
      <c r="CO15" s="121">
        <v>17077020</v>
      </c>
      <c r="CP15" s="121">
        <v>6934889</v>
      </c>
      <c r="CQ15" s="121">
        <v>1860199</v>
      </c>
      <c r="CR15" s="121">
        <v>1232901</v>
      </c>
      <c r="CS15" s="121">
        <v>655472</v>
      </c>
      <c r="CT15" s="121">
        <v>511705</v>
      </c>
      <c r="CU15" s="121">
        <v>387502</v>
      </c>
      <c r="CV15" s="121">
        <v>1536456</v>
      </c>
      <c r="CW15" s="138">
        <v>34237212</v>
      </c>
      <c r="CX15" s="137">
        <v>4219201</v>
      </c>
      <c r="CY15" s="121">
        <v>17511892</v>
      </c>
      <c r="CZ15" s="121">
        <v>6773678</v>
      </c>
      <c r="DA15" s="121">
        <v>1936477</v>
      </c>
      <c r="DB15" s="121">
        <v>1137919</v>
      </c>
      <c r="DC15" s="121">
        <v>392021</v>
      </c>
      <c r="DD15" s="121">
        <v>404492</v>
      </c>
      <c r="DE15" s="121">
        <v>655042</v>
      </c>
      <c r="DF15" s="121">
        <v>1616399</v>
      </c>
      <c r="DG15" s="138">
        <v>34647121</v>
      </c>
      <c r="DH15" s="137">
        <v>4154745</v>
      </c>
      <c r="DI15" s="121">
        <v>19586641</v>
      </c>
      <c r="DJ15" s="121">
        <v>6401449</v>
      </c>
      <c r="DK15" s="121">
        <v>1965565</v>
      </c>
      <c r="DL15" s="121">
        <v>982258</v>
      </c>
      <c r="DM15" s="121">
        <v>432015</v>
      </c>
      <c r="DN15" s="121">
        <v>280212</v>
      </c>
      <c r="DO15" s="121">
        <v>681003</v>
      </c>
      <c r="DP15" s="121">
        <v>1698782</v>
      </c>
      <c r="DQ15" s="138">
        <v>36182670</v>
      </c>
      <c r="DR15" s="137">
        <v>4220739</v>
      </c>
      <c r="DS15" s="121">
        <v>17459260</v>
      </c>
      <c r="DT15" s="121">
        <v>8571081</v>
      </c>
      <c r="DU15" s="121">
        <v>1870243</v>
      </c>
      <c r="DV15" s="121">
        <v>999835</v>
      </c>
      <c r="DW15" s="121">
        <v>410977</v>
      </c>
      <c r="DX15" s="121">
        <v>258522</v>
      </c>
      <c r="DY15" s="121">
        <v>547828</v>
      </c>
      <c r="DZ15" s="121">
        <v>1847329</v>
      </c>
      <c r="EA15" s="138">
        <v>36185814</v>
      </c>
      <c r="EB15" s="137">
        <v>4204465</v>
      </c>
      <c r="EC15" s="121">
        <v>18595486</v>
      </c>
      <c r="ED15" s="121">
        <v>7187822</v>
      </c>
      <c r="EE15" s="121">
        <v>1670919</v>
      </c>
      <c r="EF15" s="121">
        <v>1086332</v>
      </c>
      <c r="EG15" s="121">
        <v>465835</v>
      </c>
      <c r="EH15" s="121">
        <v>339263</v>
      </c>
      <c r="EI15" s="121">
        <v>221740</v>
      </c>
      <c r="EJ15" s="121">
        <v>2194069</v>
      </c>
      <c r="EK15" s="138">
        <v>35965931</v>
      </c>
      <c r="EL15" s="137">
        <v>4710227</v>
      </c>
      <c r="EM15" s="121">
        <v>17408380</v>
      </c>
      <c r="EN15" s="121">
        <v>8513806</v>
      </c>
      <c r="EO15" s="121">
        <v>1557322</v>
      </c>
      <c r="EP15" s="121">
        <v>973993</v>
      </c>
      <c r="EQ15" s="121">
        <v>478153</v>
      </c>
      <c r="ER15" s="121">
        <v>338196</v>
      </c>
      <c r="ES15" s="121">
        <v>310617</v>
      </c>
      <c r="ET15" s="121">
        <v>1967024</v>
      </c>
      <c r="EU15" s="138">
        <v>36257718</v>
      </c>
      <c r="EV15" s="137">
        <v>5141278</v>
      </c>
      <c r="EW15" s="121">
        <v>18948465</v>
      </c>
      <c r="EX15" s="121">
        <v>7903932</v>
      </c>
      <c r="EY15" s="121">
        <v>1795573</v>
      </c>
      <c r="EZ15" s="121">
        <v>870913</v>
      </c>
      <c r="FA15" s="121">
        <v>334987</v>
      </c>
      <c r="FB15" s="121">
        <v>237528</v>
      </c>
      <c r="FC15" s="121">
        <v>480090</v>
      </c>
      <c r="FD15" s="121">
        <v>1893038</v>
      </c>
      <c r="FE15" s="138">
        <v>37605804</v>
      </c>
      <c r="FF15" s="137">
        <v>4906665</v>
      </c>
      <c r="FG15" s="121">
        <v>18545657</v>
      </c>
      <c r="FH15" s="121">
        <v>7996602</v>
      </c>
      <c r="FI15" s="121">
        <v>1695196</v>
      </c>
      <c r="FJ15" s="121">
        <v>864705</v>
      </c>
      <c r="FK15" s="121">
        <v>334581</v>
      </c>
      <c r="FL15" s="121">
        <v>214888</v>
      </c>
      <c r="FM15" s="121">
        <v>370131</v>
      </c>
      <c r="FN15" s="121">
        <v>1923801</v>
      </c>
      <c r="FO15" s="138">
        <v>36852226</v>
      </c>
      <c r="FP15" s="137">
        <v>4115285</v>
      </c>
      <c r="FQ15" s="121">
        <v>19061487</v>
      </c>
      <c r="FR15" s="121">
        <v>8351470</v>
      </c>
      <c r="FS15" s="121">
        <v>1442245</v>
      </c>
      <c r="FT15" s="121">
        <v>750754</v>
      </c>
      <c r="FU15" s="121">
        <v>294404</v>
      </c>
      <c r="FV15" s="121">
        <v>378702</v>
      </c>
      <c r="FW15" s="121">
        <v>491030</v>
      </c>
      <c r="FX15" s="121">
        <v>1754758</v>
      </c>
      <c r="FY15" s="138">
        <v>36640135</v>
      </c>
      <c r="FZ15" s="137">
        <v>4216313</v>
      </c>
      <c r="GA15" s="121">
        <v>20856054</v>
      </c>
      <c r="GB15" s="121">
        <v>8630880</v>
      </c>
      <c r="GC15" s="121">
        <v>1477993</v>
      </c>
      <c r="GD15" s="121">
        <v>677772</v>
      </c>
      <c r="GE15" s="121">
        <v>254403</v>
      </c>
      <c r="GF15" s="121">
        <v>200106</v>
      </c>
      <c r="GG15" s="121">
        <v>580248</v>
      </c>
      <c r="GH15" s="121">
        <v>1808023</v>
      </c>
      <c r="GI15" s="138">
        <v>38701792</v>
      </c>
      <c r="GJ15" s="137">
        <v>4886878</v>
      </c>
      <c r="GK15" s="121">
        <v>28081331</v>
      </c>
      <c r="GL15" s="121">
        <v>3205160</v>
      </c>
      <c r="GM15" s="121">
        <v>1402037</v>
      </c>
      <c r="GN15" s="121">
        <v>707714</v>
      </c>
      <c r="GO15" s="121">
        <v>229664</v>
      </c>
      <c r="GP15" s="121">
        <v>219187</v>
      </c>
      <c r="GQ15" s="121">
        <v>479913</v>
      </c>
      <c r="GR15" s="121">
        <v>1830091</v>
      </c>
      <c r="GS15" s="138">
        <v>41041975</v>
      </c>
      <c r="GT15" s="137">
        <v>4935865</v>
      </c>
      <c r="GU15" s="121">
        <v>29522320</v>
      </c>
      <c r="GV15" s="121">
        <v>3023678</v>
      </c>
      <c r="GW15" s="121">
        <v>1331932</v>
      </c>
      <c r="GX15" s="121">
        <v>855454</v>
      </c>
      <c r="GY15" s="121">
        <v>219359</v>
      </c>
      <c r="GZ15" s="121">
        <v>183729</v>
      </c>
      <c r="HA15" s="121">
        <v>517262</v>
      </c>
      <c r="HB15" s="121">
        <v>1788884</v>
      </c>
      <c r="HC15" s="138">
        <v>42378483</v>
      </c>
      <c r="HD15" s="137">
        <v>5211577</v>
      </c>
      <c r="HE15" s="121">
        <v>31597636</v>
      </c>
      <c r="HF15" s="121">
        <v>3006884</v>
      </c>
      <c r="HG15" s="121">
        <v>1306032</v>
      </c>
      <c r="HH15" s="121">
        <v>813100</v>
      </c>
      <c r="HI15" s="121">
        <v>241937</v>
      </c>
      <c r="HJ15" s="121">
        <v>232392</v>
      </c>
      <c r="HK15" s="121">
        <v>434579</v>
      </c>
      <c r="HL15" s="121">
        <v>1741348</v>
      </c>
      <c r="HM15" s="138">
        <v>44585485</v>
      </c>
      <c r="HN15" s="159">
        <v>6173115</v>
      </c>
      <c r="HO15" s="155">
        <v>34601246</v>
      </c>
      <c r="HP15" s="155">
        <v>2388343</v>
      </c>
      <c r="HQ15" s="155">
        <v>1006480</v>
      </c>
      <c r="HR15" s="155">
        <v>726096</v>
      </c>
      <c r="HS15" s="155">
        <v>237534</v>
      </c>
      <c r="HT15" s="155">
        <v>220280</v>
      </c>
      <c r="HU15" s="155">
        <v>419059</v>
      </c>
      <c r="HV15" s="155">
        <v>1668400</v>
      </c>
      <c r="HW15" s="160">
        <v>47440553</v>
      </c>
      <c r="HX15" s="137">
        <v>6327466</v>
      </c>
      <c r="HY15" s="121">
        <v>35999926</v>
      </c>
      <c r="HZ15" s="121">
        <v>2482462</v>
      </c>
      <c r="IA15" s="121">
        <v>1050737</v>
      </c>
      <c r="IB15" s="121">
        <v>736750</v>
      </c>
      <c r="IC15" s="121">
        <v>206417</v>
      </c>
      <c r="ID15" s="121">
        <v>251072</v>
      </c>
      <c r="IE15" s="121">
        <v>415664</v>
      </c>
      <c r="IF15" s="121">
        <v>1651375</v>
      </c>
      <c r="IG15" s="121">
        <v>49121869</v>
      </c>
      <c r="IH15" s="133">
        <v>6493851</v>
      </c>
      <c r="II15" s="119">
        <v>36632671</v>
      </c>
      <c r="IJ15" s="119">
        <v>2646200</v>
      </c>
      <c r="IK15" s="119">
        <v>857075</v>
      </c>
      <c r="IL15" s="119">
        <v>766277</v>
      </c>
      <c r="IM15" s="119">
        <v>308697</v>
      </c>
      <c r="IN15" s="119">
        <v>406546</v>
      </c>
      <c r="IO15" s="119">
        <v>340916</v>
      </c>
      <c r="IP15" s="119">
        <v>1635435</v>
      </c>
      <c r="IQ15" s="119">
        <v>50087668</v>
      </c>
      <c r="IR15" s="133">
        <v>7040819</v>
      </c>
      <c r="IS15" s="119">
        <v>36874063</v>
      </c>
      <c r="IT15" s="119">
        <v>2779648</v>
      </c>
      <c r="IU15" s="119">
        <v>1189586</v>
      </c>
      <c r="IV15" s="119">
        <v>667396</v>
      </c>
      <c r="IW15" s="119">
        <v>507253</v>
      </c>
      <c r="IX15" s="119">
        <v>298807</v>
      </c>
      <c r="IY15" s="119">
        <v>437161</v>
      </c>
      <c r="IZ15" s="119">
        <v>1706281</v>
      </c>
      <c r="JA15" s="134">
        <v>51501014</v>
      </c>
      <c r="JB15" s="137">
        <v>7111064</v>
      </c>
      <c r="JC15" s="121">
        <v>37733023</v>
      </c>
      <c r="JD15" s="121">
        <v>2623447</v>
      </c>
      <c r="JE15" s="121">
        <v>1323073</v>
      </c>
      <c r="JF15" s="121">
        <v>652723</v>
      </c>
      <c r="JG15" s="121">
        <v>575181</v>
      </c>
      <c r="JH15" s="121">
        <v>276761</v>
      </c>
      <c r="JI15" s="121">
        <v>493321</v>
      </c>
      <c r="JJ15" s="121">
        <v>1668338</v>
      </c>
      <c r="JK15" s="138">
        <v>52456931</v>
      </c>
      <c r="JL15" s="137">
        <v>7245511</v>
      </c>
      <c r="JM15" s="121">
        <v>39726660</v>
      </c>
      <c r="JN15" s="121">
        <v>2414726</v>
      </c>
      <c r="JO15" s="121">
        <v>794280</v>
      </c>
      <c r="JP15" s="121">
        <v>595403</v>
      </c>
      <c r="JQ15" s="121">
        <v>502578</v>
      </c>
      <c r="JR15" s="121">
        <v>253810</v>
      </c>
      <c r="JS15" s="121">
        <v>493209</v>
      </c>
      <c r="JT15" s="121">
        <v>1643134</v>
      </c>
      <c r="JU15" s="138">
        <v>53669311</v>
      </c>
      <c r="JV15" s="137">
        <v>7347871</v>
      </c>
      <c r="JW15" s="121">
        <v>39489315</v>
      </c>
      <c r="JX15" s="121">
        <v>2456108</v>
      </c>
      <c r="JY15" s="121">
        <v>919093</v>
      </c>
      <c r="JZ15" s="121">
        <v>604820</v>
      </c>
      <c r="KA15" s="121">
        <v>505280</v>
      </c>
      <c r="KB15" s="121">
        <v>355178</v>
      </c>
      <c r="KC15" s="121">
        <v>429851</v>
      </c>
      <c r="KD15" s="121">
        <v>1754150</v>
      </c>
      <c r="KE15" s="138">
        <v>53861666</v>
      </c>
      <c r="KF15" s="137">
        <v>7619191</v>
      </c>
      <c r="KG15" s="121">
        <v>40869747</v>
      </c>
      <c r="KH15" s="121">
        <v>2136813</v>
      </c>
      <c r="KI15" s="121">
        <v>686097</v>
      </c>
      <c r="KJ15" s="121">
        <v>608177</v>
      </c>
      <c r="KK15" s="121">
        <v>431994</v>
      </c>
      <c r="KL15" s="121">
        <v>370726</v>
      </c>
      <c r="KM15" s="121">
        <v>461561</v>
      </c>
      <c r="KN15" s="121">
        <v>1532656</v>
      </c>
      <c r="KO15" s="138">
        <v>54716962</v>
      </c>
      <c r="KP15" s="137">
        <v>7903510</v>
      </c>
      <c r="KQ15" s="121">
        <v>42993479</v>
      </c>
      <c r="KR15" s="121">
        <v>2372753</v>
      </c>
      <c r="KS15" s="121">
        <v>837711</v>
      </c>
      <c r="KT15" s="121">
        <v>818157</v>
      </c>
      <c r="KU15" s="121">
        <v>412161</v>
      </c>
      <c r="KV15" s="121">
        <v>363107</v>
      </c>
      <c r="KW15" s="121">
        <v>335247</v>
      </c>
      <c r="KX15" s="121">
        <v>1617568</v>
      </c>
      <c r="KY15" s="138">
        <v>57669895</v>
      </c>
      <c r="KZ15" s="137">
        <v>8801342</v>
      </c>
      <c r="LA15" s="121">
        <v>44771034</v>
      </c>
      <c r="LB15" s="121">
        <v>3096274</v>
      </c>
      <c r="LC15" s="121">
        <v>1168996</v>
      </c>
      <c r="LD15" s="121">
        <v>1624836</v>
      </c>
      <c r="LE15" s="121">
        <v>352642</v>
      </c>
      <c r="LF15" s="121">
        <v>305585</v>
      </c>
      <c r="LG15" s="121">
        <v>423262</v>
      </c>
      <c r="LH15" s="121">
        <v>1514972</v>
      </c>
      <c r="LI15" s="138">
        <v>62058943</v>
      </c>
    </row>
    <row r="16" spans="1:321">
      <c r="A16" s="44" t="s">
        <v>574</v>
      </c>
      <c r="B16" s="133">
        <v>362037</v>
      </c>
      <c r="C16" s="119">
        <v>115692</v>
      </c>
      <c r="D16" s="119">
        <v>144537</v>
      </c>
      <c r="E16" s="119">
        <v>23762</v>
      </c>
      <c r="F16" s="119">
        <v>17696</v>
      </c>
      <c r="G16" s="119" t="s">
        <v>134</v>
      </c>
      <c r="H16" s="119">
        <v>31243</v>
      </c>
      <c r="I16" s="119" t="s">
        <v>134</v>
      </c>
      <c r="J16" s="119">
        <v>2307</v>
      </c>
      <c r="K16" s="134">
        <v>697274</v>
      </c>
      <c r="L16" s="133">
        <v>267090</v>
      </c>
      <c r="M16" s="119">
        <v>101010</v>
      </c>
      <c r="N16" s="119">
        <v>116507</v>
      </c>
      <c r="O16" s="119">
        <v>33399</v>
      </c>
      <c r="P16" s="119">
        <v>8350</v>
      </c>
      <c r="Q16" s="119">
        <v>8965</v>
      </c>
      <c r="R16" s="119">
        <v>34163</v>
      </c>
      <c r="S16" s="119" t="s">
        <v>532</v>
      </c>
      <c r="T16" s="119" t="s">
        <v>532</v>
      </c>
      <c r="U16" s="134">
        <v>569484</v>
      </c>
      <c r="V16" s="133">
        <v>284752</v>
      </c>
      <c r="W16" s="119">
        <v>100548</v>
      </c>
      <c r="X16" s="119">
        <v>36059</v>
      </c>
      <c r="Y16" s="119">
        <v>56124</v>
      </c>
      <c r="Z16" s="119">
        <v>23209</v>
      </c>
      <c r="AA16" s="119" t="s">
        <v>134</v>
      </c>
      <c r="AB16" s="119">
        <v>29957</v>
      </c>
      <c r="AC16" s="119">
        <v>3488</v>
      </c>
      <c r="AD16" s="119" t="s">
        <v>134</v>
      </c>
      <c r="AE16" s="134">
        <v>534137</v>
      </c>
      <c r="AF16" s="133">
        <v>353343</v>
      </c>
      <c r="AG16" s="119">
        <v>75404</v>
      </c>
      <c r="AH16" s="119">
        <v>73834</v>
      </c>
      <c r="AI16" s="119">
        <v>15366</v>
      </c>
      <c r="AJ16" s="119">
        <v>5893</v>
      </c>
      <c r="AK16" s="119">
        <v>6235</v>
      </c>
      <c r="AL16" s="119">
        <v>27170</v>
      </c>
      <c r="AM16" s="119">
        <v>4007</v>
      </c>
      <c r="AN16" s="119" t="s">
        <v>134</v>
      </c>
      <c r="AO16" s="134">
        <v>561252</v>
      </c>
      <c r="AP16" s="133">
        <v>312399</v>
      </c>
      <c r="AQ16" s="119">
        <v>76805</v>
      </c>
      <c r="AR16" s="119">
        <v>73606</v>
      </c>
      <c r="AS16" s="119">
        <v>14686</v>
      </c>
      <c r="AT16" s="119">
        <v>5894</v>
      </c>
      <c r="AU16" s="119">
        <v>6235</v>
      </c>
      <c r="AV16" s="119">
        <v>27170</v>
      </c>
      <c r="AW16" s="119">
        <v>3974</v>
      </c>
      <c r="AX16" s="119" t="s">
        <v>134</v>
      </c>
      <c r="AY16" s="134">
        <v>520769</v>
      </c>
      <c r="AZ16" s="133">
        <v>284770</v>
      </c>
      <c r="BA16" s="119">
        <v>89469</v>
      </c>
      <c r="BB16" s="119">
        <v>81084</v>
      </c>
      <c r="BC16" s="119">
        <v>2947</v>
      </c>
      <c r="BD16" s="119">
        <v>5893</v>
      </c>
      <c r="BE16" s="119" t="s">
        <v>134</v>
      </c>
      <c r="BF16" s="119">
        <v>34812</v>
      </c>
      <c r="BG16" s="119" t="s">
        <v>134</v>
      </c>
      <c r="BH16" s="119" t="s">
        <v>134</v>
      </c>
      <c r="BI16" s="134">
        <v>498975</v>
      </c>
      <c r="BJ16" s="133">
        <v>333957</v>
      </c>
      <c r="BK16" s="119">
        <v>57680</v>
      </c>
      <c r="BL16" s="119">
        <v>72633</v>
      </c>
      <c r="BM16" s="119">
        <v>2947</v>
      </c>
      <c r="BN16" s="119">
        <v>5893</v>
      </c>
      <c r="BO16" s="119" t="s">
        <v>134</v>
      </c>
      <c r="BP16" s="119" t="s">
        <v>134</v>
      </c>
      <c r="BQ16" s="119" t="s">
        <v>134</v>
      </c>
      <c r="BR16" s="119">
        <v>32217</v>
      </c>
      <c r="BS16" s="134">
        <v>505327</v>
      </c>
      <c r="BT16" s="133">
        <v>325106</v>
      </c>
      <c r="BU16" s="119">
        <v>36446</v>
      </c>
      <c r="BV16" s="119">
        <v>91852</v>
      </c>
      <c r="BW16" s="119">
        <v>14794</v>
      </c>
      <c r="BX16" s="119">
        <v>9112</v>
      </c>
      <c r="BY16" s="119" t="s">
        <v>134</v>
      </c>
      <c r="BZ16" s="119" t="s">
        <v>134</v>
      </c>
      <c r="CA16" s="119" t="s">
        <v>134</v>
      </c>
      <c r="CB16" s="119">
        <v>19927</v>
      </c>
      <c r="CC16" s="134">
        <v>497237</v>
      </c>
      <c r="CD16" s="133">
        <v>321818</v>
      </c>
      <c r="CE16" s="119">
        <v>15403</v>
      </c>
      <c r="CF16" s="119">
        <v>106161</v>
      </c>
      <c r="CG16" s="119">
        <v>10232</v>
      </c>
      <c r="CH16" s="119">
        <v>2947</v>
      </c>
      <c r="CI16" s="119">
        <v>5894</v>
      </c>
      <c r="CJ16" s="119" t="s">
        <v>134</v>
      </c>
      <c r="CK16" s="119" t="s">
        <v>134</v>
      </c>
      <c r="CL16" s="119">
        <v>19044</v>
      </c>
      <c r="CM16" s="134">
        <v>481499</v>
      </c>
      <c r="CN16" s="133">
        <v>287189</v>
      </c>
      <c r="CO16" s="119">
        <v>18515</v>
      </c>
      <c r="CP16" s="119">
        <v>83814</v>
      </c>
      <c r="CQ16" s="119">
        <v>12266</v>
      </c>
      <c r="CR16" s="119" t="s">
        <v>134</v>
      </c>
      <c r="CS16" s="119">
        <v>3971</v>
      </c>
      <c r="CT16" s="119">
        <v>3237</v>
      </c>
      <c r="CU16" s="119">
        <v>5893</v>
      </c>
      <c r="CV16" s="119">
        <v>5189</v>
      </c>
      <c r="CW16" s="134">
        <v>420074</v>
      </c>
      <c r="CX16" s="133">
        <v>266993</v>
      </c>
      <c r="CY16" s="119">
        <v>33975</v>
      </c>
      <c r="CZ16" s="119">
        <v>57654</v>
      </c>
      <c r="DA16" s="119">
        <v>10818</v>
      </c>
      <c r="DB16" s="119">
        <v>5545</v>
      </c>
      <c r="DC16" s="119" t="s">
        <v>134</v>
      </c>
      <c r="DD16" s="119">
        <v>2978</v>
      </c>
      <c r="DE16" s="119">
        <v>5632</v>
      </c>
      <c r="DF16" s="119">
        <v>792</v>
      </c>
      <c r="DG16" s="134">
        <v>384387</v>
      </c>
      <c r="DH16" s="133">
        <v>126987</v>
      </c>
      <c r="DI16" s="119">
        <v>64601</v>
      </c>
      <c r="DJ16" s="119">
        <v>11743</v>
      </c>
      <c r="DK16" s="119">
        <v>3530</v>
      </c>
      <c r="DL16" s="119">
        <v>22165</v>
      </c>
      <c r="DM16" s="119">
        <v>4683</v>
      </c>
      <c r="DN16" s="119">
        <v>2719</v>
      </c>
      <c r="DO16" s="119">
        <v>5631</v>
      </c>
      <c r="DP16" s="119">
        <v>792</v>
      </c>
      <c r="DQ16" s="134">
        <v>242851</v>
      </c>
      <c r="DR16" s="133">
        <v>151312</v>
      </c>
      <c r="DS16" s="119">
        <v>49390</v>
      </c>
      <c r="DT16" s="119">
        <v>21402</v>
      </c>
      <c r="DU16" s="119">
        <v>11764</v>
      </c>
      <c r="DV16" s="119">
        <v>28590</v>
      </c>
      <c r="DW16" s="119" t="s">
        <v>134</v>
      </c>
      <c r="DX16" s="119">
        <v>4287</v>
      </c>
      <c r="DY16" s="119">
        <v>10314</v>
      </c>
      <c r="DZ16" s="119">
        <v>792</v>
      </c>
      <c r="EA16" s="134">
        <v>277851</v>
      </c>
      <c r="EB16" s="133">
        <v>123429</v>
      </c>
      <c r="EC16" s="119">
        <v>49425</v>
      </c>
      <c r="ED16" s="119">
        <v>26285</v>
      </c>
      <c r="EE16" s="119">
        <v>85</v>
      </c>
      <c r="EF16" s="119" t="s">
        <v>134</v>
      </c>
      <c r="EG16" s="119">
        <v>30115</v>
      </c>
      <c r="EH16" s="119">
        <v>389</v>
      </c>
      <c r="EI16" s="119" t="s">
        <v>134</v>
      </c>
      <c r="EJ16" s="119">
        <v>11106</v>
      </c>
      <c r="EK16" s="134">
        <v>240834</v>
      </c>
      <c r="EL16" s="133">
        <v>115896</v>
      </c>
      <c r="EM16" s="119">
        <v>53127</v>
      </c>
      <c r="EN16" s="119">
        <v>2693</v>
      </c>
      <c r="EO16" s="119">
        <v>146</v>
      </c>
      <c r="EP16" s="119" t="s">
        <v>134</v>
      </c>
      <c r="EQ16" s="119">
        <v>30245</v>
      </c>
      <c r="ER16" s="119" t="s">
        <v>134</v>
      </c>
      <c r="ES16" s="119" t="s">
        <v>134</v>
      </c>
      <c r="ET16" s="119">
        <v>10508</v>
      </c>
      <c r="EU16" s="134">
        <v>212615</v>
      </c>
      <c r="EV16" s="133">
        <v>112318</v>
      </c>
      <c r="EW16" s="119">
        <v>42977</v>
      </c>
      <c r="EX16" s="119">
        <v>893</v>
      </c>
      <c r="EY16" s="119">
        <v>2046</v>
      </c>
      <c r="EZ16" s="119" t="s">
        <v>134</v>
      </c>
      <c r="FA16" s="119">
        <v>27150</v>
      </c>
      <c r="FB16" s="119" t="s">
        <v>134</v>
      </c>
      <c r="FC16" s="119" t="s">
        <v>134</v>
      </c>
      <c r="FD16" s="119">
        <v>10508</v>
      </c>
      <c r="FE16" s="134">
        <v>195892</v>
      </c>
      <c r="FF16" s="133">
        <v>121484</v>
      </c>
      <c r="FG16" s="119">
        <v>19485</v>
      </c>
      <c r="FH16" s="119">
        <v>12371</v>
      </c>
      <c r="FI16" s="119">
        <v>307</v>
      </c>
      <c r="FJ16" s="119" t="s">
        <v>134</v>
      </c>
      <c r="FK16" s="119">
        <v>28982</v>
      </c>
      <c r="FL16" s="119" t="s">
        <v>134</v>
      </c>
      <c r="FM16" s="119" t="s">
        <v>134</v>
      </c>
      <c r="FN16" s="119">
        <v>9716</v>
      </c>
      <c r="FO16" s="134">
        <v>192345</v>
      </c>
      <c r="FP16" s="133">
        <v>172180</v>
      </c>
      <c r="FQ16" s="119">
        <v>8289</v>
      </c>
      <c r="FR16" s="119">
        <v>10383</v>
      </c>
      <c r="FS16" s="119">
        <v>375</v>
      </c>
      <c r="FT16" s="119" t="s">
        <v>134</v>
      </c>
      <c r="FU16" s="119">
        <v>24758</v>
      </c>
      <c r="FV16" s="119" t="s">
        <v>134</v>
      </c>
      <c r="FW16" s="119" t="s">
        <v>134</v>
      </c>
      <c r="FX16" s="119">
        <v>9716</v>
      </c>
      <c r="FY16" s="134">
        <v>225701</v>
      </c>
      <c r="FZ16" s="133">
        <v>170749</v>
      </c>
      <c r="GA16" s="119">
        <v>67904</v>
      </c>
      <c r="GB16" s="119">
        <v>1314</v>
      </c>
      <c r="GC16" s="119">
        <v>16832</v>
      </c>
      <c r="GD16" s="119" t="s">
        <v>134</v>
      </c>
      <c r="GE16" s="119">
        <v>25800</v>
      </c>
      <c r="GF16" s="119" t="s">
        <v>134</v>
      </c>
      <c r="GG16" s="119" t="s">
        <v>134</v>
      </c>
      <c r="GH16" s="119">
        <v>9340</v>
      </c>
      <c r="GI16" s="134">
        <v>291939</v>
      </c>
      <c r="GJ16" s="133">
        <v>155700</v>
      </c>
      <c r="GK16" s="119">
        <v>70346</v>
      </c>
      <c r="GL16" s="119">
        <v>102</v>
      </c>
      <c r="GM16" s="119">
        <v>22913</v>
      </c>
      <c r="GN16" s="119" t="s">
        <v>134</v>
      </c>
      <c r="GO16" s="119">
        <v>25319</v>
      </c>
      <c r="GP16" s="119" t="s">
        <v>134</v>
      </c>
      <c r="GQ16" s="119" t="s">
        <v>134</v>
      </c>
      <c r="GR16" s="119">
        <v>9340</v>
      </c>
      <c r="GS16" s="134">
        <v>283720</v>
      </c>
      <c r="GT16" s="133">
        <v>149307</v>
      </c>
      <c r="GU16" s="119">
        <v>47377</v>
      </c>
      <c r="GV16" s="119">
        <v>24476</v>
      </c>
      <c r="GW16" s="119">
        <v>9941</v>
      </c>
      <c r="GX16" s="119">
        <v>20549</v>
      </c>
      <c r="GY16" s="119" t="s">
        <v>134</v>
      </c>
      <c r="GZ16" s="119" t="s">
        <v>134</v>
      </c>
      <c r="HA16" s="119" t="s">
        <v>134</v>
      </c>
      <c r="HB16" s="119">
        <v>9339</v>
      </c>
      <c r="HC16" s="134">
        <v>260989</v>
      </c>
      <c r="HD16" s="133">
        <v>141009</v>
      </c>
      <c r="HE16" s="119">
        <v>75810</v>
      </c>
      <c r="HF16" s="119">
        <v>1709</v>
      </c>
      <c r="HG16" s="119">
        <v>27502</v>
      </c>
      <c r="HH16" s="119">
        <v>31</v>
      </c>
      <c r="HI16" s="119">
        <v>0</v>
      </c>
      <c r="HJ16" s="119">
        <v>0</v>
      </c>
      <c r="HK16" s="119">
        <v>0</v>
      </c>
      <c r="HL16" s="119">
        <v>9340</v>
      </c>
      <c r="HM16" s="134">
        <v>255401</v>
      </c>
      <c r="HN16" s="157">
        <v>188482</v>
      </c>
      <c r="HO16" s="156">
        <v>30190</v>
      </c>
      <c r="HP16" s="156">
        <v>20906</v>
      </c>
      <c r="HQ16" s="156">
        <v>6007</v>
      </c>
      <c r="HR16" s="156" t="s">
        <v>134</v>
      </c>
      <c r="HS16" s="156" t="s">
        <v>134</v>
      </c>
      <c r="HT16" s="156" t="s">
        <v>134</v>
      </c>
      <c r="HU16" s="156" t="s">
        <v>134</v>
      </c>
      <c r="HV16" s="156">
        <v>8190</v>
      </c>
      <c r="HW16" s="158">
        <v>253775</v>
      </c>
      <c r="HX16" s="133">
        <v>204144</v>
      </c>
      <c r="HY16" s="119">
        <v>11469</v>
      </c>
      <c r="HZ16" s="119">
        <v>18831</v>
      </c>
      <c r="IA16" s="119">
        <v>4637</v>
      </c>
      <c r="IB16" s="119">
        <v>0</v>
      </c>
      <c r="IC16" s="119">
        <v>0</v>
      </c>
      <c r="ID16" s="119">
        <v>0</v>
      </c>
      <c r="IE16" s="119">
        <v>0</v>
      </c>
      <c r="IF16" s="119">
        <v>3326</v>
      </c>
      <c r="IG16" s="119">
        <v>242407</v>
      </c>
      <c r="IH16" s="133">
        <v>164859</v>
      </c>
      <c r="II16" s="119">
        <v>27736</v>
      </c>
      <c r="IJ16" s="119">
        <v>18287</v>
      </c>
      <c r="IK16" s="119">
        <v>4515</v>
      </c>
      <c r="IL16" s="119" t="s">
        <v>134</v>
      </c>
      <c r="IM16" s="119" t="s">
        <v>134</v>
      </c>
      <c r="IN16" s="119" t="s">
        <v>134</v>
      </c>
      <c r="IO16" s="119" t="s">
        <v>134</v>
      </c>
      <c r="IP16" s="119">
        <v>2951</v>
      </c>
      <c r="IQ16" s="119">
        <v>218348</v>
      </c>
      <c r="IR16" s="133">
        <v>100226</v>
      </c>
      <c r="IS16" s="119">
        <v>18643</v>
      </c>
      <c r="IT16" s="119">
        <v>17347</v>
      </c>
      <c r="IU16" s="119">
        <v>3212</v>
      </c>
      <c r="IV16" s="119">
        <v>0</v>
      </c>
      <c r="IW16" s="119">
        <v>0</v>
      </c>
      <c r="IX16" s="119">
        <v>0</v>
      </c>
      <c r="IY16" s="119">
        <v>0</v>
      </c>
      <c r="IZ16" s="119">
        <v>2951</v>
      </c>
      <c r="JA16" s="134">
        <v>142379</v>
      </c>
      <c r="JB16" s="133">
        <v>115677</v>
      </c>
      <c r="JC16" s="119">
        <v>21935</v>
      </c>
      <c r="JD16" s="119">
        <v>12017</v>
      </c>
      <c r="JE16" s="119">
        <v>3338</v>
      </c>
      <c r="JF16" s="119">
        <v>0</v>
      </c>
      <c r="JG16" s="119">
        <v>0</v>
      </c>
      <c r="JH16" s="119">
        <v>0</v>
      </c>
      <c r="JI16" s="119">
        <v>0</v>
      </c>
      <c r="JJ16" s="119">
        <v>2819</v>
      </c>
      <c r="JK16" s="134">
        <v>155786</v>
      </c>
      <c r="JL16" s="133">
        <v>123066</v>
      </c>
      <c r="JM16" s="119">
        <v>19290</v>
      </c>
      <c r="JN16" s="119">
        <v>13769</v>
      </c>
      <c r="JO16" s="119">
        <v>0</v>
      </c>
      <c r="JP16" s="119">
        <v>0</v>
      </c>
      <c r="JQ16" s="119">
        <v>0</v>
      </c>
      <c r="JR16" s="119">
        <v>0</v>
      </c>
      <c r="JS16" s="119">
        <v>0</v>
      </c>
      <c r="JT16" s="119">
        <v>0</v>
      </c>
      <c r="JU16" s="134">
        <v>156125</v>
      </c>
      <c r="JV16" s="133">
        <v>148275</v>
      </c>
      <c r="JW16" s="119">
        <v>21583</v>
      </c>
      <c r="JX16" s="119" t="s">
        <v>134</v>
      </c>
      <c r="JY16" s="119" t="s">
        <v>134</v>
      </c>
      <c r="JZ16" s="119" t="s">
        <v>134</v>
      </c>
      <c r="KA16" s="119" t="s">
        <v>134</v>
      </c>
      <c r="KB16" s="119" t="s">
        <v>134</v>
      </c>
      <c r="KC16" s="119" t="s">
        <v>134</v>
      </c>
      <c r="KD16" s="119" t="s">
        <v>134</v>
      </c>
      <c r="KE16" s="134">
        <v>169858</v>
      </c>
      <c r="KF16" s="133">
        <v>172351</v>
      </c>
      <c r="KG16" s="119">
        <v>18134</v>
      </c>
      <c r="KH16" s="119">
        <v>0</v>
      </c>
      <c r="KI16" s="119">
        <v>0</v>
      </c>
      <c r="KJ16" s="119">
        <v>0</v>
      </c>
      <c r="KK16" s="119">
        <v>0</v>
      </c>
      <c r="KL16" s="119">
        <v>0</v>
      </c>
      <c r="KM16" s="119">
        <v>0</v>
      </c>
      <c r="KN16" s="119">
        <v>0</v>
      </c>
      <c r="KO16" s="134">
        <v>190485</v>
      </c>
      <c r="KP16" s="133">
        <v>145047</v>
      </c>
      <c r="KQ16" s="119">
        <v>1957</v>
      </c>
      <c r="KR16" s="119">
        <v>0</v>
      </c>
      <c r="KS16" s="119">
        <v>0</v>
      </c>
      <c r="KT16" s="119">
        <v>0</v>
      </c>
      <c r="KU16" s="119">
        <v>0</v>
      </c>
      <c r="KV16" s="119">
        <v>0</v>
      </c>
      <c r="KW16" s="119">
        <v>0</v>
      </c>
      <c r="KX16" s="119">
        <v>0</v>
      </c>
      <c r="KY16" s="134">
        <v>147004</v>
      </c>
      <c r="KZ16" s="133">
        <v>167363</v>
      </c>
      <c r="LA16" s="119">
        <v>140900</v>
      </c>
      <c r="LB16" s="119">
        <v>0</v>
      </c>
      <c r="LC16" s="119">
        <v>80000</v>
      </c>
      <c r="LD16" s="119">
        <v>0</v>
      </c>
      <c r="LE16" s="119">
        <v>0</v>
      </c>
      <c r="LF16" s="119">
        <v>0</v>
      </c>
      <c r="LG16" s="119">
        <v>0</v>
      </c>
      <c r="LH16" s="119">
        <v>0</v>
      </c>
      <c r="LI16" s="134">
        <v>388263</v>
      </c>
    </row>
    <row r="17" spans="1:321" s="13" customFormat="1">
      <c r="A17" s="43" t="s">
        <v>575</v>
      </c>
      <c r="B17" s="145">
        <v>4087358</v>
      </c>
      <c r="C17" s="146">
        <v>16420138</v>
      </c>
      <c r="D17" s="146">
        <v>4980659</v>
      </c>
      <c r="E17" s="146">
        <v>1740866</v>
      </c>
      <c r="F17" s="146">
        <v>1051636</v>
      </c>
      <c r="G17" s="146">
        <v>448136</v>
      </c>
      <c r="H17" s="146">
        <v>395912</v>
      </c>
      <c r="I17" s="146">
        <v>334230</v>
      </c>
      <c r="J17" s="146">
        <v>1778351</v>
      </c>
      <c r="K17" s="147">
        <v>31237286</v>
      </c>
      <c r="L17" s="145">
        <v>4054706</v>
      </c>
      <c r="M17" s="146">
        <v>17576071</v>
      </c>
      <c r="N17" s="146">
        <v>4319505</v>
      </c>
      <c r="O17" s="146">
        <v>1674212</v>
      </c>
      <c r="P17" s="146">
        <v>944286</v>
      </c>
      <c r="Q17" s="146">
        <v>293953</v>
      </c>
      <c r="R17" s="146">
        <v>438909</v>
      </c>
      <c r="S17" s="146">
        <v>401176</v>
      </c>
      <c r="T17" s="146">
        <v>1772052</v>
      </c>
      <c r="U17" s="147">
        <v>31474870</v>
      </c>
      <c r="V17" s="145">
        <v>3823733</v>
      </c>
      <c r="W17" s="146">
        <v>18040974</v>
      </c>
      <c r="X17" s="146">
        <v>3792363</v>
      </c>
      <c r="Y17" s="146">
        <v>1649220</v>
      </c>
      <c r="Z17" s="146">
        <v>761167</v>
      </c>
      <c r="AA17" s="146">
        <v>351852</v>
      </c>
      <c r="AB17" s="146">
        <v>395674</v>
      </c>
      <c r="AC17" s="146">
        <v>534500</v>
      </c>
      <c r="AD17" s="146">
        <v>1676651</v>
      </c>
      <c r="AE17" s="147">
        <v>31026134</v>
      </c>
      <c r="AF17" s="145">
        <v>3828995</v>
      </c>
      <c r="AG17" s="146">
        <v>19433032</v>
      </c>
      <c r="AH17" s="146">
        <v>3397919</v>
      </c>
      <c r="AI17" s="146">
        <v>1401154</v>
      </c>
      <c r="AJ17" s="146">
        <v>952419</v>
      </c>
      <c r="AK17" s="146">
        <v>348741</v>
      </c>
      <c r="AL17" s="146">
        <v>262459</v>
      </c>
      <c r="AM17" s="146">
        <v>333528</v>
      </c>
      <c r="AN17" s="146">
        <v>1972138</v>
      </c>
      <c r="AO17" s="147">
        <v>31930385</v>
      </c>
      <c r="AP17" s="145">
        <v>3627656</v>
      </c>
      <c r="AQ17" s="146">
        <v>19812544</v>
      </c>
      <c r="AR17" s="146">
        <v>3447617</v>
      </c>
      <c r="AS17" s="146">
        <v>1367501</v>
      </c>
      <c r="AT17" s="146">
        <v>985508</v>
      </c>
      <c r="AU17" s="146">
        <v>623042</v>
      </c>
      <c r="AV17" s="146">
        <v>208768</v>
      </c>
      <c r="AW17" s="146">
        <v>286919</v>
      </c>
      <c r="AX17" s="146">
        <v>1941327</v>
      </c>
      <c r="AY17" s="147">
        <v>32300882</v>
      </c>
      <c r="AZ17" s="145">
        <v>3647770</v>
      </c>
      <c r="BA17" s="146">
        <v>20022982</v>
      </c>
      <c r="BB17" s="146">
        <v>3630368</v>
      </c>
      <c r="BC17" s="146">
        <v>1299730</v>
      </c>
      <c r="BD17" s="146">
        <v>924685</v>
      </c>
      <c r="BE17" s="146">
        <v>567677</v>
      </c>
      <c r="BF17" s="146">
        <v>335543</v>
      </c>
      <c r="BG17" s="146">
        <v>324641</v>
      </c>
      <c r="BH17" s="146">
        <v>1752591</v>
      </c>
      <c r="BI17" s="147">
        <v>32505987</v>
      </c>
      <c r="BJ17" s="145">
        <v>3548309</v>
      </c>
      <c r="BK17" s="146">
        <v>20201212</v>
      </c>
      <c r="BL17" s="146">
        <v>3693680</v>
      </c>
      <c r="BM17" s="146">
        <v>1158318</v>
      </c>
      <c r="BN17" s="146">
        <v>949390</v>
      </c>
      <c r="BO17" s="146">
        <v>607762</v>
      </c>
      <c r="BP17" s="146">
        <v>225894</v>
      </c>
      <c r="BQ17" s="146">
        <v>297285</v>
      </c>
      <c r="BR17" s="146">
        <v>1566089</v>
      </c>
      <c r="BS17" s="147">
        <v>32247939</v>
      </c>
      <c r="BT17" s="145">
        <v>4364609</v>
      </c>
      <c r="BU17" s="146">
        <v>20098244</v>
      </c>
      <c r="BV17" s="146">
        <v>3489098</v>
      </c>
      <c r="BW17" s="146">
        <v>2179300</v>
      </c>
      <c r="BX17" s="146">
        <v>1429541</v>
      </c>
      <c r="BY17" s="146">
        <v>626152</v>
      </c>
      <c r="BZ17" s="146">
        <v>342234</v>
      </c>
      <c r="CA17" s="146">
        <v>333394</v>
      </c>
      <c r="CB17" s="146">
        <v>1698384</v>
      </c>
      <c r="CC17" s="147">
        <v>34560956</v>
      </c>
      <c r="CD17" s="145">
        <v>4305601</v>
      </c>
      <c r="CE17" s="146">
        <v>18726521</v>
      </c>
      <c r="CF17" s="146">
        <v>5404876</v>
      </c>
      <c r="CG17" s="146">
        <v>2043271</v>
      </c>
      <c r="CH17" s="146">
        <v>1260472</v>
      </c>
      <c r="CI17" s="146">
        <v>662019</v>
      </c>
      <c r="CJ17" s="146">
        <v>394167</v>
      </c>
      <c r="CK17" s="146">
        <v>374524</v>
      </c>
      <c r="CL17" s="146">
        <v>1611938</v>
      </c>
      <c r="CM17" s="147">
        <v>34783389</v>
      </c>
      <c r="CN17" s="145">
        <v>4328257</v>
      </c>
      <c r="CO17" s="146">
        <v>17095535</v>
      </c>
      <c r="CP17" s="146">
        <v>7018703</v>
      </c>
      <c r="CQ17" s="146">
        <v>1872465</v>
      </c>
      <c r="CR17" s="146">
        <v>1232901</v>
      </c>
      <c r="CS17" s="146">
        <v>659443</v>
      </c>
      <c r="CT17" s="146">
        <v>514942</v>
      </c>
      <c r="CU17" s="146">
        <v>393395</v>
      </c>
      <c r="CV17" s="146">
        <v>1541645</v>
      </c>
      <c r="CW17" s="147">
        <v>34657286</v>
      </c>
      <c r="CX17" s="145">
        <v>4486194</v>
      </c>
      <c r="CY17" s="146">
        <v>17545867</v>
      </c>
      <c r="CZ17" s="146">
        <v>6831332</v>
      </c>
      <c r="DA17" s="146">
        <v>1947295</v>
      </c>
      <c r="DB17" s="146">
        <v>1143464</v>
      </c>
      <c r="DC17" s="146">
        <v>392021</v>
      </c>
      <c r="DD17" s="146">
        <v>407470</v>
      </c>
      <c r="DE17" s="146">
        <v>660674</v>
      </c>
      <c r="DF17" s="146">
        <v>1617191</v>
      </c>
      <c r="DG17" s="147">
        <v>35031508</v>
      </c>
      <c r="DH17" s="145">
        <v>4281732</v>
      </c>
      <c r="DI17" s="146">
        <v>19651242</v>
      </c>
      <c r="DJ17" s="146">
        <v>6413192</v>
      </c>
      <c r="DK17" s="146">
        <v>1969095</v>
      </c>
      <c r="DL17" s="146">
        <v>1004423</v>
      </c>
      <c r="DM17" s="146">
        <v>436698</v>
      </c>
      <c r="DN17" s="146">
        <v>282931</v>
      </c>
      <c r="DO17" s="146">
        <v>686634</v>
      </c>
      <c r="DP17" s="146">
        <v>1699574</v>
      </c>
      <c r="DQ17" s="147">
        <v>36425521</v>
      </c>
      <c r="DR17" s="145">
        <v>4372051</v>
      </c>
      <c r="DS17" s="146">
        <v>17508650</v>
      </c>
      <c r="DT17" s="146">
        <v>8592483</v>
      </c>
      <c r="DU17" s="146">
        <v>1882007</v>
      </c>
      <c r="DV17" s="146">
        <v>1028425</v>
      </c>
      <c r="DW17" s="146">
        <v>410977</v>
      </c>
      <c r="DX17" s="146">
        <v>262809</v>
      </c>
      <c r="DY17" s="146">
        <v>558142</v>
      </c>
      <c r="DZ17" s="146">
        <v>1848121</v>
      </c>
      <c r="EA17" s="147">
        <v>36463665</v>
      </c>
      <c r="EB17" s="145">
        <v>4327894</v>
      </c>
      <c r="EC17" s="146">
        <v>18644911</v>
      </c>
      <c r="ED17" s="146">
        <v>7214107</v>
      </c>
      <c r="EE17" s="146">
        <v>1671004</v>
      </c>
      <c r="EF17" s="146">
        <v>1086332</v>
      </c>
      <c r="EG17" s="146">
        <v>495950</v>
      </c>
      <c r="EH17" s="146">
        <v>339652</v>
      </c>
      <c r="EI17" s="146">
        <v>221740</v>
      </c>
      <c r="EJ17" s="146">
        <v>2205175</v>
      </c>
      <c r="EK17" s="147">
        <v>36206765</v>
      </c>
      <c r="EL17" s="145">
        <v>4826123</v>
      </c>
      <c r="EM17" s="146">
        <v>17461507</v>
      </c>
      <c r="EN17" s="146">
        <v>8516499</v>
      </c>
      <c r="EO17" s="146">
        <v>1557468</v>
      </c>
      <c r="EP17" s="146">
        <v>973993</v>
      </c>
      <c r="EQ17" s="146">
        <v>508398</v>
      </c>
      <c r="ER17" s="146">
        <v>338196</v>
      </c>
      <c r="ES17" s="146">
        <v>310617</v>
      </c>
      <c r="ET17" s="146">
        <v>1977532</v>
      </c>
      <c r="EU17" s="147">
        <v>36470333</v>
      </c>
      <c r="EV17" s="145">
        <v>5253596</v>
      </c>
      <c r="EW17" s="146">
        <v>18991442</v>
      </c>
      <c r="EX17" s="146">
        <v>7904825</v>
      </c>
      <c r="EY17" s="146">
        <v>1797619</v>
      </c>
      <c r="EZ17" s="146">
        <v>870913</v>
      </c>
      <c r="FA17" s="146">
        <v>362137</v>
      </c>
      <c r="FB17" s="146">
        <v>237528</v>
      </c>
      <c r="FC17" s="146">
        <v>480090</v>
      </c>
      <c r="FD17" s="146">
        <v>1903546</v>
      </c>
      <c r="FE17" s="147">
        <v>37801696</v>
      </c>
      <c r="FF17" s="145">
        <v>5028149</v>
      </c>
      <c r="FG17" s="146">
        <v>18565142</v>
      </c>
      <c r="FH17" s="146">
        <v>8008973</v>
      </c>
      <c r="FI17" s="146">
        <v>1695503</v>
      </c>
      <c r="FJ17" s="146">
        <v>864705</v>
      </c>
      <c r="FK17" s="146">
        <v>363563</v>
      </c>
      <c r="FL17" s="146">
        <v>214888</v>
      </c>
      <c r="FM17" s="146">
        <v>370131</v>
      </c>
      <c r="FN17" s="146">
        <v>1933517</v>
      </c>
      <c r="FO17" s="147">
        <v>37044571</v>
      </c>
      <c r="FP17" s="145">
        <v>4287465</v>
      </c>
      <c r="FQ17" s="146">
        <v>19069776</v>
      </c>
      <c r="FR17" s="146">
        <v>8361853</v>
      </c>
      <c r="FS17" s="146">
        <v>1442620</v>
      </c>
      <c r="FT17" s="146">
        <v>750754</v>
      </c>
      <c r="FU17" s="146">
        <v>319162</v>
      </c>
      <c r="FV17" s="146">
        <v>378702</v>
      </c>
      <c r="FW17" s="146">
        <v>491030</v>
      </c>
      <c r="FX17" s="146">
        <v>1764474</v>
      </c>
      <c r="FY17" s="147">
        <v>36865836</v>
      </c>
      <c r="FZ17" s="145">
        <v>4387062</v>
      </c>
      <c r="GA17" s="146">
        <v>20923958</v>
      </c>
      <c r="GB17" s="146">
        <v>8632194</v>
      </c>
      <c r="GC17" s="146">
        <v>1494825</v>
      </c>
      <c r="GD17" s="146">
        <v>677772</v>
      </c>
      <c r="GE17" s="146">
        <v>280203</v>
      </c>
      <c r="GF17" s="146">
        <v>200106</v>
      </c>
      <c r="GG17" s="146">
        <v>580248</v>
      </c>
      <c r="GH17" s="146">
        <v>1817363</v>
      </c>
      <c r="GI17" s="147">
        <v>38993731</v>
      </c>
      <c r="GJ17" s="145">
        <v>5042578</v>
      </c>
      <c r="GK17" s="146">
        <v>28151677</v>
      </c>
      <c r="GL17" s="146">
        <v>3205262</v>
      </c>
      <c r="GM17" s="146">
        <v>1424950</v>
      </c>
      <c r="GN17" s="146">
        <v>707714</v>
      </c>
      <c r="GO17" s="146">
        <v>254983</v>
      </c>
      <c r="GP17" s="146">
        <v>219187</v>
      </c>
      <c r="GQ17" s="146">
        <v>479913</v>
      </c>
      <c r="GR17" s="146">
        <v>1839431</v>
      </c>
      <c r="GS17" s="147">
        <v>41325695</v>
      </c>
      <c r="GT17" s="145">
        <v>5085172</v>
      </c>
      <c r="GU17" s="146">
        <v>29569697</v>
      </c>
      <c r="GV17" s="146">
        <v>3048154</v>
      </c>
      <c r="GW17" s="146">
        <v>1341873</v>
      </c>
      <c r="GX17" s="146">
        <v>876003</v>
      </c>
      <c r="GY17" s="146">
        <v>219359</v>
      </c>
      <c r="GZ17" s="146">
        <v>183729</v>
      </c>
      <c r="HA17" s="146">
        <v>517262</v>
      </c>
      <c r="HB17" s="146">
        <v>1798223</v>
      </c>
      <c r="HC17" s="147">
        <v>42639472</v>
      </c>
      <c r="HD17" s="145">
        <v>5352586</v>
      </c>
      <c r="HE17" s="146">
        <v>31673446</v>
      </c>
      <c r="HF17" s="146">
        <v>3008593</v>
      </c>
      <c r="HG17" s="146">
        <v>1333534</v>
      </c>
      <c r="HH17" s="146">
        <v>813131</v>
      </c>
      <c r="HI17" s="146">
        <v>241937</v>
      </c>
      <c r="HJ17" s="146">
        <v>232392</v>
      </c>
      <c r="HK17" s="146">
        <v>434579</v>
      </c>
      <c r="HL17" s="146">
        <v>1750688</v>
      </c>
      <c r="HM17" s="147">
        <v>44840886</v>
      </c>
      <c r="HN17" s="161">
        <v>6361597</v>
      </c>
      <c r="HO17" s="162">
        <v>34631436</v>
      </c>
      <c r="HP17" s="162">
        <v>2409249</v>
      </c>
      <c r="HQ17" s="162">
        <v>1012487</v>
      </c>
      <c r="HR17" s="162">
        <v>726096</v>
      </c>
      <c r="HS17" s="162">
        <v>237534</v>
      </c>
      <c r="HT17" s="162">
        <v>220280</v>
      </c>
      <c r="HU17" s="162">
        <v>419059</v>
      </c>
      <c r="HV17" s="162">
        <v>1676590</v>
      </c>
      <c r="HW17" s="163">
        <v>47694328</v>
      </c>
      <c r="HX17" s="145">
        <v>6531610</v>
      </c>
      <c r="HY17" s="146">
        <v>36011395</v>
      </c>
      <c r="HZ17" s="146">
        <v>2501293</v>
      </c>
      <c r="IA17" s="146">
        <v>1055374</v>
      </c>
      <c r="IB17" s="146">
        <v>736750</v>
      </c>
      <c r="IC17" s="146">
        <v>206417</v>
      </c>
      <c r="ID17" s="146">
        <v>251072</v>
      </c>
      <c r="IE17" s="146">
        <v>415664</v>
      </c>
      <c r="IF17" s="146">
        <v>1654701</v>
      </c>
      <c r="IG17" s="146">
        <v>49364276</v>
      </c>
      <c r="IH17" s="145">
        <v>6658710</v>
      </c>
      <c r="II17" s="146">
        <v>36660407</v>
      </c>
      <c r="IJ17" s="146">
        <v>2664487</v>
      </c>
      <c r="IK17" s="146">
        <v>861590</v>
      </c>
      <c r="IL17" s="146">
        <v>766277</v>
      </c>
      <c r="IM17" s="146">
        <v>308697</v>
      </c>
      <c r="IN17" s="146">
        <v>406546</v>
      </c>
      <c r="IO17" s="146">
        <v>340916</v>
      </c>
      <c r="IP17" s="146">
        <v>1638386</v>
      </c>
      <c r="IQ17" s="146">
        <v>50306016</v>
      </c>
      <c r="IR17" s="145">
        <v>7141045</v>
      </c>
      <c r="IS17" s="146">
        <v>36892706</v>
      </c>
      <c r="IT17" s="146">
        <v>2796995</v>
      </c>
      <c r="IU17" s="146">
        <v>1192798</v>
      </c>
      <c r="IV17" s="146">
        <v>667396</v>
      </c>
      <c r="IW17" s="146">
        <v>507253</v>
      </c>
      <c r="IX17" s="146">
        <v>298807</v>
      </c>
      <c r="IY17" s="146">
        <v>437161</v>
      </c>
      <c r="IZ17" s="146">
        <v>1709232</v>
      </c>
      <c r="JA17" s="147">
        <v>51643393</v>
      </c>
      <c r="JB17" s="145">
        <v>7226741</v>
      </c>
      <c r="JC17" s="146">
        <v>37754958</v>
      </c>
      <c r="JD17" s="146">
        <v>2635464</v>
      </c>
      <c r="JE17" s="146">
        <v>1326411</v>
      </c>
      <c r="JF17" s="146">
        <v>652723</v>
      </c>
      <c r="JG17" s="146">
        <v>575181</v>
      </c>
      <c r="JH17" s="146">
        <v>276761</v>
      </c>
      <c r="JI17" s="146">
        <v>493321</v>
      </c>
      <c r="JJ17" s="146">
        <v>1671157</v>
      </c>
      <c r="JK17" s="147">
        <v>52612717</v>
      </c>
      <c r="JL17" s="145">
        <v>7368577</v>
      </c>
      <c r="JM17" s="146">
        <v>39745950</v>
      </c>
      <c r="JN17" s="146">
        <v>2428495</v>
      </c>
      <c r="JO17" s="146">
        <v>794280</v>
      </c>
      <c r="JP17" s="146">
        <v>595403</v>
      </c>
      <c r="JQ17" s="146">
        <v>502578</v>
      </c>
      <c r="JR17" s="146">
        <v>253810</v>
      </c>
      <c r="JS17" s="146">
        <v>493209</v>
      </c>
      <c r="JT17" s="146">
        <v>1643134</v>
      </c>
      <c r="JU17" s="147">
        <v>53825436</v>
      </c>
      <c r="JV17" s="145">
        <v>7496146</v>
      </c>
      <c r="JW17" s="146">
        <v>39510898</v>
      </c>
      <c r="JX17" s="146">
        <v>2456108</v>
      </c>
      <c r="JY17" s="146">
        <v>919093</v>
      </c>
      <c r="JZ17" s="146">
        <v>604820</v>
      </c>
      <c r="KA17" s="146">
        <v>505280</v>
      </c>
      <c r="KB17" s="146">
        <v>355178</v>
      </c>
      <c r="KC17" s="146">
        <v>429851</v>
      </c>
      <c r="KD17" s="146">
        <v>1754150</v>
      </c>
      <c r="KE17" s="147">
        <v>54031524</v>
      </c>
      <c r="KF17" s="145">
        <v>7791542</v>
      </c>
      <c r="KG17" s="146">
        <v>40887881</v>
      </c>
      <c r="KH17" s="146">
        <v>2136813</v>
      </c>
      <c r="KI17" s="146">
        <v>686097</v>
      </c>
      <c r="KJ17" s="146">
        <v>608177</v>
      </c>
      <c r="KK17" s="146">
        <v>431994</v>
      </c>
      <c r="KL17" s="146">
        <v>370726</v>
      </c>
      <c r="KM17" s="146">
        <v>461561</v>
      </c>
      <c r="KN17" s="146">
        <v>1532656</v>
      </c>
      <c r="KO17" s="147">
        <v>54907447</v>
      </c>
      <c r="KP17" s="145">
        <v>8048557</v>
      </c>
      <c r="KQ17" s="146">
        <v>42995436</v>
      </c>
      <c r="KR17" s="146">
        <v>2372753</v>
      </c>
      <c r="KS17" s="146">
        <v>837711</v>
      </c>
      <c r="KT17" s="146">
        <v>818157</v>
      </c>
      <c r="KU17" s="146">
        <v>412161</v>
      </c>
      <c r="KV17" s="146">
        <v>363107</v>
      </c>
      <c r="KW17" s="146">
        <v>335247</v>
      </c>
      <c r="KX17" s="146">
        <v>1617568</v>
      </c>
      <c r="KY17" s="147">
        <v>57816899</v>
      </c>
      <c r="KZ17" s="145">
        <v>8968705</v>
      </c>
      <c r="LA17" s="146">
        <v>44911934</v>
      </c>
      <c r="LB17" s="146">
        <v>3096274</v>
      </c>
      <c r="LC17" s="146">
        <v>1248996</v>
      </c>
      <c r="LD17" s="146">
        <v>1624836</v>
      </c>
      <c r="LE17" s="146">
        <v>352642</v>
      </c>
      <c r="LF17" s="146">
        <v>305585</v>
      </c>
      <c r="LG17" s="146">
        <v>423262</v>
      </c>
      <c r="LH17" s="146">
        <v>1514972</v>
      </c>
      <c r="LI17" s="147">
        <v>62447206</v>
      </c>
    </row>
    <row r="18" spans="1:321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321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321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111">
    <mergeCell ref="LI2:LI3"/>
    <mergeCell ref="KZ2:KZ3"/>
    <mergeCell ref="LA2:LA3"/>
    <mergeCell ref="LB2:LB3"/>
    <mergeCell ref="LC2:LC3"/>
    <mergeCell ref="LD2:LD3"/>
    <mergeCell ref="LE2:LE3"/>
    <mergeCell ref="LF2:LF3"/>
    <mergeCell ref="LG2:LG3"/>
    <mergeCell ref="LH2:LH3"/>
    <mergeCell ref="KU2:KU3"/>
    <mergeCell ref="KV2:KV3"/>
    <mergeCell ref="KW2:KW3"/>
    <mergeCell ref="KX2:KX3"/>
    <mergeCell ref="KY2:KY3"/>
    <mergeCell ref="KP2:KP3"/>
    <mergeCell ref="KQ2:KQ3"/>
    <mergeCell ref="KR2:KR3"/>
    <mergeCell ref="KS2:KS3"/>
    <mergeCell ref="KT2:KT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HN2:HN3"/>
    <mergeCell ref="HH2:HH3"/>
    <mergeCell ref="HI2:HI3"/>
    <mergeCell ref="HJ2:HJ3"/>
    <mergeCell ref="HK2:HK3"/>
    <mergeCell ref="HL2:HL3"/>
    <mergeCell ref="HM2:HM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R2:IR3"/>
    <mergeCell ref="IS2:IS3"/>
    <mergeCell ref="IT2:IT3"/>
    <mergeCell ref="IU2:IU3"/>
    <mergeCell ref="IV2:IV3"/>
    <mergeCell ref="IW2:IW3"/>
    <mergeCell ref="IX2:IX3"/>
    <mergeCell ref="IY2:IY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IZ2:IZ3"/>
    <mergeCell ref="JA2:JA3"/>
    <mergeCell ref="JL2:JL3"/>
    <mergeCell ref="JM2:JM3"/>
    <mergeCell ref="JN2:JN3"/>
    <mergeCell ref="JO2:JO3"/>
    <mergeCell ref="JP2:JP3"/>
    <mergeCell ref="JQ2:JQ3"/>
    <mergeCell ref="JR2:JR3"/>
    <mergeCell ref="JG2:JG3"/>
    <mergeCell ref="JH2:JH3"/>
    <mergeCell ref="JI2:JI3"/>
    <mergeCell ref="JJ2:JJ3"/>
    <mergeCell ref="JK2:JK3"/>
    <mergeCell ref="JB2:JB3"/>
    <mergeCell ref="JC2:JC3"/>
    <mergeCell ref="JD2:JD3"/>
    <mergeCell ref="JE2:JE3"/>
    <mergeCell ref="JF2:JF3"/>
    <mergeCell ref="KL2:KL3"/>
    <mergeCell ref="KM2:KM3"/>
    <mergeCell ref="KN2:KN3"/>
    <mergeCell ref="KO2:KO3"/>
    <mergeCell ref="JS2:JS3"/>
    <mergeCell ref="JT2:JT3"/>
    <mergeCell ref="JU2:JU3"/>
    <mergeCell ref="KF2:KF3"/>
    <mergeCell ref="KG2:KG3"/>
    <mergeCell ref="KH2:KH3"/>
    <mergeCell ref="KI2:KI3"/>
    <mergeCell ref="KJ2:KJ3"/>
    <mergeCell ref="KK2:KK3"/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</mergeCells>
  <hyperlinks>
    <hyperlink ref="A1" location="Índice!A1" display="           Índice           " xr:uid="{00000000-0004-0000-0E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50"/>
  </sheetPr>
  <dimension ref="A1:NO33"/>
  <sheetViews>
    <sheetView topLeftCell="A4" workbookViewId="0">
      <pane xSplit="1" topLeftCell="KZ1" activePane="topRight" state="frozen"/>
      <selection pane="topRight" activeCell="LD27" sqref="LD27"/>
    </sheetView>
  </sheetViews>
  <sheetFormatPr defaultColWidth="9" defaultRowHeight="15"/>
  <cols>
    <col min="1" max="1" width="49.425781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43" width="13.28515625" customWidth="1"/>
    <col min="244" max="244" width="13.42578125" customWidth="1"/>
    <col min="245" max="245" width="13.28515625" customWidth="1"/>
    <col min="246" max="250" width="13.28515625" style="4" customWidth="1"/>
    <col min="251" max="251" width="13.140625" style="4" customWidth="1"/>
    <col min="252" max="254" width="13.28515625" style="4" customWidth="1"/>
    <col min="255" max="255" width="13.42578125" style="4" customWidth="1"/>
    <col min="256" max="296" width="13.28515625" style="4" customWidth="1"/>
    <col min="297" max="297" width="13.140625" style="4" customWidth="1"/>
    <col min="298" max="306" width="13.28515625" style="4" customWidth="1"/>
    <col min="307" max="307" width="13.140625" style="4" customWidth="1"/>
    <col min="308" max="316" width="13.28515625" style="4" customWidth="1"/>
    <col min="317" max="317" width="13.140625" style="4" customWidth="1"/>
    <col min="318" max="321" width="13.28515625" style="4" customWidth="1"/>
    <col min="32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308" t="s">
        <v>576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303" t="s">
        <v>554</v>
      </c>
      <c r="HE2" s="303" t="s">
        <v>555</v>
      </c>
      <c r="HF2" s="303" t="s">
        <v>556</v>
      </c>
      <c r="HG2" s="303" t="s">
        <v>557</v>
      </c>
      <c r="HH2" s="303" t="s">
        <v>558</v>
      </c>
      <c r="HI2" s="303" t="s">
        <v>559</v>
      </c>
      <c r="HJ2" s="303" t="s">
        <v>560</v>
      </c>
      <c r="HK2" s="303" t="s">
        <v>561</v>
      </c>
      <c r="HL2" s="303" t="s">
        <v>562</v>
      </c>
      <c r="HM2" s="303">
        <v>44742</v>
      </c>
      <c r="HN2" s="303" t="s">
        <v>554</v>
      </c>
      <c r="HO2" s="303" t="s">
        <v>555</v>
      </c>
      <c r="HP2" s="303" t="s">
        <v>556</v>
      </c>
      <c r="HQ2" s="303" t="s">
        <v>557</v>
      </c>
      <c r="HR2" s="303" t="s">
        <v>558</v>
      </c>
      <c r="HS2" s="303" t="s">
        <v>559</v>
      </c>
      <c r="HT2" s="303" t="s">
        <v>560</v>
      </c>
      <c r="HU2" s="303" t="s">
        <v>561</v>
      </c>
      <c r="HV2" s="303" t="s">
        <v>562</v>
      </c>
      <c r="HW2" s="303">
        <v>44834</v>
      </c>
      <c r="HX2" s="303" t="s">
        <v>554</v>
      </c>
      <c r="HY2" s="303" t="s">
        <v>555</v>
      </c>
      <c r="HZ2" s="303" t="s">
        <v>556</v>
      </c>
      <c r="IA2" s="303" t="s">
        <v>557</v>
      </c>
      <c r="IB2" s="303" t="s">
        <v>558</v>
      </c>
      <c r="IC2" s="303" t="s">
        <v>559</v>
      </c>
      <c r="ID2" s="303" t="s">
        <v>560</v>
      </c>
      <c r="IE2" s="303" t="s">
        <v>561</v>
      </c>
      <c r="IF2" s="303" t="s">
        <v>562</v>
      </c>
      <c r="IG2" s="303">
        <v>44926</v>
      </c>
      <c r="IH2" s="303" t="s">
        <v>554</v>
      </c>
      <c r="II2" s="303" t="s">
        <v>555</v>
      </c>
      <c r="IJ2" s="303" t="s">
        <v>556</v>
      </c>
      <c r="IK2" s="303" t="s">
        <v>557</v>
      </c>
      <c r="IL2" s="303" t="s">
        <v>558</v>
      </c>
      <c r="IM2" s="303" t="s">
        <v>559</v>
      </c>
      <c r="IN2" s="303" t="s">
        <v>560</v>
      </c>
      <c r="IO2" s="303" t="s">
        <v>561</v>
      </c>
      <c r="IP2" s="303" t="s">
        <v>562</v>
      </c>
      <c r="IQ2" s="303">
        <v>45016</v>
      </c>
      <c r="IR2" s="303" t="s">
        <v>554</v>
      </c>
      <c r="IS2" s="303" t="s">
        <v>555</v>
      </c>
      <c r="IT2" s="303" t="s">
        <v>556</v>
      </c>
      <c r="IU2" s="303" t="s">
        <v>557</v>
      </c>
      <c r="IV2" s="303" t="s">
        <v>558</v>
      </c>
      <c r="IW2" s="303" t="s">
        <v>559</v>
      </c>
      <c r="IX2" s="303" t="s">
        <v>560</v>
      </c>
      <c r="IY2" s="303" t="s">
        <v>561</v>
      </c>
      <c r="IZ2" s="303" t="s">
        <v>562</v>
      </c>
      <c r="JA2" s="303">
        <v>45107</v>
      </c>
      <c r="JB2" s="303" t="s">
        <v>554</v>
      </c>
      <c r="JC2" s="303" t="s">
        <v>555</v>
      </c>
      <c r="JD2" s="303" t="s">
        <v>556</v>
      </c>
      <c r="JE2" s="303" t="s">
        <v>557</v>
      </c>
      <c r="JF2" s="303" t="s">
        <v>558</v>
      </c>
      <c r="JG2" s="303" t="s">
        <v>559</v>
      </c>
      <c r="JH2" s="303" t="s">
        <v>560</v>
      </c>
      <c r="JI2" s="303" t="s">
        <v>561</v>
      </c>
      <c r="JJ2" s="303" t="s">
        <v>562</v>
      </c>
      <c r="JK2" s="303">
        <v>45199</v>
      </c>
      <c r="JL2" s="303" t="s">
        <v>554</v>
      </c>
      <c r="JM2" s="303" t="s">
        <v>555</v>
      </c>
      <c r="JN2" s="303" t="s">
        <v>556</v>
      </c>
      <c r="JO2" s="303" t="s">
        <v>557</v>
      </c>
      <c r="JP2" s="303" t="s">
        <v>558</v>
      </c>
      <c r="JQ2" s="303" t="s">
        <v>559</v>
      </c>
      <c r="JR2" s="303" t="s">
        <v>560</v>
      </c>
      <c r="JS2" s="303" t="s">
        <v>561</v>
      </c>
      <c r="JT2" s="303" t="s">
        <v>562</v>
      </c>
      <c r="JU2" s="303">
        <v>45291</v>
      </c>
      <c r="JV2" s="303" t="s">
        <v>554</v>
      </c>
      <c r="JW2" s="303" t="s">
        <v>555</v>
      </c>
      <c r="JX2" s="303" t="s">
        <v>556</v>
      </c>
      <c r="JY2" s="303" t="s">
        <v>557</v>
      </c>
      <c r="JZ2" s="303" t="s">
        <v>558</v>
      </c>
      <c r="KA2" s="303" t="s">
        <v>559</v>
      </c>
      <c r="KB2" s="303" t="s">
        <v>560</v>
      </c>
      <c r="KC2" s="303" t="s">
        <v>561</v>
      </c>
      <c r="KD2" s="303" t="s">
        <v>562</v>
      </c>
      <c r="KE2" s="303">
        <v>45382</v>
      </c>
      <c r="KF2" s="303" t="s">
        <v>554</v>
      </c>
      <c r="KG2" s="303" t="s">
        <v>555</v>
      </c>
      <c r="KH2" s="303" t="s">
        <v>556</v>
      </c>
      <c r="KI2" s="303" t="s">
        <v>557</v>
      </c>
      <c r="KJ2" s="303" t="s">
        <v>558</v>
      </c>
      <c r="KK2" s="303" t="s">
        <v>559</v>
      </c>
      <c r="KL2" s="303" t="s">
        <v>560</v>
      </c>
      <c r="KM2" s="303" t="s">
        <v>561</v>
      </c>
      <c r="KN2" s="303" t="s">
        <v>562</v>
      </c>
      <c r="KO2" s="303">
        <v>45473</v>
      </c>
      <c r="KP2" s="303" t="s">
        <v>554</v>
      </c>
      <c r="KQ2" s="303" t="s">
        <v>555</v>
      </c>
      <c r="KR2" s="303" t="s">
        <v>556</v>
      </c>
      <c r="KS2" s="303" t="s">
        <v>557</v>
      </c>
      <c r="KT2" s="303" t="s">
        <v>558</v>
      </c>
      <c r="KU2" s="303" t="s">
        <v>559</v>
      </c>
      <c r="KV2" s="303" t="s">
        <v>560</v>
      </c>
      <c r="KW2" s="303" t="s">
        <v>561</v>
      </c>
      <c r="KX2" s="303" t="s">
        <v>562</v>
      </c>
      <c r="KY2" s="303">
        <v>45565</v>
      </c>
      <c r="KZ2" s="303" t="s">
        <v>554</v>
      </c>
      <c r="LA2" s="303" t="s">
        <v>555</v>
      </c>
      <c r="LB2" s="303" t="s">
        <v>556</v>
      </c>
      <c r="LC2" s="303" t="s">
        <v>557</v>
      </c>
      <c r="LD2" s="303" t="s">
        <v>558</v>
      </c>
      <c r="LE2" s="303" t="s">
        <v>559</v>
      </c>
      <c r="LF2" s="303" t="s">
        <v>560</v>
      </c>
      <c r="LG2" s="303" t="s">
        <v>561</v>
      </c>
      <c r="LH2" s="303" t="s">
        <v>562</v>
      </c>
      <c r="LI2" s="303">
        <v>45657</v>
      </c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308"/>
      <c r="B3" s="106" t="s">
        <v>554</v>
      </c>
      <c r="C3" s="106" t="s">
        <v>555</v>
      </c>
      <c r="D3" s="106" t="s">
        <v>556</v>
      </c>
      <c r="E3" s="106" t="s">
        <v>557</v>
      </c>
      <c r="F3" s="106" t="s">
        <v>558</v>
      </c>
      <c r="G3" s="106" t="s">
        <v>559</v>
      </c>
      <c r="H3" s="106" t="s">
        <v>560</v>
      </c>
      <c r="I3" s="106" t="s">
        <v>561</v>
      </c>
      <c r="J3" s="106" t="s">
        <v>562</v>
      </c>
      <c r="K3" s="106">
        <v>42825</v>
      </c>
      <c r="L3" s="106" t="s">
        <v>554</v>
      </c>
      <c r="M3" s="106" t="s">
        <v>555</v>
      </c>
      <c r="N3" s="106" t="s">
        <v>556</v>
      </c>
      <c r="O3" s="106" t="s">
        <v>557</v>
      </c>
      <c r="P3" s="106" t="s">
        <v>558</v>
      </c>
      <c r="Q3" s="106" t="s">
        <v>559</v>
      </c>
      <c r="R3" s="106" t="s">
        <v>560</v>
      </c>
      <c r="S3" s="106" t="s">
        <v>561</v>
      </c>
      <c r="T3" s="106" t="s">
        <v>562</v>
      </c>
      <c r="U3" s="106">
        <v>42916</v>
      </c>
      <c r="V3" s="106" t="s">
        <v>554</v>
      </c>
      <c r="W3" s="106" t="s">
        <v>555</v>
      </c>
      <c r="X3" s="106" t="s">
        <v>556</v>
      </c>
      <c r="Y3" s="106" t="s">
        <v>557</v>
      </c>
      <c r="Z3" s="106" t="s">
        <v>558</v>
      </c>
      <c r="AA3" s="106" t="s">
        <v>559</v>
      </c>
      <c r="AB3" s="106" t="s">
        <v>560</v>
      </c>
      <c r="AC3" s="106" t="s">
        <v>561</v>
      </c>
      <c r="AD3" s="106" t="s">
        <v>562</v>
      </c>
      <c r="AE3" s="106">
        <v>43008</v>
      </c>
      <c r="AF3" s="106" t="s">
        <v>554</v>
      </c>
      <c r="AG3" s="106" t="s">
        <v>555</v>
      </c>
      <c r="AH3" s="106" t="s">
        <v>556</v>
      </c>
      <c r="AI3" s="106" t="s">
        <v>557</v>
      </c>
      <c r="AJ3" s="106" t="s">
        <v>558</v>
      </c>
      <c r="AK3" s="106" t="s">
        <v>559</v>
      </c>
      <c r="AL3" s="106" t="s">
        <v>560</v>
      </c>
      <c r="AM3" s="106" t="s">
        <v>561</v>
      </c>
      <c r="AN3" s="106" t="s">
        <v>562</v>
      </c>
      <c r="AO3" s="106">
        <v>43100</v>
      </c>
      <c r="AP3" s="106" t="s">
        <v>554</v>
      </c>
      <c r="AQ3" s="106" t="s">
        <v>555</v>
      </c>
      <c r="AR3" s="106" t="s">
        <v>556</v>
      </c>
      <c r="AS3" s="106" t="s">
        <v>557</v>
      </c>
      <c r="AT3" s="106" t="s">
        <v>558</v>
      </c>
      <c r="AU3" s="106" t="s">
        <v>559</v>
      </c>
      <c r="AV3" s="106" t="s">
        <v>560</v>
      </c>
      <c r="AW3" s="106" t="s">
        <v>561</v>
      </c>
      <c r="AX3" s="106" t="s">
        <v>562</v>
      </c>
      <c r="AY3" s="106">
        <v>43190</v>
      </c>
      <c r="AZ3" s="106" t="s">
        <v>554</v>
      </c>
      <c r="BA3" s="106" t="s">
        <v>555</v>
      </c>
      <c r="BB3" s="106" t="s">
        <v>556</v>
      </c>
      <c r="BC3" s="106" t="s">
        <v>557</v>
      </c>
      <c r="BD3" s="106" t="s">
        <v>558</v>
      </c>
      <c r="BE3" s="106" t="s">
        <v>559</v>
      </c>
      <c r="BF3" s="106" t="s">
        <v>560</v>
      </c>
      <c r="BG3" s="106" t="s">
        <v>561</v>
      </c>
      <c r="BH3" s="106" t="s">
        <v>562</v>
      </c>
      <c r="BI3" s="106">
        <v>43281</v>
      </c>
      <c r="BJ3" s="106" t="s">
        <v>554</v>
      </c>
      <c r="BK3" s="106" t="s">
        <v>555</v>
      </c>
      <c r="BL3" s="106" t="s">
        <v>556</v>
      </c>
      <c r="BM3" s="106" t="s">
        <v>557</v>
      </c>
      <c r="BN3" s="106" t="s">
        <v>558</v>
      </c>
      <c r="BO3" s="106" t="s">
        <v>559</v>
      </c>
      <c r="BP3" s="106" t="s">
        <v>560</v>
      </c>
      <c r="BQ3" s="106" t="s">
        <v>561</v>
      </c>
      <c r="BR3" s="106" t="s">
        <v>562</v>
      </c>
      <c r="BS3" s="106">
        <v>43373</v>
      </c>
      <c r="BT3" s="106" t="s">
        <v>554</v>
      </c>
      <c r="BU3" s="106" t="s">
        <v>555</v>
      </c>
      <c r="BV3" s="106" t="s">
        <v>556</v>
      </c>
      <c r="BW3" s="106" t="s">
        <v>557</v>
      </c>
      <c r="BX3" s="106" t="s">
        <v>558</v>
      </c>
      <c r="BY3" s="106" t="s">
        <v>559</v>
      </c>
      <c r="BZ3" s="106" t="s">
        <v>560</v>
      </c>
      <c r="CA3" s="106" t="s">
        <v>561</v>
      </c>
      <c r="CB3" s="106" t="s">
        <v>562</v>
      </c>
      <c r="CC3" s="106">
        <v>43465</v>
      </c>
      <c r="CD3" s="106" t="s">
        <v>554</v>
      </c>
      <c r="CE3" s="106" t="s">
        <v>555</v>
      </c>
      <c r="CF3" s="106" t="s">
        <v>556</v>
      </c>
      <c r="CG3" s="106" t="s">
        <v>557</v>
      </c>
      <c r="CH3" s="106" t="s">
        <v>558</v>
      </c>
      <c r="CI3" s="106" t="s">
        <v>559</v>
      </c>
      <c r="CJ3" s="106" t="s">
        <v>560</v>
      </c>
      <c r="CK3" s="106" t="s">
        <v>561</v>
      </c>
      <c r="CL3" s="106" t="s">
        <v>562</v>
      </c>
      <c r="CM3" s="106">
        <v>43555</v>
      </c>
      <c r="CN3" s="106" t="s">
        <v>554</v>
      </c>
      <c r="CO3" s="106" t="s">
        <v>555</v>
      </c>
      <c r="CP3" s="106" t="s">
        <v>556</v>
      </c>
      <c r="CQ3" s="106" t="s">
        <v>557</v>
      </c>
      <c r="CR3" s="106" t="s">
        <v>558</v>
      </c>
      <c r="CS3" s="106" t="s">
        <v>559</v>
      </c>
      <c r="CT3" s="106" t="s">
        <v>560</v>
      </c>
      <c r="CU3" s="106" t="s">
        <v>561</v>
      </c>
      <c r="CV3" s="106" t="s">
        <v>562</v>
      </c>
      <c r="CW3" s="106">
        <v>43646</v>
      </c>
      <c r="CX3" s="106" t="s">
        <v>554</v>
      </c>
      <c r="CY3" s="106" t="s">
        <v>555</v>
      </c>
      <c r="CZ3" s="106" t="s">
        <v>556</v>
      </c>
      <c r="DA3" s="106" t="s">
        <v>557</v>
      </c>
      <c r="DB3" s="106" t="s">
        <v>558</v>
      </c>
      <c r="DC3" s="106" t="s">
        <v>559</v>
      </c>
      <c r="DD3" s="106" t="s">
        <v>560</v>
      </c>
      <c r="DE3" s="106" t="s">
        <v>561</v>
      </c>
      <c r="DF3" s="106" t="s">
        <v>562</v>
      </c>
      <c r="DG3" s="106">
        <v>43738</v>
      </c>
      <c r="DH3" s="106" t="s">
        <v>554</v>
      </c>
      <c r="DI3" s="106" t="s">
        <v>555</v>
      </c>
      <c r="DJ3" s="106" t="s">
        <v>556</v>
      </c>
      <c r="DK3" s="106" t="s">
        <v>557</v>
      </c>
      <c r="DL3" s="106" t="s">
        <v>558</v>
      </c>
      <c r="DM3" s="106" t="s">
        <v>559</v>
      </c>
      <c r="DN3" s="106" t="s">
        <v>560</v>
      </c>
      <c r="DO3" s="106" t="s">
        <v>561</v>
      </c>
      <c r="DP3" s="106" t="s">
        <v>562</v>
      </c>
      <c r="DQ3" s="106">
        <v>43830</v>
      </c>
      <c r="DR3" s="106" t="s">
        <v>554</v>
      </c>
      <c r="DS3" s="106" t="s">
        <v>555</v>
      </c>
      <c r="DT3" s="106" t="s">
        <v>556</v>
      </c>
      <c r="DU3" s="106" t="s">
        <v>557</v>
      </c>
      <c r="DV3" s="106" t="s">
        <v>558</v>
      </c>
      <c r="DW3" s="106" t="s">
        <v>559</v>
      </c>
      <c r="DX3" s="106" t="s">
        <v>560</v>
      </c>
      <c r="DY3" s="106" t="s">
        <v>561</v>
      </c>
      <c r="DZ3" s="106" t="s">
        <v>562</v>
      </c>
      <c r="EA3" s="106">
        <v>43921</v>
      </c>
      <c r="EB3" s="106" t="s">
        <v>554</v>
      </c>
      <c r="EC3" s="106" t="s">
        <v>555</v>
      </c>
      <c r="ED3" s="106" t="s">
        <v>556</v>
      </c>
      <c r="EE3" s="106" t="s">
        <v>557</v>
      </c>
      <c r="EF3" s="106" t="s">
        <v>558</v>
      </c>
      <c r="EG3" s="106" t="s">
        <v>559</v>
      </c>
      <c r="EH3" s="106" t="s">
        <v>560</v>
      </c>
      <c r="EI3" s="106" t="s">
        <v>561</v>
      </c>
      <c r="EJ3" s="106" t="s">
        <v>562</v>
      </c>
      <c r="EK3" s="106">
        <v>44012</v>
      </c>
      <c r="EL3" s="106" t="s">
        <v>554</v>
      </c>
      <c r="EM3" s="106" t="s">
        <v>555</v>
      </c>
      <c r="EN3" s="106" t="s">
        <v>556</v>
      </c>
      <c r="EO3" s="106" t="s">
        <v>557</v>
      </c>
      <c r="EP3" s="106" t="s">
        <v>558</v>
      </c>
      <c r="EQ3" s="106" t="s">
        <v>559</v>
      </c>
      <c r="ER3" s="106" t="s">
        <v>560</v>
      </c>
      <c r="ES3" s="106" t="s">
        <v>561</v>
      </c>
      <c r="ET3" s="106" t="s">
        <v>562</v>
      </c>
      <c r="EU3" s="106">
        <v>44104</v>
      </c>
      <c r="EV3" s="106" t="s">
        <v>554</v>
      </c>
      <c r="EW3" s="106" t="s">
        <v>555</v>
      </c>
      <c r="EX3" s="106" t="s">
        <v>556</v>
      </c>
      <c r="EY3" s="106" t="s">
        <v>557</v>
      </c>
      <c r="EZ3" s="106" t="s">
        <v>558</v>
      </c>
      <c r="FA3" s="106" t="s">
        <v>559</v>
      </c>
      <c r="FB3" s="106" t="s">
        <v>560</v>
      </c>
      <c r="FC3" s="106" t="s">
        <v>561</v>
      </c>
      <c r="FD3" s="106" t="s">
        <v>562</v>
      </c>
      <c r="FE3" s="106">
        <v>44196</v>
      </c>
      <c r="FF3" s="106" t="s">
        <v>554</v>
      </c>
      <c r="FG3" s="106" t="s">
        <v>555</v>
      </c>
      <c r="FH3" s="106" t="s">
        <v>556</v>
      </c>
      <c r="FI3" s="106" t="s">
        <v>557</v>
      </c>
      <c r="FJ3" s="106" t="s">
        <v>558</v>
      </c>
      <c r="FK3" s="106" t="s">
        <v>559</v>
      </c>
      <c r="FL3" s="106" t="s">
        <v>560</v>
      </c>
      <c r="FM3" s="106" t="s">
        <v>561</v>
      </c>
      <c r="FN3" s="106" t="s">
        <v>562</v>
      </c>
      <c r="FO3" s="106">
        <v>44286</v>
      </c>
      <c r="FP3" s="106" t="s">
        <v>554</v>
      </c>
      <c r="FQ3" s="106" t="s">
        <v>555</v>
      </c>
      <c r="FR3" s="106" t="s">
        <v>556</v>
      </c>
      <c r="FS3" s="106" t="s">
        <v>557</v>
      </c>
      <c r="FT3" s="106" t="s">
        <v>558</v>
      </c>
      <c r="FU3" s="106" t="s">
        <v>559</v>
      </c>
      <c r="FV3" s="106" t="s">
        <v>560</v>
      </c>
      <c r="FW3" s="106" t="s">
        <v>561</v>
      </c>
      <c r="FX3" s="106" t="s">
        <v>562</v>
      </c>
      <c r="FY3" s="106">
        <v>44377</v>
      </c>
      <c r="FZ3" s="106" t="s">
        <v>554</v>
      </c>
      <c r="GA3" s="106" t="s">
        <v>555</v>
      </c>
      <c r="GB3" s="106" t="s">
        <v>556</v>
      </c>
      <c r="GC3" s="106" t="s">
        <v>557</v>
      </c>
      <c r="GD3" s="106" t="s">
        <v>558</v>
      </c>
      <c r="GE3" s="106" t="s">
        <v>559</v>
      </c>
      <c r="GF3" s="106" t="s">
        <v>560</v>
      </c>
      <c r="GG3" s="106" t="s">
        <v>561</v>
      </c>
      <c r="GH3" s="106" t="s">
        <v>562</v>
      </c>
      <c r="GI3" s="106">
        <v>44469</v>
      </c>
      <c r="GJ3" s="106" t="s">
        <v>554</v>
      </c>
      <c r="GK3" s="106" t="s">
        <v>555</v>
      </c>
      <c r="GL3" s="106" t="s">
        <v>556</v>
      </c>
      <c r="GM3" s="106" t="s">
        <v>557</v>
      </c>
      <c r="GN3" s="106" t="s">
        <v>558</v>
      </c>
      <c r="GO3" s="106" t="s">
        <v>559</v>
      </c>
      <c r="GP3" s="106" t="s">
        <v>560</v>
      </c>
      <c r="GQ3" s="106" t="s">
        <v>561</v>
      </c>
      <c r="GR3" s="106" t="s">
        <v>562</v>
      </c>
      <c r="GS3" s="106">
        <v>44561</v>
      </c>
      <c r="GT3" s="106" t="s">
        <v>554</v>
      </c>
      <c r="GU3" s="106" t="s">
        <v>555</v>
      </c>
      <c r="GV3" s="106" t="s">
        <v>556</v>
      </c>
      <c r="GW3" s="106" t="s">
        <v>557</v>
      </c>
      <c r="GX3" s="106" t="s">
        <v>558</v>
      </c>
      <c r="GY3" s="106" t="s">
        <v>559</v>
      </c>
      <c r="GZ3" s="106" t="s">
        <v>560</v>
      </c>
      <c r="HA3" s="106" t="s">
        <v>561</v>
      </c>
      <c r="HB3" s="106" t="s">
        <v>562</v>
      </c>
      <c r="HC3" s="106">
        <v>44651</v>
      </c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  <c r="IR3" s="303"/>
      <c r="IS3" s="303"/>
      <c r="IT3" s="303"/>
      <c r="IU3" s="303"/>
      <c r="IV3" s="303"/>
      <c r="IW3" s="303"/>
      <c r="IX3" s="303"/>
      <c r="IY3" s="303"/>
      <c r="IZ3" s="303"/>
      <c r="JA3" s="303"/>
      <c r="JB3" s="303"/>
      <c r="JC3" s="303"/>
      <c r="JD3" s="303"/>
      <c r="JE3" s="303"/>
      <c r="JF3" s="303"/>
      <c r="JG3" s="303"/>
      <c r="JH3" s="303"/>
      <c r="JI3" s="303"/>
      <c r="JJ3" s="303"/>
      <c r="JK3" s="303"/>
      <c r="JL3" s="303"/>
      <c r="JM3" s="303"/>
      <c r="JN3" s="303"/>
      <c r="JO3" s="303"/>
      <c r="JP3" s="303"/>
      <c r="JQ3" s="303"/>
      <c r="JR3" s="303"/>
      <c r="JS3" s="303"/>
      <c r="JT3" s="303"/>
      <c r="JU3" s="303"/>
      <c r="JV3" s="303"/>
      <c r="JW3" s="303"/>
      <c r="JX3" s="303"/>
      <c r="JY3" s="303"/>
      <c r="JZ3" s="303"/>
      <c r="KA3" s="303"/>
      <c r="KB3" s="303"/>
      <c r="KC3" s="303"/>
      <c r="KD3" s="303"/>
      <c r="KE3" s="303"/>
      <c r="KF3" s="303"/>
      <c r="KG3" s="303"/>
      <c r="KH3" s="303"/>
      <c r="KI3" s="303"/>
      <c r="KJ3" s="303"/>
      <c r="KK3" s="303"/>
      <c r="KL3" s="303"/>
      <c r="KM3" s="303"/>
      <c r="KN3" s="303"/>
      <c r="KO3" s="303"/>
      <c r="KP3" s="303"/>
      <c r="KQ3" s="303"/>
      <c r="KR3" s="303"/>
      <c r="KS3" s="303"/>
      <c r="KT3" s="303"/>
      <c r="KU3" s="303"/>
      <c r="KV3" s="303"/>
      <c r="KW3" s="303"/>
      <c r="KX3" s="303"/>
      <c r="KY3" s="303"/>
      <c r="KZ3" s="303"/>
      <c r="LA3" s="303"/>
      <c r="LB3" s="303"/>
      <c r="LC3" s="303"/>
      <c r="LD3" s="303"/>
      <c r="LE3" s="303"/>
      <c r="LF3" s="303"/>
      <c r="LG3" s="303"/>
      <c r="LH3" s="303"/>
      <c r="LI3" s="30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257" t="s">
        <v>577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 s="43"/>
      <c r="IS4"/>
      <c r="IT4"/>
      <c r="IU4"/>
      <c r="IV4"/>
      <c r="IW4"/>
      <c r="IX4"/>
      <c r="IY4"/>
      <c r="IZ4"/>
      <c r="JA4"/>
      <c r="JB4" s="43"/>
      <c r="JC4"/>
      <c r="JD4"/>
      <c r="JE4"/>
      <c r="JF4"/>
      <c r="JG4"/>
      <c r="JH4"/>
      <c r="JI4"/>
      <c r="JJ4"/>
      <c r="JK4"/>
      <c r="JL4" s="43"/>
      <c r="JM4"/>
      <c r="JN4"/>
      <c r="JO4"/>
      <c r="JP4"/>
      <c r="JQ4"/>
      <c r="JR4"/>
      <c r="JS4"/>
      <c r="JT4"/>
      <c r="JU4"/>
      <c r="JV4" s="43"/>
      <c r="JW4"/>
      <c r="JX4"/>
      <c r="JY4"/>
      <c r="JZ4"/>
      <c r="KA4"/>
      <c r="KB4"/>
      <c r="KC4"/>
      <c r="KD4"/>
      <c r="KE4"/>
      <c r="KF4" s="43"/>
      <c r="KG4"/>
      <c r="KH4"/>
      <c r="KI4"/>
      <c r="KJ4"/>
      <c r="KK4"/>
      <c r="KL4"/>
      <c r="KM4"/>
      <c r="KN4"/>
      <c r="KO4"/>
      <c r="KP4" s="43"/>
      <c r="KQ4"/>
      <c r="KR4"/>
      <c r="KS4"/>
      <c r="KT4"/>
      <c r="KU4"/>
      <c r="KV4"/>
      <c r="KW4"/>
      <c r="KX4"/>
      <c r="KY4"/>
      <c r="KZ4" s="43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578</v>
      </c>
      <c r="B5" s="121">
        <v>3724538</v>
      </c>
      <c r="C5" s="121">
        <v>16284680</v>
      </c>
      <c r="D5" s="121">
        <v>4616403</v>
      </c>
      <c r="E5" s="121">
        <v>1515346</v>
      </c>
      <c r="F5" s="121">
        <v>716472</v>
      </c>
      <c r="G5" s="121">
        <v>193097</v>
      </c>
      <c r="H5" s="121">
        <v>146654</v>
      </c>
      <c r="I5" s="121">
        <v>182613</v>
      </c>
      <c r="J5" s="121">
        <v>661192</v>
      </c>
      <c r="K5" s="121">
        <v>28040995</v>
      </c>
      <c r="L5" s="121">
        <v>3769602</v>
      </c>
      <c r="M5" s="121">
        <v>17414605</v>
      </c>
      <c r="N5" s="121">
        <v>3975536</v>
      </c>
      <c r="O5" s="121">
        <v>1425572</v>
      </c>
      <c r="P5" s="121">
        <v>703595</v>
      </c>
      <c r="Q5" s="121">
        <v>121428</v>
      </c>
      <c r="R5" s="121">
        <v>145711</v>
      </c>
      <c r="S5" s="121">
        <v>178940</v>
      </c>
      <c r="T5" s="121">
        <v>722999</v>
      </c>
      <c r="U5" s="121">
        <v>28457988</v>
      </c>
      <c r="V5" s="121">
        <v>3535213</v>
      </c>
      <c r="W5" s="121">
        <v>17919703</v>
      </c>
      <c r="X5" s="121">
        <v>3558842</v>
      </c>
      <c r="Y5" s="121">
        <v>1358697</v>
      </c>
      <c r="Z5" s="121">
        <v>507375</v>
      </c>
      <c r="AA5" s="121">
        <v>182539</v>
      </c>
      <c r="AB5" s="121">
        <v>237350</v>
      </c>
      <c r="AC5" s="121">
        <v>333146</v>
      </c>
      <c r="AD5" s="121">
        <v>663057</v>
      </c>
      <c r="AE5" s="121">
        <v>28295922</v>
      </c>
      <c r="AF5" s="121">
        <v>3474903</v>
      </c>
      <c r="AG5" s="121">
        <v>19332344</v>
      </c>
      <c r="AH5" s="121">
        <v>3149437</v>
      </c>
      <c r="AI5" s="121">
        <v>1260172</v>
      </c>
      <c r="AJ5" s="121">
        <v>756599</v>
      </c>
      <c r="AK5" s="121">
        <v>222085</v>
      </c>
      <c r="AL5" s="121">
        <v>130216</v>
      </c>
      <c r="AM5" s="121">
        <v>195727</v>
      </c>
      <c r="AN5" s="121">
        <v>1004225</v>
      </c>
      <c r="AO5" s="121">
        <v>29525708</v>
      </c>
      <c r="AP5" s="121">
        <v>3313932</v>
      </c>
      <c r="AQ5" s="121">
        <v>19710455</v>
      </c>
      <c r="AR5" s="121">
        <v>3140694</v>
      </c>
      <c r="AS5" s="121">
        <v>1157019</v>
      </c>
      <c r="AT5" s="121">
        <v>770069</v>
      </c>
      <c r="AU5" s="121">
        <v>288736</v>
      </c>
      <c r="AV5" s="121">
        <v>80080</v>
      </c>
      <c r="AW5" s="121">
        <v>181190</v>
      </c>
      <c r="AX5" s="121">
        <v>850740</v>
      </c>
      <c r="AY5" s="121">
        <v>29492915</v>
      </c>
      <c r="AZ5" s="121">
        <v>3358607</v>
      </c>
      <c r="BA5" s="121">
        <v>19900953</v>
      </c>
      <c r="BB5" s="121">
        <v>3361455</v>
      </c>
      <c r="BC5" s="121">
        <v>1101304</v>
      </c>
      <c r="BD5" s="121">
        <v>772899</v>
      </c>
      <c r="BE5" s="121">
        <v>390358</v>
      </c>
      <c r="BF5" s="121">
        <v>156743</v>
      </c>
      <c r="BG5" s="121">
        <v>172631</v>
      </c>
      <c r="BH5" s="121">
        <v>819743</v>
      </c>
      <c r="BI5" s="121">
        <v>30034693</v>
      </c>
      <c r="BJ5" s="121">
        <v>3213364</v>
      </c>
      <c r="BK5" s="121">
        <v>20128652</v>
      </c>
      <c r="BL5" s="121">
        <v>3581364</v>
      </c>
      <c r="BM5" s="121">
        <v>1114451</v>
      </c>
      <c r="BN5" s="121">
        <v>892861</v>
      </c>
      <c r="BO5" s="121">
        <v>541287</v>
      </c>
      <c r="BP5" s="121">
        <v>153859</v>
      </c>
      <c r="BQ5" s="121">
        <v>204304</v>
      </c>
      <c r="BR5" s="121">
        <v>958812</v>
      </c>
      <c r="BS5" s="121">
        <v>30788954</v>
      </c>
      <c r="BT5" s="121">
        <v>4038765</v>
      </c>
      <c r="BU5" s="121">
        <v>20044002</v>
      </c>
      <c r="BV5" s="121">
        <v>3362543</v>
      </c>
      <c r="BW5" s="121">
        <v>2130811</v>
      </c>
      <c r="BX5" s="121">
        <v>1383757</v>
      </c>
      <c r="BY5" s="121">
        <v>577212</v>
      </c>
      <c r="BZ5" s="121">
        <v>290203</v>
      </c>
      <c r="CA5" s="121">
        <v>232497</v>
      </c>
      <c r="CB5" s="121">
        <v>1113330</v>
      </c>
      <c r="CC5" s="121">
        <v>33173120</v>
      </c>
      <c r="CD5" s="121">
        <v>3982515</v>
      </c>
      <c r="CE5" s="121">
        <v>18671876</v>
      </c>
      <c r="CF5" s="121">
        <v>5200535</v>
      </c>
      <c r="CG5" s="121">
        <v>1992197</v>
      </c>
      <c r="CH5" s="121">
        <v>1216742</v>
      </c>
      <c r="CI5" s="121">
        <v>612885</v>
      </c>
      <c r="CJ5" s="121">
        <v>337587</v>
      </c>
      <c r="CK5" s="121">
        <v>271913</v>
      </c>
      <c r="CL5" s="121">
        <v>1132121</v>
      </c>
      <c r="CM5" s="121">
        <v>33418371</v>
      </c>
      <c r="CN5" s="121">
        <v>4039762</v>
      </c>
      <c r="CO5" s="121">
        <v>17030599</v>
      </c>
      <c r="CP5" s="121">
        <v>6836435</v>
      </c>
      <c r="CQ5" s="121">
        <v>1820621</v>
      </c>
      <c r="CR5" s="121">
        <v>1189522</v>
      </c>
      <c r="CS5" s="121">
        <v>586236</v>
      </c>
      <c r="CT5" s="121">
        <v>426357</v>
      </c>
      <c r="CU5" s="121">
        <v>296580</v>
      </c>
      <c r="CV5" s="121">
        <v>1104617</v>
      </c>
      <c r="CW5" s="121">
        <v>33330729</v>
      </c>
      <c r="CX5" s="121">
        <v>4218063</v>
      </c>
      <c r="CY5" s="121">
        <v>17479369</v>
      </c>
      <c r="CZ5" s="121">
        <v>6681208</v>
      </c>
      <c r="DA5" s="121">
        <v>1899570</v>
      </c>
      <c r="DB5" s="121">
        <v>1089856</v>
      </c>
      <c r="DC5" s="121">
        <v>349027</v>
      </c>
      <c r="DD5" s="121">
        <v>238122</v>
      </c>
      <c r="DE5" s="121">
        <v>427238</v>
      </c>
      <c r="DF5" s="121">
        <v>1174452</v>
      </c>
      <c r="DG5" s="121">
        <v>33556905</v>
      </c>
      <c r="DH5" s="121">
        <v>4154110</v>
      </c>
      <c r="DI5" s="121">
        <v>19548635</v>
      </c>
      <c r="DJ5" s="121">
        <v>6311127</v>
      </c>
      <c r="DK5" s="121">
        <v>1933630</v>
      </c>
      <c r="DL5" s="121">
        <v>944057</v>
      </c>
      <c r="DM5" s="121">
        <v>388519</v>
      </c>
      <c r="DN5" s="121">
        <v>229761</v>
      </c>
      <c r="DO5" s="121">
        <v>384392</v>
      </c>
      <c r="DP5" s="121">
        <v>1117618</v>
      </c>
      <c r="DQ5" s="121">
        <v>35011849</v>
      </c>
      <c r="DR5" s="121">
        <v>4219776</v>
      </c>
      <c r="DS5" s="121">
        <v>17436988</v>
      </c>
      <c r="DT5" s="121">
        <v>8527280</v>
      </c>
      <c r="DU5" s="121">
        <v>1822887</v>
      </c>
      <c r="DV5" s="121">
        <v>942135</v>
      </c>
      <c r="DW5" s="121">
        <v>359310</v>
      </c>
      <c r="DX5" s="121">
        <v>206072</v>
      </c>
      <c r="DY5" s="121">
        <v>349505</v>
      </c>
      <c r="DZ5" s="121">
        <v>1154451</v>
      </c>
      <c r="EA5" s="121">
        <v>35018404</v>
      </c>
      <c r="EB5" s="121">
        <v>4195280</v>
      </c>
      <c r="EC5" s="121">
        <v>18496723</v>
      </c>
      <c r="ED5" s="121">
        <v>6953851</v>
      </c>
      <c r="EE5" s="121">
        <v>1465152</v>
      </c>
      <c r="EF5" s="121">
        <v>919773</v>
      </c>
      <c r="EG5" s="121">
        <v>274887</v>
      </c>
      <c r="EH5" s="121">
        <v>223372</v>
      </c>
      <c r="EI5" s="121">
        <v>81894</v>
      </c>
      <c r="EJ5" s="121">
        <v>1019811</v>
      </c>
      <c r="EK5" s="121">
        <v>33630743</v>
      </c>
      <c r="EL5" s="121">
        <v>4709760</v>
      </c>
      <c r="EM5" s="121">
        <v>17399115</v>
      </c>
      <c r="EN5" s="121">
        <v>8303680</v>
      </c>
      <c r="EO5" s="121">
        <v>1418685</v>
      </c>
      <c r="EP5" s="121">
        <v>829518</v>
      </c>
      <c r="EQ5" s="121">
        <v>346556</v>
      </c>
      <c r="ER5" s="121">
        <v>243098</v>
      </c>
      <c r="ES5" s="121">
        <v>149776</v>
      </c>
      <c r="ET5" s="121">
        <v>930290</v>
      </c>
      <c r="EU5" s="121">
        <v>34330478</v>
      </c>
      <c r="EV5" s="121">
        <v>5139019</v>
      </c>
      <c r="EW5" s="121">
        <v>18933743</v>
      </c>
      <c r="EX5" s="121">
        <v>7781165</v>
      </c>
      <c r="EY5" s="121">
        <v>1670477</v>
      </c>
      <c r="EZ5" s="121">
        <v>756732</v>
      </c>
      <c r="FA5" s="121">
        <v>255631</v>
      </c>
      <c r="FB5" s="121">
        <v>176025</v>
      </c>
      <c r="FC5" s="121">
        <v>322986</v>
      </c>
      <c r="FD5" s="121">
        <v>1130280</v>
      </c>
      <c r="FE5" s="121">
        <v>36166058</v>
      </c>
      <c r="FF5" s="121">
        <v>4906103</v>
      </c>
      <c r="FG5" s="121">
        <v>18536300</v>
      </c>
      <c r="FH5" s="121">
        <v>7786149</v>
      </c>
      <c r="FI5" s="121">
        <v>1514787</v>
      </c>
      <c r="FJ5" s="121">
        <v>704300</v>
      </c>
      <c r="FK5" s="121">
        <v>222336</v>
      </c>
      <c r="FL5" s="121">
        <v>127743</v>
      </c>
      <c r="FM5" s="121">
        <v>239408</v>
      </c>
      <c r="FN5" s="121">
        <v>1107246</v>
      </c>
      <c r="FO5" s="121">
        <v>35144372</v>
      </c>
      <c r="FP5" s="121">
        <v>4114722</v>
      </c>
      <c r="FQ5" s="121">
        <v>19038314</v>
      </c>
      <c r="FR5" s="121">
        <v>8159409</v>
      </c>
      <c r="FS5" s="121">
        <v>1304670</v>
      </c>
      <c r="FT5" s="121">
        <v>611580</v>
      </c>
      <c r="FU5" s="121">
        <v>184909</v>
      </c>
      <c r="FV5" s="121">
        <v>238492</v>
      </c>
      <c r="FW5" s="121">
        <v>308136</v>
      </c>
      <c r="FX5" s="121">
        <v>1108088</v>
      </c>
      <c r="FY5" s="121">
        <v>35068320</v>
      </c>
      <c r="FZ5" s="121">
        <v>4215870</v>
      </c>
      <c r="GA5" s="121">
        <v>20846838</v>
      </c>
      <c r="GB5" s="121">
        <v>8437855</v>
      </c>
      <c r="GC5" s="121">
        <v>1323352</v>
      </c>
      <c r="GD5" s="121">
        <v>556769</v>
      </c>
      <c r="GE5" s="121">
        <v>156562</v>
      </c>
      <c r="GF5" s="121">
        <v>113460</v>
      </c>
      <c r="GG5" s="121">
        <v>376329</v>
      </c>
      <c r="GH5" s="121">
        <v>1143652</v>
      </c>
      <c r="GI5" s="121">
        <v>37170687</v>
      </c>
      <c r="GJ5" s="121">
        <v>4886142</v>
      </c>
      <c r="GK5" s="121">
        <v>28069899</v>
      </c>
      <c r="GL5" s="121">
        <v>3036624</v>
      </c>
      <c r="GM5" s="121">
        <v>1281529</v>
      </c>
      <c r="GN5" s="121">
        <v>599321</v>
      </c>
      <c r="GO5" s="121">
        <v>138733</v>
      </c>
      <c r="GP5" s="121">
        <v>139490</v>
      </c>
      <c r="GQ5" s="121">
        <v>346247</v>
      </c>
      <c r="GR5" s="121">
        <v>1148410</v>
      </c>
      <c r="GS5" s="121">
        <v>39646395</v>
      </c>
      <c r="GT5" s="121">
        <v>4935356</v>
      </c>
      <c r="GU5" s="121">
        <v>29510035</v>
      </c>
      <c r="GV5" s="121">
        <v>2792030</v>
      </c>
      <c r="GW5" s="121">
        <v>1153713</v>
      </c>
      <c r="GX5" s="121">
        <v>701905</v>
      </c>
      <c r="GY5" s="121">
        <v>98344</v>
      </c>
      <c r="GZ5" s="121">
        <v>86190</v>
      </c>
      <c r="HA5" s="121">
        <v>366603</v>
      </c>
      <c r="HB5" s="121">
        <v>1116961</v>
      </c>
      <c r="HC5" s="121">
        <v>40761137</v>
      </c>
      <c r="HD5" s="121">
        <v>5210942</v>
      </c>
      <c r="HE5" s="121">
        <v>31538282</v>
      </c>
      <c r="HF5" s="121">
        <v>2780898</v>
      </c>
      <c r="HG5" s="121">
        <v>1121371</v>
      </c>
      <c r="HH5" s="121">
        <v>669237</v>
      </c>
      <c r="HI5" s="121">
        <v>124613</v>
      </c>
      <c r="HJ5" s="121">
        <v>140341</v>
      </c>
      <c r="HK5" s="121">
        <v>284468</v>
      </c>
      <c r="HL5" s="121">
        <v>1057471</v>
      </c>
      <c r="HM5" s="121">
        <v>42927623</v>
      </c>
      <c r="HN5" s="121">
        <v>6172487</v>
      </c>
      <c r="HO5" s="121">
        <v>34567588</v>
      </c>
      <c r="HP5" s="121">
        <v>2130341</v>
      </c>
      <c r="HQ5" s="121">
        <v>794072</v>
      </c>
      <c r="HR5" s="121">
        <v>576053</v>
      </c>
      <c r="HS5" s="121">
        <v>117792</v>
      </c>
      <c r="HT5" s="121">
        <v>115447</v>
      </c>
      <c r="HU5" s="121">
        <v>265547</v>
      </c>
      <c r="HV5" s="121">
        <v>976288</v>
      </c>
      <c r="HW5" s="121">
        <v>45715615</v>
      </c>
      <c r="HX5" s="121">
        <v>6326830</v>
      </c>
      <c r="HY5" s="121">
        <v>35980684</v>
      </c>
      <c r="HZ5" s="121">
        <v>2214459</v>
      </c>
      <c r="IA5" s="121">
        <v>877734</v>
      </c>
      <c r="IB5" s="121">
        <v>590345</v>
      </c>
      <c r="IC5" s="121">
        <v>96560</v>
      </c>
      <c r="ID5" s="121">
        <v>148397</v>
      </c>
      <c r="IE5" s="121">
        <v>259997</v>
      </c>
      <c r="IF5" s="121">
        <v>985778</v>
      </c>
      <c r="IG5" s="121">
        <v>47480784</v>
      </c>
      <c r="IH5" s="119">
        <v>6492448</v>
      </c>
      <c r="II5" s="119">
        <v>36610165</v>
      </c>
      <c r="IJ5" s="119">
        <v>2287756</v>
      </c>
      <c r="IK5" s="119">
        <v>634579</v>
      </c>
      <c r="IL5" s="119">
        <v>586681</v>
      </c>
      <c r="IM5" s="119">
        <v>179723</v>
      </c>
      <c r="IN5" s="119">
        <v>272405</v>
      </c>
      <c r="IO5" s="119">
        <v>151459</v>
      </c>
      <c r="IP5" s="119">
        <v>914011</v>
      </c>
      <c r="IQ5" s="119">
        <v>48129227</v>
      </c>
      <c r="IR5" s="121">
        <v>7039749</v>
      </c>
      <c r="IS5" s="121">
        <v>36806618</v>
      </c>
      <c r="IT5" s="121">
        <v>2305519</v>
      </c>
      <c r="IU5" s="121">
        <v>922536</v>
      </c>
      <c r="IV5" s="121">
        <v>475933</v>
      </c>
      <c r="IW5" s="121">
        <v>353471</v>
      </c>
      <c r="IX5" s="121">
        <v>144255</v>
      </c>
      <c r="IY5" s="121">
        <v>238965</v>
      </c>
      <c r="IZ5" s="121">
        <v>842770</v>
      </c>
      <c r="JA5" s="121">
        <v>49129816</v>
      </c>
      <c r="JB5" s="121">
        <v>7109846</v>
      </c>
      <c r="JC5" s="121">
        <v>37696115</v>
      </c>
      <c r="JD5" s="121">
        <v>2281682</v>
      </c>
      <c r="JE5" s="121">
        <v>1032301</v>
      </c>
      <c r="JF5" s="121">
        <v>421459</v>
      </c>
      <c r="JG5" s="121">
        <v>374695</v>
      </c>
      <c r="JH5" s="121">
        <v>106895</v>
      </c>
      <c r="JI5" s="121">
        <v>244770</v>
      </c>
      <c r="JJ5" s="121">
        <v>877529</v>
      </c>
      <c r="JK5" s="121">
        <v>50145292</v>
      </c>
      <c r="JL5" s="121">
        <v>7244327</v>
      </c>
      <c r="JM5" s="121">
        <v>39698202</v>
      </c>
      <c r="JN5" s="121">
        <v>2111947</v>
      </c>
      <c r="JO5" s="121">
        <v>566468</v>
      </c>
      <c r="JP5" s="121">
        <v>440036</v>
      </c>
      <c r="JQ5" s="121">
        <v>330053</v>
      </c>
      <c r="JR5" s="121">
        <v>115237</v>
      </c>
      <c r="JS5" s="121">
        <v>287694</v>
      </c>
      <c r="JT5" s="121">
        <v>770248</v>
      </c>
      <c r="JU5" s="121">
        <v>51564212</v>
      </c>
      <c r="JV5" s="121">
        <v>7346976</v>
      </c>
      <c r="JW5" s="121">
        <v>39445309</v>
      </c>
      <c r="JX5" s="121">
        <v>2068677</v>
      </c>
      <c r="JY5" s="121">
        <v>583490</v>
      </c>
      <c r="JZ5" s="121">
        <v>360253</v>
      </c>
      <c r="KA5" s="121">
        <v>269588</v>
      </c>
      <c r="KB5" s="121">
        <v>161425</v>
      </c>
      <c r="KC5" s="121">
        <v>233424</v>
      </c>
      <c r="KD5" s="121">
        <v>788308</v>
      </c>
      <c r="KE5" s="121">
        <v>51257450</v>
      </c>
      <c r="KF5" s="121">
        <v>7605819</v>
      </c>
      <c r="KG5" s="121">
        <v>40683091</v>
      </c>
      <c r="KH5" s="121">
        <v>1917117</v>
      </c>
      <c r="KI5" s="121">
        <v>531884</v>
      </c>
      <c r="KJ5" s="121">
        <v>416437</v>
      </c>
      <c r="KK5" s="121">
        <v>226232</v>
      </c>
      <c r="KL5" s="121">
        <v>176760</v>
      </c>
      <c r="KM5" s="121">
        <v>273843</v>
      </c>
      <c r="KN5" s="121">
        <v>685144</v>
      </c>
      <c r="KO5" s="121">
        <v>52516327</v>
      </c>
      <c r="KP5" s="121">
        <v>7907099</v>
      </c>
      <c r="KQ5" s="121">
        <v>42892629</v>
      </c>
      <c r="KR5" s="121">
        <v>2181255</v>
      </c>
      <c r="KS5" s="121">
        <v>627341</v>
      </c>
      <c r="KT5" s="121">
        <v>603701</v>
      </c>
      <c r="KU5" s="121">
        <v>229026</v>
      </c>
      <c r="KV5" s="121">
        <v>219442</v>
      </c>
      <c r="KW5" s="121">
        <v>173158</v>
      </c>
      <c r="KX5" s="121">
        <v>754194</v>
      </c>
      <c r="KY5" s="121">
        <v>55587845</v>
      </c>
      <c r="KZ5" s="121">
        <v>8798808</v>
      </c>
      <c r="LA5" s="121">
        <v>44703553</v>
      </c>
      <c r="LB5" s="121">
        <v>2723051</v>
      </c>
      <c r="LC5" s="121">
        <v>817328</v>
      </c>
      <c r="LD5" s="121">
        <v>1316237</v>
      </c>
      <c r="LE5" s="121">
        <v>182680</v>
      </c>
      <c r="LF5" s="121">
        <v>152151</v>
      </c>
      <c r="LG5" s="121">
        <v>209113</v>
      </c>
      <c r="LH5" s="121">
        <v>700977</v>
      </c>
      <c r="LI5" s="121">
        <v>59603898</v>
      </c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579</v>
      </c>
      <c r="B6" s="119">
        <v>118888</v>
      </c>
      <c r="C6" s="119">
        <v>1465316</v>
      </c>
      <c r="D6" s="119">
        <v>392433</v>
      </c>
      <c r="E6" s="119">
        <v>127708</v>
      </c>
      <c r="F6" s="119">
        <v>60773</v>
      </c>
      <c r="G6" s="119">
        <v>8159</v>
      </c>
      <c r="H6" s="119">
        <v>6702</v>
      </c>
      <c r="I6" s="119">
        <v>19458</v>
      </c>
      <c r="J6" s="119">
        <v>21760</v>
      </c>
      <c r="K6" s="119">
        <v>2221197</v>
      </c>
      <c r="L6" s="119">
        <v>143261</v>
      </c>
      <c r="M6" s="119">
        <v>1498378</v>
      </c>
      <c r="N6" s="119">
        <v>368397</v>
      </c>
      <c r="O6" s="119">
        <v>95655</v>
      </c>
      <c r="P6" s="119">
        <v>40681</v>
      </c>
      <c r="Q6" s="119">
        <v>5323</v>
      </c>
      <c r="R6" s="119">
        <v>9001</v>
      </c>
      <c r="S6" s="119">
        <v>16003</v>
      </c>
      <c r="T6" s="119">
        <v>22540</v>
      </c>
      <c r="U6" s="119">
        <v>2199239</v>
      </c>
      <c r="V6" s="119">
        <v>111862</v>
      </c>
      <c r="W6" s="119">
        <v>1518120</v>
      </c>
      <c r="X6" s="119">
        <v>322889</v>
      </c>
      <c r="Y6" s="119">
        <v>114602</v>
      </c>
      <c r="Z6" s="119">
        <v>40841</v>
      </c>
      <c r="AA6" s="119">
        <v>7764</v>
      </c>
      <c r="AB6" s="119">
        <v>3126</v>
      </c>
      <c r="AC6" s="119">
        <v>4743</v>
      </c>
      <c r="AD6" s="119">
        <v>21188</v>
      </c>
      <c r="AE6" s="119">
        <v>2145135</v>
      </c>
      <c r="AF6" s="119">
        <v>138410</v>
      </c>
      <c r="AG6" s="119">
        <v>1464985</v>
      </c>
      <c r="AH6" s="119">
        <v>288078</v>
      </c>
      <c r="AI6" s="119">
        <v>96422</v>
      </c>
      <c r="AJ6" s="119">
        <v>44679</v>
      </c>
      <c r="AK6" s="119">
        <v>10103</v>
      </c>
      <c r="AL6" s="119">
        <v>4843</v>
      </c>
      <c r="AM6" s="119">
        <v>4105</v>
      </c>
      <c r="AN6" s="119">
        <v>24497</v>
      </c>
      <c r="AO6" s="119">
        <v>2076122</v>
      </c>
      <c r="AP6" s="119">
        <v>142633</v>
      </c>
      <c r="AQ6" s="119">
        <v>1569824</v>
      </c>
      <c r="AR6" s="119">
        <v>329784</v>
      </c>
      <c r="AS6" s="119">
        <v>96220</v>
      </c>
      <c r="AT6" s="119">
        <v>45008</v>
      </c>
      <c r="AU6" s="119">
        <v>20242</v>
      </c>
      <c r="AV6" s="119">
        <v>4529</v>
      </c>
      <c r="AW6" s="119">
        <v>20632</v>
      </c>
      <c r="AX6" s="119">
        <v>40602</v>
      </c>
      <c r="AY6" s="119">
        <v>2269474</v>
      </c>
      <c r="AZ6" s="119">
        <v>193095</v>
      </c>
      <c r="BA6" s="119">
        <v>1635215</v>
      </c>
      <c r="BB6" s="119">
        <v>388533</v>
      </c>
      <c r="BC6" s="119">
        <v>122076</v>
      </c>
      <c r="BD6" s="119">
        <v>40241</v>
      </c>
      <c r="BE6" s="119">
        <v>36609</v>
      </c>
      <c r="BF6" s="119">
        <v>5869</v>
      </c>
      <c r="BG6" s="119">
        <v>31525</v>
      </c>
      <c r="BH6" s="119">
        <v>33272</v>
      </c>
      <c r="BI6" s="119">
        <v>2486435</v>
      </c>
      <c r="BJ6" s="119">
        <v>107518</v>
      </c>
      <c r="BK6" s="119">
        <v>1637619</v>
      </c>
      <c r="BL6" s="119">
        <v>352700</v>
      </c>
      <c r="BM6" s="119">
        <v>102049</v>
      </c>
      <c r="BN6" s="119">
        <v>63294</v>
      </c>
      <c r="BO6" s="119">
        <v>23478</v>
      </c>
      <c r="BP6" s="119">
        <v>6247</v>
      </c>
      <c r="BQ6" s="119">
        <v>4418</v>
      </c>
      <c r="BR6" s="119">
        <v>24914</v>
      </c>
      <c r="BS6" s="119">
        <v>2322237</v>
      </c>
      <c r="BT6" s="119">
        <v>86640</v>
      </c>
      <c r="BU6" s="119">
        <v>1521850</v>
      </c>
      <c r="BV6" s="119">
        <v>364122</v>
      </c>
      <c r="BW6" s="119">
        <v>169616</v>
      </c>
      <c r="BX6" s="119">
        <v>107257</v>
      </c>
      <c r="BY6" s="119">
        <v>68786</v>
      </c>
      <c r="BZ6" s="119">
        <v>14563</v>
      </c>
      <c r="CA6" s="119">
        <v>18080</v>
      </c>
      <c r="CB6" s="119">
        <v>34475</v>
      </c>
      <c r="CC6" s="119">
        <v>2385389</v>
      </c>
      <c r="CD6" s="119">
        <v>97436</v>
      </c>
      <c r="CE6" s="119">
        <v>1474903</v>
      </c>
      <c r="CF6" s="119">
        <v>547004</v>
      </c>
      <c r="CG6" s="119">
        <v>186435</v>
      </c>
      <c r="CH6" s="119">
        <v>84861</v>
      </c>
      <c r="CI6" s="119">
        <v>42205</v>
      </c>
      <c r="CJ6" s="119">
        <v>13518</v>
      </c>
      <c r="CK6" s="119">
        <v>36309</v>
      </c>
      <c r="CL6" s="119">
        <v>26379</v>
      </c>
      <c r="CM6" s="119">
        <v>2509050</v>
      </c>
      <c r="CN6" s="119">
        <v>114609</v>
      </c>
      <c r="CO6" s="119">
        <v>1475575</v>
      </c>
      <c r="CP6" s="119">
        <v>629850</v>
      </c>
      <c r="CQ6" s="119">
        <v>167683</v>
      </c>
      <c r="CR6" s="119">
        <v>82493</v>
      </c>
      <c r="CS6" s="119">
        <v>57783</v>
      </c>
      <c r="CT6" s="119">
        <v>59255</v>
      </c>
      <c r="CU6" s="119">
        <v>11269</v>
      </c>
      <c r="CV6" s="119">
        <v>30878</v>
      </c>
      <c r="CW6" s="119">
        <v>2629395</v>
      </c>
      <c r="CX6" s="119">
        <v>98263</v>
      </c>
      <c r="CY6" s="119">
        <v>1444130</v>
      </c>
      <c r="CZ6" s="119">
        <v>610302</v>
      </c>
      <c r="DA6" s="119">
        <v>171697</v>
      </c>
      <c r="DB6" s="119">
        <v>73537</v>
      </c>
      <c r="DC6" s="119">
        <v>27068</v>
      </c>
      <c r="DD6" s="119">
        <v>17167</v>
      </c>
      <c r="DE6" s="119">
        <v>9016</v>
      </c>
      <c r="DF6" s="119">
        <v>28987</v>
      </c>
      <c r="DG6" s="119">
        <v>2480167</v>
      </c>
      <c r="DH6" s="119">
        <v>106564</v>
      </c>
      <c r="DI6" s="119">
        <v>1532146</v>
      </c>
      <c r="DJ6" s="119">
        <v>555804</v>
      </c>
      <c r="DK6" s="119">
        <v>170773</v>
      </c>
      <c r="DL6" s="119">
        <v>78232</v>
      </c>
      <c r="DM6" s="119">
        <v>33950</v>
      </c>
      <c r="DN6" s="119">
        <v>12079</v>
      </c>
      <c r="DO6" s="119">
        <v>6701</v>
      </c>
      <c r="DP6" s="119">
        <v>30011</v>
      </c>
      <c r="DQ6" s="119">
        <v>2526260</v>
      </c>
      <c r="DR6" s="119">
        <v>117263</v>
      </c>
      <c r="DS6" s="119">
        <v>1482542</v>
      </c>
      <c r="DT6" s="119">
        <v>587962</v>
      </c>
      <c r="DU6" s="119">
        <v>162622</v>
      </c>
      <c r="DV6" s="119">
        <v>69657</v>
      </c>
      <c r="DW6" s="119">
        <v>40217</v>
      </c>
      <c r="DX6" s="119">
        <v>13397</v>
      </c>
      <c r="DY6" s="119">
        <v>30444</v>
      </c>
      <c r="DZ6" s="119">
        <v>37638</v>
      </c>
      <c r="EA6" s="119">
        <v>2541742</v>
      </c>
      <c r="EB6" s="119">
        <v>155968</v>
      </c>
      <c r="EC6" s="119">
        <v>1492743</v>
      </c>
      <c r="ED6" s="119">
        <v>508935</v>
      </c>
      <c r="EE6" s="119">
        <v>161296</v>
      </c>
      <c r="EF6" s="119">
        <v>62543</v>
      </c>
      <c r="EG6" s="119">
        <v>44976</v>
      </c>
      <c r="EH6" s="119">
        <v>17286</v>
      </c>
      <c r="EI6" s="119">
        <v>16588</v>
      </c>
      <c r="EJ6" s="119">
        <v>59719</v>
      </c>
      <c r="EK6" s="119">
        <v>2520054</v>
      </c>
      <c r="EL6" s="119">
        <v>99159</v>
      </c>
      <c r="EM6" s="119">
        <v>1216346</v>
      </c>
      <c r="EN6" s="119">
        <v>571631</v>
      </c>
      <c r="EO6" s="119">
        <v>129875</v>
      </c>
      <c r="EP6" s="119">
        <v>63128</v>
      </c>
      <c r="EQ6" s="119">
        <v>23467</v>
      </c>
      <c r="ER6" s="119">
        <v>10377</v>
      </c>
      <c r="ES6" s="119">
        <v>15164</v>
      </c>
      <c r="ET6" s="119">
        <v>30531</v>
      </c>
      <c r="EU6" s="119">
        <v>2159678</v>
      </c>
      <c r="EV6" s="119">
        <v>150578</v>
      </c>
      <c r="EW6" s="119">
        <v>1361122</v>
      </c>
      <c r="EX6" s="119">
        <v>494845</v>
      </c>
      <c r="EY6" s="119">
        <v>127008</v>
      </c>
      <c r="EZ6" s="119">
        <v>76208</v>
      </c>
      <c r="FA6" s="119">
        <v>17862</v>
      </c>
      <c r="FB6" s="119">
        <v>23409</v>
      </c>
      <c r="FC6" s="119">
        <v>23977</v>
      </c>
      <c r="FD6" s="119">
        <v>31013</v>
      </c>
      <c r="FE6" s="119">
        <v>2306022</v>
      </c>
      <c r="FF6" s="119">
        <v>145791</v>
      </c>
      <c r="FG6" s="119">
        <v>1249017</v>
      </c>
      <c r="FH6" s="119">
        <v>534059</v>
      </c>
      <c r="FI6" s="119">
        <v>162959</v>
      </c>
      <c r="FJ6" s="119">
        <v>74678</v>
      </c>
      <c r="FK6" s="119">
        <v>13391</v>
      </c>
      <c r="FL6" s="119">
        <v>12917</v>
      </c>
      <c r="FM6" s="119">
        <v>4795</v>
      </c>
      <c r="FN6" s="119">
        <v>30025</v>
      </c>
      <c r="FO6" s="119">
        <v>2227632</v>
      </c>
      <c r="FP6" s="119">
        <v>103615</v>
      </c>
      <c r="FQ6" s="119">
        <v>1471661</v>
      </c>
      <c r="FR6" s="119">
        <v>600844</v>
      </c>
      <c r="FS6" s="119">
        <v>161429</v>
      </c>
      <c r="FT6" s="119">
        <v>70767</v>
      </c>
      <c r="FU6" s="119">
        <v>16313</v>
      </c>
      <c r="FV6" s="119">
        <v>13083</v>
      </c>
      <c r="FW6" s="119">
        <v>33074</v>
      </c>
      <c r="FX6" s="119">
        <v>32606</v>
      </c>
      <c r="FY6" s="119">
        <v>2503392</v>
      </c>
      <c r="FZ6" s="119">
        <v>80891</v>
      </c>
      <c r="GA6" s="119">
        <v>1239673</v>
      </c>
      <c r="GB6" s="119">
        <v>521413</v>
      </c>
      <c r="GC6" s="119">
        <v>126277</v>
      </c>
      <c r="GD6" s="119">
        <v>58612</v>
      </c>
      <c r="GE6" s="119">
        <v>14422</v>
      </c>
      <c r="GF6" s="119">
        <v>8044</v>
      </c>
      <c r="GG6" s="119">
        <v>8476</v>
      </c>
      <c r="GH6" s="119">
        <v>30110</v>
      </c>
      <c r="GI6" s="119">
        <v>2087918</v>
      </c>
      <c r="GJ6" s="119">
        <v>112809</v>
      </c>
      <c r="GK6" s="119">
        <v>1577730</v>
      </c>
      <c r="GL6" s="119">
        <v>315387</v>
      </c>
      <c r="GM6" s="119">
        <v>139727</v>
      </c>
      <c r="GN6" s="119">
        <v>57596</v>
      </c>
      <c r="GO6" s="119">
        <v>11971</v>
      </c>
      <c r="GP6" s="119">
        <v>15796</v>
      </c>
      <c r="GQ6" s="119">
        <v>32025</v>
      </c>
      <c r="GR6" s="119">
        <v>27254</v>
      </c>
      <c r="GS6" s="119">
        <v>2290295</v>
      </c>
      <c r="GT6" s="119">
        <v>107520</v>
      </c>
      <c r="GU6" s="119">
        <v>1662745</v>
      </c>
      <c r="GV6" s="119">
        <v>259796</v>
      </c>
      <c r="GW6" s="119">
        <v>140119</v>
      </c>
      <c r="GX6" s="119">
        <v>60467</v>
      </c>
      <c r="GY6" s="119">
        <v>12085</v>
      </c>
      <c r="GZ6" s="119">
        <v>5380</v>
      </c>
      <c r="HA6" s="119">
        <v>11357</v>
      </c>
      <c r="HB6" s="119">
        <v>32686</v>
      </c>
      <c r="HC6" s="119">
        <v>2292155</v>
      </c>
      <c r="HD6" s="119">
        <v>123173</v>
      </c>
      <c r="HE6" s="119">
        <v>2277088</v>
      </c>
      <c r="HF6" s="119">
        <v>362078</v>
      </c>
      <c r="HG6" s="119">
        <v>153387</v>
      </c>
      <c r="HH6" s="119">
        <v>75499</v>
      </c>
      <c r="HI6" s="119">
        <v>15531</v>
      </c>
      <c r="HJ6" s="119">
        <v>10059</v>
      </c>
      <c r="HK6" s="119">
        <v>13936</v>
      </c>
      <c r="HL6" s="119">
        <v>84341</v>
      </c>
      <c r="HM6" s="119">
        <v>3115092</v>
      </c>
      <c r="HN6" s="119">
        <v>157413</v>
      </c>
      <c r="HO6" s="119">
        <v>1815417</v>
      </c>
      <c r="HP6" s="119">
        <v>259343</v>
      </c>
      <c r="HQ6" s="119">
        <v>136487</v>
      </c>
      <c r="HR6" s="119">
        <v>58082</v>
      </c>
      <c r="HS6" s="119">
        <v>14938</v>
      </c>
      <c r="HT6" s="119">
        <v>10147</v>
      </c>
      <c r="HU6" s="119">
        <v>22862</v>
      </c>
      <c r="HV6" s="119">
        <v>32346</v>
      </c>
      <c r="HW6" s="119">
        <v>2507035</v>
      </c>
      <c r="HX6" s="119">
        <v>191439</v>
      </c>
      <c r="HY6" s="119">
        <v>2129682</v>
      </c>
      <c r="HZ6" s="119">
        <v>285554</v>
      </c>
      <c r="IA6" s="119">
        <v>136124</v>
      </c>
      <c r="IB6" s="119">
        <v>58409</v>
      </c>
      <c r="IC6" s="119">
        <v>14728</v>
      </c>
      <c r="ID6" s="119">
        <v>8574</v>
      </c>
      <c r="IE6" s="119">
        <v>15601</v>
      </c>
      <c r="IF6" s="119">
        <v>32351</v>
      </c>
      <c r="IG6" s="119">
        <v>2872462</v>
      </c>
      <c r="IH6" s="119">
        <v>205582</v>
      </c>
      <c r="II6" s="119">
        <v>1986806</v>
      </c>
      <c r="IJ6" s="119">
        <v>365550</v>
      </c>
      <c r="IK6" s="119">
        <v>109966</v>
      </c>
      <c r="IL6" s="119">
        <v>56282</v>
      </c>
      <c r="IM6" s="119">
        <v>18788</v>
      </c>
      <c r="IN6" s="119">
        <v>13419</v>
      </c>
      <c r="IO6" s="119">
        <v>16458</v>
      </c>
      <c r="IP6" s="119">
        <v>36192</v>
      </c>
      <c r="IQ6" s="119">
        <v>2809043</v>
      </c>
      <c r="IR6" s="119">
        <v>222792</v>
      </c>
      <c r="IS6" s="119">
        <v>2936335</v>
      </c>
      <c r="IT6" s="119">
        <v>415031</v>
      </c>
      <c r="IU6" s="119">
        <v>113777</v>
      </c>
      <c r="IV6" s="119">
        <v>44264</v>
      </c>
      <c r="IW6" s="119">
        <v>31828</v>
      </c>
      <c r="IX6" s="119">
        <v>15221</v>
      </c>
      <c r="IY6" s="119">
        <v>32099</v>
      </c>
      <c r="IZ6" s="119">
        <v>38903</v>
      </c>
      <c r="JA6" s="119">
        <v>3850250</v>
      </c>
      <c r="JB6" s="119">
        <v>225776</v>
      </c>
      <c r="JC6" s="119">
        <v>2055254</v>
      </c>
      <c r="JD6" s="119">
        <v>371342</v>
      </c>
      <c r="JE6" s="119">
        <v>127392</v>
      </c>
      <c r="JF6" s="119">
        <v>50207</v>
      </c>
      <c r="JG6" s="119">
        <v>41754</v>
      </c>
      <c r="JH6" s="119">
        <v>12696</v>
      </c>
      <c r="JI6" s="119">
        <v>10905</v>
      </c>
      <c r="JJ6" s="119">
        <v>43423</v>
      </c>
      <c r="JK6" s="119">
        <v>2938749</v>
      </c>
      <c r="JL6" s="119">
        <v>164243</v>
      </c>
      <c r="JM6" s="119">
        <v>2283081</v>
      </c>
      <c r="JN6" s="119">
        <v>338980</v>
      </c>
      <c r="JO6" s="119">
        <v>96896</v>
      </c>
      <c r="JP6" s="119">
        <v>48657</v>
      </c>
      <c r="JQ6" s="119">
        <v>18931</v>
      </c>
      <c r="JR6" s="119">
        <v>13485</v>
      </c>
      <c r="JS6" s="119">
        <v>12486</v>
      </c>
      <c r="JT6" s="119">
        <v>40343</v>
      </c>
      <c r="JU6" s="119">
        <v>3017102</v>
      </c>
      <c r="JV6" s="119">
        <v>246260</v>
      </c>
      <c r="JW6" s="119">
        <v>2446804</v>
      </c>
      <c r="JX6" s="119">
        <v>369124</v>
      </c>
      <c r="JY6" s="119">
        <v>80801</v>
      </c>
      <c r="JZ6" s="119">
        <v>50505</v>
      </c>
      <c r="KA6" s="119">
        <v>21042</v>
      </c>
      <c r="KB6" s="119">
        <v>12423</v>
      </c>
      <c r="KC6" s="119">
        <v>9206</v>
      </c>
      <c r="KD6" s="119">
        <v>38828</v>
      </c>
      <c r="KE6" s="119">
        <v>3274993</v>
      </c>
      <c r="KF6" s="119">
        <v>249835</v>
      </c>
      <c r="KG6" s="119">
        <v>2980039</v>
      </c>
      <c r="KH6" s="119">
        <v>317852</v>
      </c>
      <c r="KI6" s="119">
        <v>76830</v>
      </c>
      <c r="KJ6" s="119">
        <v>48001</v>
      </c>
      <c r="KK6" s="119">
        <v>25518</v>
      </c>
      <c r="KL6" s="119">
        <v>15796</v>
      </c>
      <c r="KM6" s="119">
        <v>8813</v>
      </c>
      <c r="KN6" s="119">
        <v>39246</v>
      </c>
      <c r="KO6" s="119">
        <v>3761930</v>
      </c>
      <c r="KP6" s="119">
        <v>285851</v>
      </c>
      <c r="KQ6" s="119">
        <v>5262796</v>
      </c>
      <c r="KR6" s="119">
        <v>386772</v>
      </c>
      <c r="KS6" s="119">
        <v>90331</v>
      </c>
      <c r="KT6" s="119">
        <v>56086</v>
      </c>
      <c r="KU6" s="119">
        <v>33820</v>
      </c>
      <c r="KV6" s="119">
        <v>12766</v>
      </c>
      <c r="KW6" s="119">
        <v>10831</v>
      </c>
      <c r="KX6" s="119">
        <v>50636</v>
      </c>
      <c r="KY6" s="119">
        <v>6189889</v>
      </c>
      <c r="KZ6" s="119">
        <v>256590</v>
      </c>
      <c r="LA6" s="119">
        <v>2557711</v>
      </c>
      <c r="LB6" s="119">
        <v>418690</v>
      </c>
      <c r="LC6" s="119">
        <v>84035</v>
      </c>
      <c r="LD6" s="119">
        <v>68922</v>
      </c>
      <c r="LE6" s="119">
        <v>16123</v>
      </c>
      <c r="LF6" s="119">
        <v>11787</v>
      </c>
      <c r="LG6" s="119">
        <v>10968</v>
      </c>
      <c r="LH6" s="119">
        <v>38508</v>
      </c>
      <c r="LI6" s="119">
        <v>3463334</v>
      </c>
    </row>
    <row r="7" spans="1:379">
      <c r="A7" s="44" t="s">
        <v>580</v>
      </c>
      <c r="B7" s="119">
        <v>124212</v>
      </c>
      <c r="C7" s="119">
        <v>1050507</v>
      </c>
      <c r="D7" s="119">
        <v>380512</v>
      </c>
      <c r="E7" s="119">
        <v>98098</v>
      </c>
      <c r="F7" s="119">
        <v>37185</v>
      </c>
      <c r="G7" s="119">
        <v>6386</v>
      </c>
      <c r="H7" s="119">
        <v>4883</v>
      </c>
      <c r="I7" s="119">
        <v>5022</v>
      </c>
      <c r="J7" s="119">
        <v>15491</v>
      </c>
      <c r="K7" s="119">
        <v>1722296</v>
      </c>
      <c r="L7" s="119">
        <v>110208</v>
      </c>
      <c r="M7" s="119">
        <v>1021932</v>
      </c>
      <c r="N7" s="119">
        <v>284404</v>
      </c>
      <c r="O7" s="119">
        <v>84895</v>
      </c>
      <c r="P7" s="119">
        <v>29839</v>
      </c>
      <c r="Q7" s="119">
        <v>5597</v>
      </c>
      <c r="R7" s="119">
        <v>4924</v>
      </c>
      <c r="S7" s="119">
        <v>3240</v>
      </c>
      <c r="T7" s="119">
        <v>14346</v>
      </c>
      <c r="U7" s="119">
        <v>1559385</v>
      </c>
      <c r="V7" s="119">
        <v>114897</v>
      </c>
      <c r="W7" s="119">
        <v>1065992</v>
      </c>
      <c r="X7" s="119">
        <v>347037</v>
      </c>
      <c r="Y7" s="119">
        <v>69589</v>
      </c>
      <c r="Z7" s="119">
        <v>28307</v>
      </c>
      <c r="AA7" s="119">
        <v>8492</v>
      </c>
      <c r="AB7" s="119">
        <v>4307</v>
      </c>
      <c r="AC7" s="119">
        <v>17459</v>
      </c>
      <c r="AD7" s="119">
        <v>13706</v>
      </c>
      <c r="AE7" s="119">
        <v>1669786</v>
      </c>
      <c r="AF7" s="119">
        <v>102755</v>
      </c>
      <c r="AG7" s="119">
        <v>1078599</v>
      </c>
      <c r="AH7" s="119">
        <v>246073</v>
      </c>
      <c r="AI7" s="119">
        <v>70819</v>
      </c>
      <c r="AJ7" s="119">
        <v>28581</v>
      </c>
      <c r="AK7" s="119">
        <v>7002</v>
      </c>
      <c r="AL7" s="119">
        <v>5149</v>
      </c>
      <c r="AM7" s="119">
        <v>14456</v>
      </c>
      <c r="AN7" s="119">
        <v>24411</v>
      </c>
      <c r="AO7" s="119">
        <v>1577845</v>
      </c>
      <c r="AP7" s="119">
        <v>124742</v>
      </c>
      <c r="AQ7" s="119">
        <v>1171216</v>
      </c>
      <c r="AR7" s="119">
        <v>297852</v>
      </c>
      <c r="AS7" s="119">
        <v>67186</v>
      </c>
      <c r="AT7" s="119">
        <v>76421</v>
      </c>
      <c r="AU7" s="119">
        <v>10645</v>
      </c>
      <c r="AV7" s="119">
        <v>2362</v>
      </c>
      <c r="AW7" s="119">
        <v>9155</v>
      </c>
      <c r="AX7" s="119">
        <v>15039</v>
      </c>
      <c r="AY7" s="119">
        <v>1774618</v>
      </c>
      <c r="AZ7" s="119">
        <v>100446</v>
      </c>
      <c r="BA7" s="119">
        <v>1123734</v>
      </c>
      <c r="BB7" s="119">
        <v>249570</v>
      </c>
      <c r="BC7" s="119">
        <v>84824</v>
      </c>
      <c r="BD7" s="119">
        <v>28019</v>
      </c>
      <c r="BE7" s="119">
        <v>14350</v>
      </c>
      <c r="BF7" s="119">
        <v>5476</v>
      </c>
      <c r="BG7" s="119">
        <v>2440</v>
      </c>
      <c r="BH7" s="119">
        <v>15384</v>
      </c>
      <c r="BI7" s="119">
        <v>1624243</v>
      </c>
      <c r="BJ7" s="119">
        <v>91525</v>
      </c>
      <c r="BK7" s="119">
        <v>1129895</v>
      </c>
      <c r="BL7" s="119">
        <v>300216</v>
      </c>
      <c r="BM7" s="119">
        <v>66716</v>
      </c>
      <c r="BN7" s="119">
        <v>37595</v>
      </c>
      <c r="BO7" s="119">
        <v>17310</v>
      </c>
      <c r="BP7" s="119">
        <v>4985</v>
      </c>
      <c r="BQ7" s="119">
        <v>3157</v>
      </c>
      <c r="BR7" s="119">
        <v>31230</v>
      </c>
      <c r="BS7" s="119">
        <v>1682629</v>
      </c>
      <c r="BT7" s="119">
        <v>65918</v>
      </c>
      <c r="BU7" s="119">
        <v>1280678</v>
      </c>
      <c r="BV7" s="119">
        <v>291295</v>
      </c>
      <c r="BW7" s="119">
        <v>156384</v>
      </c>
      <c r="BX7" s="119">
        <v>70297</v>
      </c>
      <c r="BY7" s="119">
        <v>23192</v>
      </c>
      <c r="BZ7" s="119">
        <v>11900</v>
      </c>
      <c r="CA7" s="119">
        <v>4919</v>
      </c>
      <c r="CB7" s="119">
        <v>29388</v>
      </c>
      <c r="CC7" s="119">
        <v>1933971</v>
      </c>
      <c r="CD7" s="119">
        <v>82771</v>
      </c>
      <c r="CE7" s="119">
        <v>1072280</v>
      </c>
      <c r="CF7" s="119">
        <v>421852</v>
      </c>
      <c r="CG7" s="119">
        <v>133606</v>
      </c>
      <c r="CH7" s="119">
        <v>59123</v>
      </c>
      <c r="CI7" s="119">
        <v>32591</v>
      </c>
      <c r="CJ7" s="119">
        <v>10386</v>
      </c>
      <c r="CK7" s="119">
        <v>16465</v>
      </c>
      <c r="CL7" s="119">
        <v>23752</v>
      </c>
      <c r="CM7" s="119">
        <v>1852826</v>
      </c>
      <c r="CN7" s="119">
        <v>69195</v>
      </c>
      <c r="CO7" s="119">
        <v>1041940</v>
      </c>
      <c r="CP7" s="119">
        <v>440358</v>
      </c>
      <c r="CQ7" s="119">
        <v>128342</v>
      </c>
      <c r="CR7" s="119">
        <v>67917</v>
      </c>
      <c r="CS7" s="119">
        <v>37729</v>
      </c>
      <c r="CT7" s="119">
        <v>12313</v>
      </c>
      <c r="CU7" s="119">
        <v>9416</v>
      </c>
      <c r="CV7" s="119">
        <v>18588</v>
      </c>
      <c r="CW7" s="119">
        <v>1825798</v>
      </c>
      <c r="CX7" s="119">
        <v>64318</v>
      </c>
      <c r="CY7" s="119">
        <v>1016264</v>
      </c>
      <c r="CZ7" s="119">
        <v>444575</v>
      </c>
      <c r="DA7" s="119">
        <v>124798</v>
      </c>
      <c r="DB7" s="119">
        <v>51029</v>
      </c>
      <c r="DC7" s="119">
        <v>38926</v>
      </c>
      <c r="DD7" s="119">
        <v>7994</v>
      </c>
      <c r="DE7" s="119">
        <v>6720</v>
      </c>
      <c r="DF7" s="119">
        <v>17137</v>
      </c>
      <c r="DG7" s="119">
        <v>1771761</v>
      </c>
      <c r="DH7" s="119">
        <v>70511</v>
      </c>
      <c r="DI7" s="119">
        <v>1101291</v>
      </c>
      <c r="DJ7" s="119">
        <v>368138</v>
      </c>
      <c r="DK7" s="119">
        <v>119213</v>
      </c>
      <c r="DL7" s="119">
        <v>55885</v>
      </c>
      <c r="DM7" s="119">
        <v>28631</v>
      </c>
      <c r="DN7" s="119">
        <v>8747</v>
      </c>
      <c r="DO7" s="119">
        <v>5246</v>
      </c>
      <c r="DP7" s="119">
        <v>18248</v>
      </c>
      <c r="DQ7" s="119">
        <v>1775910</v>
      </c>
      <c r="DR7" s="119">
        <v>121192</v>
      </c>
      <c r="DS7" s="119">
        <v>977961</v>
      </c>
      <c r="DT7" s="119">
        <v>578353</v>
      </c>
      <c r="DU7" s="119">
        <v>113845</v>
      </c>
      <c r="DV7" s="119">
        <v>41542</v>
      </c>
      <c r="DW7" s="119">
        <v>14412</v>
      </c>
      <c r="DX7" s="119">
        <v>8516</v>
      </c>
      <c r="DY7" s="119">
        <v>13694</v>
      </c>
      <c r="DZ7" s="119">
        <v>21485</v>
      </c>
      <c r="EA7" s="119">
        <v>1891000</v>
      </c>
      <c r="EB7" s="119">
        <v>76784</v>
      </c>
      <c r="EC7" s="119">
        <v>981401</v>
      </c>
      <c r="ED7" s="119">
        <v>575239</v>
      </c>
      <c r="EE7" s="119">
        <v>106995</v>
      </c>
      <c r="EF7" s="119">
        <v>45949</v>
      </c>
      <c r="EG7" s="119">
        <v>23820</v>
      </c>
      <c r="EH7" s="119">
        <v>6824</v>
      </c>
      <c r="EI7" s="119">
        <v>3991</v>
      </c>
      <c r="EJ7" s="119">
        <v>17279</v>
      </c>
      <c r="EK7" s="119">
        <v>1838282</v>
      </c>
      <c r="EL7" s="119">
        <v>83087</v>
      </c>
      <c r="EM7" s="119">
        <v>859671</v>
      </c>
      <c r="EN7" s="119">
        <v>333468</v>
      </c>
      <c r="EO7" s="119">
        <v>85861</v>
      </c>
      <c r="EP7" s="119">
        <v>64590</v>
      </c>
      <c r="EQ7" s="119">
        <v>18555</v>
      </c>
      <c r="ER7" s="119">
        <v>5756</v>
      </c>
      <c r="ES7" s="119">
        <v>4202</v>
      </c>
      <c r="ET7" s="119">
        <v>15797</v>
      </c>
      <c r="EU7" s="119">
        <v>1470987</v>
      </c>
      <c r="EV7" s="119">
        <v>102057</v>
      </c>
      <c r="EW7" s="119">
        <v>1015793</v>
      </c>
      <c r="EX7" s="119">
        <v>355366</v>
      </c>
      <c r="EY7" s="119">
        <v>149814</v>
      </c>
      <c r="EZ7" s="119">
        <v>58895</v>
      </c>
      <c r="FA7" s="119">
        <v>25580</v>
      </c>
      <c r="FB7" s="119">
        <v>11985</v>
      </c>
      <c r="FC7" s="119">
        <v>10835</v>
      </c>
      <c r="FD7" s="119">
        <v>41706</v>
      </c>
      <c r="FE7" s="119">
        <v>1772031</v>
      </c>
      <c r="FF7" s="119">
        <v>158714</v>
      </c>
      <c r="FG7" s="119">
        <v>809293</v>
      </c>
      <c r="FH7" s="119">
        <v>400021</v>
      </c>
      <c r="FI7" s="119">
        <v>87152</v>
      </c>
      <c r="FJ7" s="119">
        <v>53868</v>
      </c>
      <c r="FK7" s="119">
        <v>11734</v>
      </c>
      <c r="FL7" s="119">
        <v>5046</v>
      </c>
      <c r="FM7" s="119">
        <v>5851</v>
      </c>
      <c r="FN7" s="119">
        <v>17776</v>
      </c>
      <c r="FO7" s="119">
        <v>1549455</v>
      </c>
      <c r="FP7" s="119">
        <v>69064</v>
      </c>
      <c r="FQ7" s="119">
        <v>921128</v>
      </c>
      <c r="FR7" s="119">
        <v>359909</v>
      </c>
      <c r="FS7" s="119">
        <v>96566</v>
      </c>
      <c r="FT7" s="119">
        <v>40923</v>
      </c>
      <c r="FU7" s="119">
        <v>8253</v>
      </c>
      <c r="FV7" s="119">
        <v>20507</v>
      </c>
      <c r="FW7" s="119">
        <v>15643</v>
      </c>
      <c r="FX7" s="119">
        <v>43364</v>
      </c>
      <c r="FY7" s="119">
        <v>1575357</v>
      </c>
      <c r="FZ7" s="119">
        <v>75534</v>
      </c>
      <c r="GA7" s="119">
        <v>930708</v>
      </c>
      <c r="GB7" s="119">
        <v>368160</v>
      </c>
      <c r="GC7" s="119">
        <v>110860</v>
      </c>
      <c r="GD7" s="119">
        <v>31194</v>
      </c>
      <c r="GE7" s="119">
        <v>11289</v>
      </c>
      <c r="GF7" s="119">
        <v>5502</v>
      </c>
      <c r="GG7" s="119">
        <v>30823</v>
      </c>
      <c r="GH7" s="119">
        <v>17749</v>
      </c>
      <c r="GI7" s="119">
        <v>1581819</v>
      </c>
      <c r="GJ7" s="119">
        <v>84833</v>
      </c>
      <c r="GK7" s="119">
        <v>1191911</v>
      </c>
      <c r="GL7" s="119">
        <v>237034</v>
      </c>
      <c r="GM7" s="119">
        <v>75737</v>
      </c>
      <c r="GN7" s="119">
        <v>33413</v>
      </c>
      <c r="GO7" s="119">
        <v>11016</v>
      </c>
      <c r="GP7" s="119">
        <v>11709</v>
      </c>
      <c r="GQ7" s="119">
        <v>19682</v>
      </c>
      <c r="GR7" s="119">
        <v>20967</v>
      </c>
      <c r="GS7" s="119">
        <v>1686302</v>
      </c>
      <c r="GT7" s="119">
        <v>78868</v>
      </c>
      <c r="GU7" s="119">
        <v>1344311</v>
      </c>
      <c r="GV7" s="119">
        <v>192849</v>
      </c>
      <c r="GW7" s="119">
        <v>86380</v>
      </c>
      <c r="GX7" s="119">
        <v>36218</v>
      </c>
      <c r="GY7" s="119">
        <v>8177</v>
      </c>
      <c r="GZ7" s="119">
        <v>11465</v>
      </c>
      <c r="HA7" s="119">
        <v>13234</v>
      </c>
      <c r="HB7" s="119">
        <v>18842</v>
      </c>
      <c r="HC7" s="119">
        <v>1790344</v>
      </c>
      <c r="HD7" s="119">
        <v>174642</v>
      </c>
      <c r="HE7" s="119">
        <v>1452552</v>
      </c>
      <c r="HF7" s="119">
        <v>247142</v>
      </c>
      <c r="HG7" s="119">
        <v>97871</v>
      </c>
      <c r="HH7" s="119">
        <v>40966</v>
      </c>
      <c r="HI7" s="119">
        <v>13180</v>
      </c>
      <c r="HJ7" s="119">
        <v>13201</v>
      </c>
      <c r="HK7" s="119">
        <v>34719</v>
      </c>
      <c r="HL7" s="119">
        <v>17015</v>
      </c>
      <c r="HM7" s="119">
        <v>2091288</v>
      </c>
      <c r="HN7" s="119">
        <v>175890</v>
      </c>
      <c r="HO7" s="119">
        <v>1360991</v>
      </c>
      <c r="HP7" s="119">
        <v>131511</v>
      </c>
      <c r="HQ7" s="119">
        <v>66415</v>
      </c>
      <c r="HR7" s="119">
        <v>30292</v>
      </c>
      <c r="HS7" s="119">
        <v>8920</v>
      </c>
      <c r="HT7" s="119">
        <v>7783</v>
      </c>
      <c r="HU7" s="119">
        <v>13979</v>
      </c>
      <c r="HV7" s="119">
        <v>31045</v>
      </c>
      <c r="HW7" s="119">
        <v>1826826</v>
      </c>
      <c r="HX7" s="119">
        <v>123431</v>
      </c>
      <c r="HY7" s="119">
        <v>1436965</v>
      </c>
      <c r="HZ7" s="119">
        <v>144796</v>
      </c>
      <c r="IA7" s="119">
        <v>84511</v>
      </c>
      <c r="IB7" s="119">
        <v>45583</v>
      </c>
      <c r="IC7" s="119">
        <v>8974</v>
      </c>
      <c r="ID7" s="119">
        <v>10624</v>
      </c>
      <c r="IE7" s="119">
        <v>30820</v>
      </c>
      <c r="IF7" s="119">
        <v>24359</v>
      </c>
      <c r="IG7" s="119">
        <v>1910063</v>
      </c>
      <c r="IH7" s="119">
        <v>120431</v>
      </c>
      <c r="II7" s="119">
        <v>1676931</v>
      </c>
      <c r="IJ7" s="119">
        <v>197526</v>
      </c>
      <c r="IK7" s="119">
        <v>101047</v>
      </c>
      <c r="IL7" s="119">
        <v>35875</v>
      </c>
      <c r="IM7" s="119">
        <v>14590</v>
      </c>
      <c r="IN7" s="119">
        <v>11147</v>
      </c>
      <c r="IO7" s="119">
        <v>5805</v>
      </c>
      <c r="IP7" s="119">
        <v>23271</v>
      </c>
      <c r="IQ7" s="119">
        <v>2186623</v>
      </c>
      <c r="IR7" s="119">
        <v>219423</v>
      </c>
      <c r="IS7" s="119">
        <v>1603701</v>
      </c>
      <c r="IT7" s="119">
        <v>246907</v>
      </c>
      <c r="IU7" s="119">
        <v>64069</v>
      </c>
      <c r="IV7" s="119">
        <v>25024</v>
      </c>
      <c r="IW7" s="119">
        <v>18192</v>
      </c>
      <c r="IX7" s="119">
        <v>8823</v>
      </c>
      <c r="IY7" s="119">
        <v>14852</v>
      </c>
      <c r="IZ7" s="119">
        <v>26734</v>
      </c>
      <c r="JA7" s="119">
        <v>2227725</v>
      </c>
      <c r="JB7" s="119">
        <v>141081</v>
      </c>
      <c r="JC7" s="119">
        <v>1518511</v>
      </c>
      <c r="JD7" s="119">
        <v>194078</v>
      </c>
      <c r="JE7" s="119">
        <v>84484</v>
      </c>
      <c r="JF7" s="119">
        <v>30599</v>
      </c>
      <c r="JG7" s="119">
        <v>18868</v>
      </c>
      <c r="JH7" s="119">
        <v>10208</v>
      </c>
      <c r="JI7" s="119">
        <v>20199</v>
      </c>
      <c r="JJ7" s="119">
        <v>23992</v>
      </c>
      <c r="JK7" s="119">
        <v>2042020</v>
      </c>
      <c r="JL7" s="119">
        <v>186263</v>
      </c>
      <c r="JM7" s="119">
        <v>1533969</v>
      </c>
      <c r="JN7" s="119">
        <v>185895</v>
      </c>
      <c r="JO7" s="119">
        <v>52868</v>
      </c>
      <c r="JP7" s="119">
        <v>28909</v>
      </c>
      <c r="JQ7" s="119">
        <v>69235</v>
      </c>
      <c r="JR7" s="119">
        <v>8807</v>
      </c>
      <c r="JS7" s="119">
        <v>8976</v>
      </c>
      <c r="JT7" s="119">
        <v>22550</v>
      </c>
      <c r="JU7" s="119">
        <v>2097472</v>
      </c>
      <c r="JV7" s="119">
        <v>120146</v>
      </c>
      <c r="JW7" s="119">
        <v>2211895</v>
      </c>
      <c r="JX7" s="119">
        <v>189300</v>
      </c>
      <c r="JY7" s="119">
        <v>87344</v>
      </c>
      <c r="JZ7" s="119">
        <v>35560</v>
      </c>
      <c r="KA7" s="119">
        <v>14227</v>
      </c>
      <c r="KB7" s="119">
        <v>10035</v>
      </c>
      <c r="KC7" s="119">
        <v>7184</v>
      </c>
      <c r="KD7" s="119">
        <v>24058</v>
      </c>
      <c r="KE7" s="119">
        <v>2699749</v>
      </c>
      <c r="KF7" s="119">
        <v>124322</v>
      </c>
      <c r="KG7" s="119">
        <v>3731920</v>
      </c>
      <c r="KH7" s="119">
        <v>154541</v>
      </c>
      <c r="KI7" s="119">
        <v>53176</v>
      </c>
      <c r="KJ7" s="119">
        <v>28201</v>
      </c>
      <c r="KK7" s="119">
        <v>60718</v>
      </c>
      <c r="KL7" s="119">
        <v>7662</v>
      </c>
      <c r="KM7" s="119">
        <v>8864</v>
      </c>
      <c r="KN7" s="119">
        <v>19900</v>
      </c>
      <c r="KO7" s="119">
        <v>4189304</v>
      </c>
      <c r="KP7" s="119">
        <v>149773</v>
      </c>
      <c r="KQ7" s="119">
        <v>1526368</v>
      </c>
      <c r="KR7" s="119">
        <v>185794</v>
      </c>
      <c r="KS7" s="119">
        <v>47706</v>
      </c>
      <c r="KT7" s="119">
        <v>35781</v>
      </c>
      <c r="KU7" s="119">
        <v>11341</v>
      </c>
      <c r="KV7" s="119">
        <v>6501</v>
      </c>
      <c r="KW7" s="119">
        <v>6034</v>
      </c>
      <c r="KX7" s="119">
        <v>20962</v>
      </c>
      <c r="KY7" s="119">
        <v>1990260</v>
      </c>
      <c r="KZ7" s="119">
        <v>166288</v>
      </c>
      <c r="LA7" s="119">
        <v>1971226</v>
      </c>
      <c r="LB7" s="119">
        <v>240555</v>
      </c>
      <c r="LC7" s="119">
        <v>51667</v>
      </c>
      <c r="LD7" s="119">
        <v>48207</v>
      </c>
      <c r="LE7" s="119">
        <v>11127</v>
      </c>
      <c r="LF7" s="119">
        <v>17699</v>
      </c>
      <c r="LG7" s="119">
        <v>6698</v>
      </c>
      <c r="LH7" s="119">
        <v>28786</v>
      </c>
      <c r="LI7" s="119">
        <v>2542253</v>
      </c>
    </row>
    <row r="8" spans="1:379">
      <c r="A8" s="44" t="s">
        <v>581</v>
      </c>
      <c r="B8" s="119">
        <v>230211</v>
      </c>
      <c r="C8" s="119">
        <v>1056715</v>
      </c>
      <c r="D8" s="119">
        <v>372632</v>
      </c>
      <c r="E8" s="119">
        <v>104393</v>
      </c>
      <c r="F8" s="119">
        <v>56295</v>
      </c>
      <c r="G8" s="119">
        <v>5047</v>
      </c>
      <c r="H8" s="119">
        <v>7241</v>
      </c>
      <c r="I8" s="119">
        <v>5768</v>
      </c>
      <c r="J8" s="119">
        <v>21044</v>
      </c>
      <c r="K8" s="119">
        <v>1859346</v>
      </c>
      <c r="L8" s="119">
        <v>128025</v>
      </c>
      <c r="M8" s="119">
        <v>898903</v>
      </c>
      <c r="N8" s="119">
        <v>305192</v>
      </c>
      <c r="O8" s="119">
        <v>85871</v>
      </c>
      <c r="P8" s="119">
        <v>37769</v>
      </c>
      <c r="Q8" s="119">
        <v>5445</v>
      </c>
      <c r="R8" s="119">
        <v>5851</v>
      </c>
      <c r="S8" s="119">
        <v>2478</v>
      </c>
      <c r="T8" s="119">
        <v>17325</v>
      </c>
      <c r="U8" s="119">
        <v>1486859</v>
      </c>
      <c r="V8" s="119">
        <v>122130</v>
      </c>
      <c r="W8" s="119">
        <v>995488</v>
      </c>
      <c r="X8" s="119">
        <v>285077</v>
      </c>
      <c r="Y8" s="119">
        <v>93961</v>
      </c>
      <c r="Z8" s="119">
        <v>40246</v>
      </c>
      <c r="AA8" s="119">
        <v>12389</v>
      </c>
      <c r="AB8" s="119">
        <v>3259</v>
      </c>
      <c r="AC8" s="119">
        <v>5089</v>
      </c>
      <c r="AD8" s="119">
        <v>15319</v>
      </c>
      <c r="AE8" s="119">
        <v>1572958</v>
      </c>
      <c r="AF8" s="119">
        <v>103096</v>
      </c>
      <c r="AG8" s="119">
        <v>936468</v>
      </c>
      <c r="AH8" s="119">
        <v>262338</v>
      </c>
      <c r="AI8" s="119">
        <v>80415</v>
      </c>
      <c r="AJ8" s="119">
        <v>29563</v>
      </c>
      <c r="AK8" s="119">
        <v>15274</v>
      </c>
      <c r="AL8" s="119">
        <v>4725</v>
      </c>
      <c r="AM8" s="119">
        <v>4612</v>
      </c>
      <c r="AN8" s="119">
        <v>21472</v>
      </c>
      <c r="AO8" s="119">
        <v>1457963</v>
      </c>
      <c r="AP8" s="119">
        <v>139586</v>
      </c>
      <c r="AQ8" s="119">
        <v>963793</v>
      </c>
      <c r="AR8" s="119">
        <v>281939</v>
      </c>
      <c r="AS8" s="119">
        <v>82642</v>
      </c>
      <c r="AT8" s="119">
        <v>29377</v>
      </c>
      <c r="AU8" s="119">
        <v>20212</v>
      </c>
      <c r="AV8" s="119">
        <v>2310</v>
      </c>
      <c r="AW8" s="119">
        <v>4631</v>
      </c>
      <c r="AX8" s="119">
        <v>23494</v>
      </c>
      <c r="AY8" s="119">
        <v>1547984</v>
      </c>
      <c r="AZ8" s="119">
        <v>95768</v>
      </c>
      <c r="BA8" s="119">
        <v>911124</v>
      </c>
      <c r="BB8" s="119">
        <v>307217</v>
      </c>
      <c r="BC8" s="119">
        <v>82323</v>
      </c>
      <c r="BD8" s="119">
        <v>21688</v>
      </c>
      <c r="BE8" s="119">
        <v>18687</v>
      </c>
      <c r="BF8" s="119">
        <v>2521</v>
      </c>
      <c r="BG8" s="119">
        <v>6651</v>
      </c>
      <c r="BH8" s="119">
        <v>8918</v>
      </c>
      <c r="BI8" s="119">
        <v>1454897</v>
      </c>
      <c r="BJ8" s="119">
        <v>94099</v>
      </c>
      <c r="BK8" s="119">
        <v>960435</v>
      </c>
      <c r="BL8" s="119">
        <v>274530</v>
      </c>
      <c r="BM8" s="119">
        <v>77148</v>
      </c>
      <c r="BN8" s="119">
        <v>39292</v>
      </c>
      <c r="BO8" s="119">
        <v>23831</v>
      </c>
      <c r="BP8" s="119">
        <v>4655</v>
      </c>
      <c r="BQ8" s="119">
        <v>4560</v>
      </c>
      <c r="BR8" s="119">
        <v>26746</v>
      </c>
      <c r="BS8" s="119">
        <v>1505296</v>
      </c>
      <c r="BT8" s="119">
        <v>63701</v>
      </c>
      <c r="BU8" s="119">
        <v>853981</v>
      </c>
      <c r="BV8" s="119">
        <v>252027</v>
      </c>
      <c r="BW8" s="119">
        <v>132568</v>
      </c>
      <c r="BX8" s="119">
        <v>59075</v>
      </c>
      <c r="BY8" s="119">
        <v>26157</v>
      </c>
      <c r="BZ8" s="119">
        <v>10674</v>
      </c>
      <c r="CA8" s="119">
        <v>4528</v>
      </c>
      <c r="CB8" s="119">
        <v>15876</v>
      </c>
      <c r="CC8" s="119">
        <v>1418587</v>
      </c>
      <c r="CD8" s="119">
        <v>91688</v>
      </c>
      <c r="CE8" s="119">
        <v>1009408</v>
      </c>
      <c r="CF8" s="119">
        <v>361093</v>
      </c>
      <c r="CG8" s="119">
        <v>121471</v>
      </c>
      <c r="CH8" s="119">
        <v>73124</v>
      </c>
      <c r="CI8" s="119">
        <v>30399</v>
      </c>
      <c r="CJ8" s="119">
        <v>39470</v>
      </c>
      <c r="CK8" s="119">
        <v>14809</v>
      </c>
      <c r="CL8" s="119">
        <v>29479</v>
      </c>
      <c r="CM8" s="119">
        <v>1770941</v>
      </c>
      <c r="CN8" s="119">
        <v>72182</v>
      </c>
      <c r="CO8" s="119">
        <v>782486</v>
      </c>
      <c r="CP8" s="119">
        <v>336844</v>
      </c>
      <c r="CQ8" s="119">
        <v>110419</v>
      </c>
      <c r="CR8" s="119">
        <v>54334</v>
      </c>
      <c r="CS8" s="119">
        <v>20553</v>
      </c>
      <c r="CT8" s="119">
        <v>20355</v>
      </c>
      <c r="CU8" s="119">
        <v>8281</v>
      </c>
      <c r="CV8" s="119">
        <v>18351</v>
      </c>
      <c r="CW8" s="119">
        <v>1423805</v>
      </c>
      <c r="CX8" s="119">
        <v>75839</v>
      </c>
      <c r="CY8" s="119">
        <v>879564</v>
      </c>
      <c r="CZ8" s="119">
        <v>323124</v>
      </c>
      <c r="DA8" s="119">
        <v>131346</v>
      </c>
      <c r="DB8" s="119">
        <v>49510</v>
      </c>
      <c r="DC8" s="119">
        <v>36651</v>
      </c>
      <c r="DD8" s="119">
        <v>8904</v>
      </c>
      <c r="DE8" s="119">
        <v>5833</v>
      </c>
      <c r="DF8" s="119">
        <v>20024</v>
      </c>
      <c r="DG8" s="119">
        <v>1530795</v>
      </c>
      <c r="DH8" s="119">
        <v>77266</v>
      </c>
      <c r="DI8" s="119">
        <v>841975</v>
      </c>
      <c r="DJ8" s="119">
        <v>346150</v>
      </c>
      <c r="DK8" s="119">
        <v>113438</v>
      </c>
      <c r="DL8" s="119">
        <v>38953</v>
      </c>
      <c r="DM8" s="119">
        <v>23446</v>
      </c>
      <c r="DN8" s="119">
        <v>7890</v>
      </c>
      <c r="DO8" s="119">
        <v>9722</v>
      </c>
      <c r="DP8" s="119">
        <v>20910</v>
      </c>
      <c r="DQ8" s="119">
        <v>1479750</v>
      </c>
      <c r="DR8" s="119">
        <v>164769</v>
      </c>
      <c r="DS8" s="119">
        <v>997496</v>
      </c>
      <c r="DT8" s="119">
        <v>363949</v>
      </c>
      <c r="DU8" s="119">
        <v>144556</v>
      </c>
      <c r="DV8" s="119">
        <v>53651</v>
      </c>
      <c r="DW8" s="119">
        <v>15939</v>
      </c>
      <c r="DX8" s="119">
        <v>10124</v>
      </c>
      <c r="DY8" s="119">
        <v>13334</v>
      </c>
      <c r="DZ8" s="119">
        <v>28735</v>
      </c>
      <c r="EA8" s="119">
        <v>1792553</v>
      </c>
      <c r="EB8" s="119">
        <v>89166</v>
      </c>
      <c r="EC8" s="119">
        <v>789059</v>
      </c>
      <c r="ED8" s="119">
        <v>272061</v>
      </c>
      <c r="EE8" s="119">
        <v>82969</v>
      </c>
      <c r="EF8" s="119">
        <v>44504</v>
      </c>
      <c r="EG8" s="119">
        <v>14085</v>
      </c>
      <c r="EH8" s="119">
        <v>10437</v>
      </c>
      <c r="EI8" s="119">
        <v>4213</v>
      </c>
      <c r="EJ8" s="119">
        <v>16717</v>
      </c>
      <c r="EK8" s="119">
        <v>1323211</v>
      </c>
      <c r="EL8" s="119">
        <v>83253</v>
      </c>
      <c r="EM8" s="119">
        <v>824184</v>
      </c>
      <c r="EN8" s="119">
        <v>373958</v>
      </c>
      <c r="EO8" s="119">
        <v>110819</v>
      </c>
      <c r="EP8" s="119">
        <v>43799</v>
      </c>
      <c r="EQ8" s="119">
        <v>20657</v>
      </c>
      <c r="ER8" s="119">
        <v>34649</v>
      </c>
      <c r="ES8" s="119">
        <v>2968</v>
      </c>
      <c r="ET8" s="119">
        <v>17721</v>
      </c>
      <c r="EU8" s="119">
        <v>1512008</v>
      </c>
      <c r="EV8" s="119">
        <v>93108</v>
      </c>
      <c r="EW8" s="119">
        <v>728552</v>
      </c>
      <c r="EX8" s="119">
        <v>281454</v>
      </c>
      <c r="EY8" s="119">
        <v>94517</v>
      </c>
      <c r="EZ8" s="119">
        <v>45552</v>
      </c>
      <c r="FA8" s="119">
        <v>8571</v>
      </c>
      <c r="FB8" s="119">
        <v>8158</v>
      </c>
      <c r="FC8" s="119">
        <v>13998</v>
      </c>
      <c r="FD8" s="119">
        <v>17541</v>
      </c>
      <c r="FE8" s="119">
        <v>1291451</v>
      </c>
      <c r="FF8" s="119">
        <v>309965</v>
      </c>
      <c r="FG8" s="119">
        <v>923710</v>
      </c>
      <c r="FH8" s="119">
        <v>344647</v>
      </c>
      <c r="FI8" s="119">
        <v>100030</v>
      </c>
      <c r="FJ8" s="119">
        <v>49554</v>
      </c>
      <c r="FK8" s="119">
        <v>28606</v>
      </c>
      <c r="FL8" s="119">
        <v>6248</v>
      </c>
      <c r="FM8" s="119">
        <v>9329</v>
      </c>
      <c r="FN8" s="119">
        <v>31883</v>
      </c>
      <c r="FO8" s="119">
        <v>1803972</v>
      </c>
      <c r="FP8" s="119">
        <v>71455</v>
      </c>
      <c r="FQ8" s="119">
        <v>808211</v>
      </c>
      <c r="FR8" s="119">
        <v>310125</v>
      </c>
      <c r="FS8" s="119">
        <v>78991</v>
      </c>
      <c r="FT8" s="119">
        <v>28174</v>
      </c>
      <c r="FU8" s="119">
        <v>11807</v>
      </c>
      <c r="FV8" s="119">
        <v>9935</v>
      </c>
      <c r="FW8" s="119">
        <v>14468</v>
      </c>
      <c r="FX8" s="119">
        <v>16978</v>
      </c>
      <c r="FY8" s="119">
        <v>1350144</v>
      </c>
      <c r="FZ8" s="119">
        <v>51621</v>
      </c>
      <c r="GA8" s="119">
        <v>834947</v>
      </c>
      <c r="GB8" s="119">
        <v>304097</v>
      </c>
      <c r="GC8" s="119">
        <v>87019</v>
      </c>
      <c r="GD8" s="119">
        <v>25661</v>
      </c>
      <c r="GE8" s="119">
        <v>12054</v>
      </c>
      <c r="GF8" s="119">
        <v>3948</v>
      </c>
      <c r="GG8" s="119">
        <v>10259</v>
      </c>
      <c r="GH8" s="119">
        <v>33164</v>
      </c>
      <c r="GI8" s="119">
        <v>1362770</v>
      </c>
      <c r="GJ8" s="119">
        <v>71087</v>
      </c>
      <c r="GK8" s="119">
        <v>947530</v>
      </c>
      <c r="GL8" s="119">
        <v>170056</v>
      </c>
      <c r="GM8" s="119">
        <v>69214</v>
      </c>
      <c r="GN8" s="119">
        <v>39258</v>
      </c>
      <c r="GO8" s="119">
        <v>5434</v>
      </c>
      <c r="GP8" s="119">
        <v>8540</v>
      </c>
      <c r="GQ8" s="119">
        <v>18913</v>
      </c>
      <c r="GR8" s="119">
        <v>18830</v>
      </c>
      <c r="GS8" s="119">
        <v>1348862</v>
      </c>
      <c r="GT8" s="119">
        <v>79075</v>
      </c>
      <c r="GU8" s="119">
        <v>1519182</v>
      </c>
      <c r="GV8" s="119">
        <v>233424</v>
      </c>
      <c r="GW8" s="119">
        <v>131751</v>
      </c>
      <c r="GX8" s="119">
        <v>44007</v>
      </c>
      <c r="GY8" s="119">
        <v>12238</v>
      </c>
      <c r="GZ8" s="119">
        <v>6495</v>
      </c>
      <c r="HA8" s="119">
        <v>20930</v>
      </c>
      <c r="HB8" s="119">
        <v>27091</v>
      </c>
      <c r="HC8" s="119">
        <v>2074193</v>
      </c>
      <c r="HD8" s="119">
        <v>115439</v>
      </c>
      <c r="HE8" s="119">
        <v>1165702</v>
      </c>
      <c r="HF8" s="119">
        <v>294515</v>
      </c>
      <c r="HG8" s="119">
        <v>105155</v>
      </c>
      <c r="HH8" s="119">
        <v>27667</v>
      </c>
      <c r="HI8" s="119">
        <v>14588</v>
      </c>
      <c r="HJ8" s="119">
        <v>5434</v>
      </c>
      <c r="HK8" s="119">
        <v>12576</v>
      </c>
      <c r="HL8" s="119">
        <v>20081</v>
      </c>
      <c r="HM8" s="119">
        <v>1761157</v>
      </c>
      <c r="HN8" s="119">
        <v>172742</v>
      </c>
      <c r="HO8" s="119">
        <v>1331533</v>
      </c>
      <c r="HP8" s="119">
        <v>134806</v>
      </c>
      <c r="HQ8" s="119">
        <v>61225</v>
      </c>
      <c r="HR8" s="119">
        <v>41013</v>
      </c>
      <c r="HS8" s="119">
        <v>6679</v>
      </c>
      <c r="HT8" s="119">
        <v>4815</v>
      </c>
      <c r="HU8" s="119">
        <v>7475</v>
      </c>
      <c r="HV8" s="119">
        <v>51255</v>
      </c>
      <c r="HW8" s="119">
        <v>1811543</v>
      </c>
      <c r="HX8" s="119">
        <v>170380</v>
      </c>
      <c r="HY8" s="119">
        <v>1316351</v>
      </c>
      <c r="HZ8" s="119">
        <v>130955</v>
      </c>
      <c r="IA8" s="119">
        <v>75406</v>
      </c>
      <c r="IB8" s="119">
        <v>30294</v>
      </c>
      <c r="IC8" s="119">
        <v>5910</v>
      </c>
      <c r="ID8" s="119">
        <v>3911</v>
      </c>
      <c r="IE8" s="119">
        <v>17468</v>
      </c>
      <c r="IF8" s="119">
        <v>19785</v>
      </c>
      <c r="IG8" s="119">
        <v>1770460</v>
      </c>
      <c r="IH8" s="119">
        <v>131369</v>
      </c>
      <c r="II8" s="119">
        <v>2322312</v>
      </c>
      <c r="IJ8" s="119">
        <v>190609</v>
      </c>
      <c r="IK8" s="119">
        <v>61011</v>
      </c>
      <c r="IL8" s="119">
        <v>39813</v>
      </c>
      <c r="IM8" s="119">
        <v>16068</v>
      </c>
      <c r="IN8" s="119">
        <v>9296</v>
      </c>
      <c r="IO8" s="119">
        <v>8230</v>
      </c>
      <c r="IP8" s="119">
        <v>29118</v>
      </c>
      <c r="IQ8" s="119">
        <v>2807826</v>
      </c>
      <c r="IR8" s="119">
        <v>149601</v>
      </c>
      <c r="IS8" s="119">
        <v>1429672</v>
      </c>
      <c r="IT8" s="119">
        <v>148683</v>
      </c>
      <c r="IU8" s="119">
        <v>73079</v>
      </c>
      <c r="IV8" s="119">
        <v>21078</v>
      </c>
      <c r="IW8" s="119">
        <v>31492</v>
      </c>
      <c r="IX8" s="119">
        <v>7436</v>
      </c>
      <c r="IY8" s="119">
        <v>14875</v>
      </c>
      <c r="IZ8" s="119">
        <v>19991</v>
      </c>
      <c r="JA8" s="119">
        <v>1895907</v>
      </c>
      <c r="JB8" s="119">
        <v>213012</v>
      </c>
      <c r="JC8" s="119">
        <v>1819785</v>
      </c>
      <c r="JD8" s="119">
        <v>173480</v>
      </c>
      <c r="JE8" s="119">
        <v>86096</v>
      </c>
      <c r="JF8" s="119">
        <v>30021</v>
      </c>
      <c r="JG8" s="119">
        <v>28320</v>
      </c>
      <c r="JH8" s="119">
        <v>9066</v>
      </c>
      <c r="JI8" s="119">
        <v>12916</v>
      </c>
      <c r="JJ8" s="119">
        <v>44676</v>
      </c>
      <c r="JK8" s="119">
        <v>2417372</v>
      </c>
      <c r="JL8" s="119">
        <v>193276</v>
      </c>
      <c r="JM8" s="119">
        <v>1710127</v>
      </c>
      <c r="JN8" s="119">
        <v>141179</v>
      </c>
      <c r="JO8" s="119">
        <v>42407</v>
      </c>
      <c r="JP8" s="119">
        <v>24375</v>
      </c>
      <c r="JQ8" s="119">
        <v>13744</v>
      </c>
      <c r="JR8" s="119">
        <v>6035</v>
      </c>
      <c r="JS8" s="119">
        <v>9853</v>
      </c>
      <c r="JT8" s="119">
        <v>20747</v>
      </c>
      <c r="JU8" s="119">
        <v>2161743</v>
      </c>
      <c r="JV8" s="119">
        <v>142958</v>
      </c>
      <c r="JW8" s="119">
        <v>2436643</v>
      </c>
      <c r="JX8" s="119">
        <v>160829</v>
      </c>
      <c r="JY8" s="119">
        <v>39179</v>
      </c>
      <c r="JZ8" s="119">
        <v>22828</v>
      </c>
      <c r="KA8" s="119">
        <v>9054</v>
      </c>
      <c r="KB8" s="119">
        <v>6514</v>
      </c>
      <c r="KC8" s="119">
        <v>6179</v>
      </c>
      <c r="KD8" s="119">
        <v>23069</v>
      </c>
      <c r="KE8" s="119">
        <v>2847253</v>
      </c>
      <c r="KF8" s="119">
        <v>209194</v>
      </c>
      <c r="KG8" s="119">
        <v>1391230</v>
      </c>
      <c r="KH8" s="119">
        <v>113713</v>
      </c>
      <c r="KI8" s="119">
        <v>29786</v>
      </c>
      <c r="KJ8" s="119">
        <v>21613</v>
      </c>
      <c r="KK8" s="119">
        <v>11445</v>
      </c>
      <c r="KL8" s="119">
        <v>7623</v>
      </c>
      <c r="KM8" s="119">
        <v>22729</v>
      </c>
      <c r="KN8" s="119">
        <v>17925</v>
      </c>
      <c r="KO8" s="119">
        <v>1825258</v>
      </c>
      <c r="KP8" s="119">
        <v>122097</v>
      </c>
      <c r="KQ8" s="119">
        <v>1701799</v>
      </c>
      <c r="KR8" s="119">
        <v>143963</v>
      </c>
      <c r="KS8" s="119">
        <v>39409</v>
      </c>
      <c r="KT8" s="119">
        <v>32531</v>
      </c>
      <c r="KU8" s="119">
        <v>10902</v>
      </c>
      <c r="KV8" s="119">
        <v>30247</v>
      </c>
      <c r="KW8" s="119">
        <v>4237</v>
      </c>
      <c r="KX8" s="119">
        <v>19292</v>
      </c>
      <c r="KY8" s="119">
        <v>2104477</v>
      </c>
      <c r="KZ8" s="119">
        <v>272089</v>
      </c>
      <c r="LA8" s="119">
        <v>1704960</v>
      </c>
      <c r="LB8" s="119">
        <v>191409</v>
      </c>
      <c r="LC8" s="119">
        <v>40069</v>
      </c>
      <c r="LD8" s="119">
        <v>60883</v>
      </c>
      <c r="LE8" s="119">
        <v>9045</v>
      </c>
      <c r="LF8" s="119">
        <v>14513</v>
      </c>
      <c r="LG8" s="119">
        <v>7036</v>
      </c>
      <c r="LH8" s="119">
        <v>18578</v>
      </c>
      <c r="LI8" s="119">
        <v>2318582</v>
      </c>
    </row>
    <row r="9" spans="1:379" s="13" customFormat="1">
      <c r="A9" s="44" t="s">
        <v>582</v>
      </c>
      <c r="B9" s="119">
        <v>239560</v>
      </c>
      <c r="C9" s="119">
        <v>1650954</v>
      </c>
      <c r="D9" s="119">
        <v>688886</v>
      </c>
      <c r="E9" s="119">
        <v>214300</v>
      </c>
      <c r="F9" s="119">
        <v>80467</v>
      </c>
      <c r="G9" s="119">
        <v>13496</v>
      </c>
      <c r="H9" s="119">
        <v>17777</v>
      </c>
      <c r="I9" s="119">
        <v>17342</v>
      </c>
      <c r="J9" s="119">
        <v>34903</v>
      </c>
      <c r="K9" s="119">
        <v>2957685</v>
      </c>
      <c r="L9" s="119">
        <v>327866</v>
      </c>
      <c r="M9" s="119">
        <v>1880607</v>
      </c>
      <c r="N9" s="119">
        <v>672471</v>
      </c>
      <c r="O9" s="119">
        <v>227253</v>
      </c>
      <c r="P9" s="119">
        <v>118971</v>
      </c>
      <c r="Q9" s="119">
        <v>14370</v>
      </c>
      <c r="R9" s="119">
        <v>10450</v>
      </c>
      <c r="S9" s="119">
        <v>22907</v>
      </c>
      <c r="T9" s="119">
        <v>34796</v>
      </c>
      <c r="U9" s="119">
        <v>3309691</v>
      </c>
      <c r="V9" s="119">
        <v>245929</v>
      </c>
      <c r="W9" s="119">
        <v>1703045</v>
      </c>
      <c r="X9" s="119">
        <v>571351</v>
      </c>
      <c r="Y9" s="119">
        <v>132863</v>
      </c>
      <c r="Z9" s="119">
        <v>69169</v>
      </c>
      <c r="AA9" s="119">
        <v>9702</v>
      </c>
      <c r="AB9" s="119">
        <v>21600</v>
      </c>
      <c r="AC9" s="119">
        <v>28481</v>
      </c>
      <c r="AD9" s="119">
        <v>24226</v>
      </c>
      <c r="AE9" s="119">
        <v>2806366</v>
      </c>
      <c r="AF9" s="119">
        <v>351855</v>
      </c>
      <c r="AG9" s="119">
        <v>1997610</v>
      </c>
      <c r="AH9" s="119">
        <v>609207</v>
      </c>
      <c r="AI9" s="119">
        <v>130713</v>
      </c>
      <c r="AJ9" s="119">
        <v>94285</v>
      </c>
      <c r="AK9" s="119">
        <v>28521</v>
      </c>
      <c r="AL9" s="119">
        <v>14046</v>
      </c>
      <c r="AM9" s="119">
        <v>29550</v>
      </c>
      <c r="AN9" s="119">
        <v>86341</v>
      </c>
      <c r="AO9" s="119">
        <v>3342128</v>
      </c>
      <c r="AP9" s="119">
        <v>303450</v>
      </c>
      <c r="AQ9" s="119">
        <v>2057443</v>
      </c>
      <c r="AR9" s="119">
        <v>513857</v>
      </c>
      <c r="AS9" s="119">
        <v>172820</v>
      </c>
      <c r="AT9" s="119">
        <v>54376</v>
      </c>
      <c r="AU9" s="119">
        <v>51135</v>
      </c>
      <c r="AV9" s="119">
        <v>4405</v>
      </c>
      <c r="AW9" s="119">
        <v>22881</v>
      </c>
      <c r="AX9" s="119">
        <v>43947</v>
      </c>
      <c r="AY9" s="119">
        <v>3224314</v>
      </c>
      <c r="AZ9" s="119">
        <v>264730</v>
      </c>
      <c r="BA9" s="119">
        <v>2116945</v>
      </c>
      <c r="BB9" s="119">
        <v>533387</v>
      </c>
      <c r="BC9" s="119">
        <v>140892</v>
      </c>
      <c r="BD9" s="119">
        <v>78383</v>
      </c>
      <c r="BE9" s="119">
        <v>39731</v>
      </c>
      <c r="BF9" s="119">
        <v>7783</v>
      </c>
      <c r="BG9" s="119">
        <v>7108</v>
      </c>
      <c r="BH9" s="119">
        <v>48570</v>
      </c>
      <c r="BI9" s="119">
        <v>3237529</v>
      </c>
      <c r="BJ9" s="119">
        <v>216124</v>
      </c>
      <c r="BK9" s="119">
        <v>1876263</v>
      </c>
      <c r="BL9" s="119">
        <v>555626</v>
      </c>
      <c r="BM9" s="119">
        <v>111479</v>
      </c>
      <c r="BN9" s="119">
        <v>121599</v>
      </c>
      <c r="BO9" s="119">
        <v>39800</v>
      </c>
      <c r="BP9" s="119">
        <v>10336</v>
      </c>
      <c r="BQ9" s="119">
        <v>32737</v>
      </c>
      <c r="BR9" s="119">
        <v>62890</v>
      </c>
      <c r="BS9" s="119">
        <v>3026854</v>
      </c>
      <c r="BT9" s="119">
        <v>207725</v>
      </c>
      <c r="BU9" s="119">
        <v>2074544</v>
      </c>
      <c r="BV9" s="119">
        <v>601850</v>
      </c>
      <c r="BW9" s="119">
        <v>342962</v>
      </c>
      <c r="BX9" s="119">
        <v>143292</v>
      </c>
      <c r="BY9" s="119">
        <v>78273</v>
      </c>
      <c r="BZ9" s="119">
        <v>26959</v>
      </c>
      <c r="CA9" s="119">
        <v>55472</v>
      </c>
      <c r="CB9" s="119">
        <v>56229</v>
      </c>
      <c r="CC9" s="119">
        <v>3587306</v>
      </c>
      <c r="CD9" s="119">
        <v>169192</v>
      </c>
      <c r="CE9" s="119">
        <v>1917754</v>
      </c>
      <c r="CF9" s="119">
        <v>706823</v>
      </c>
      <c r="CG9" s="119">
        <v>256449</v>
      </c>
      <c r="CH9" s="119">
        <v>121496</v>
      </c>
      <c r="CI9" s="119">
        <v>67648</v>
      </c>
      <c r="CJ9" s="119">
        <v>72808</v>
      </c>
      <c r="CK9" s="119">
        <v>22231</v>
      </c>
      <c r="CL9" s="119">
        <v>48826</v>
      </c>
      <c r="CM9" s="119">
        <v>3383227</v>
      </c>
      <c r="CN9" s="119">
        <v>163911</v>
      </c>
      <c r="CO9" s="119">
        <v>1781740</v>
      </c>
      <c r="CP9" s="119">
        <v>762494</v>
      </c>
      <c r="CQ9" s="119">
        <v>262217</v>
      </c>
      <c r="CR9" s="119">
        <v>135916</v>
      </c>
      <c r="CS9" s="119">
        <v>86198</v>
      </c>
      <c r="CT9" s="119">
        <v>25930</v>
      </c>
      <c r="CU9" s="119">
        <v>11519</v>
      </c>
      <c r="CV9" s="119">
        <v>48386</v>
      </c>
      <c r="CW9" s="119">
        <v>3278311</v>
      </c>
      <c r="CX9" s="119">
        <v>208043</v>
      </c>
      <c r="CY9" s="119">
        <v>1590345</v>
      </c>
      <c r="CZ9" s="119">
        <v>686027</v>
      </c>
      <c r="DA9" s="119">
        <v>251234</v>
      </c>
      <c r="DB9" s="119">
        <v>113430</v>
      </c>
      <c r="DC9" s="119">
        <v>51138</v>
      </c>
      <c r="DD9" s="119">
        <v>16134</v>
      </c>
      <c r="DE9" s="119">
        <v>23453</v>
      </c>
      <c r="DF9" s="119">
        <v>45656</v>
      </c>
      <c r="DG9" s="119">
        <v>2985460</v>
      </c>
      <c r="DH9" s="119">
        <v>312717</v>
      </c>
      <c r="DI9" s="119">
        <v>2112421</v>
      </c>
      <c r="DJ9" s="119">
        <v>733256</v>
      </c>
      <c r="DK9" s="119">
        <v>298952</v>
      </c>
      <c r="DL9" s="119">
        <v>84636</v>
      </c>
      <c r="DM9" s="119">
        <v>37855</v>
      </c>
      <c r="DN9" s="119">
        <v>22549</v>
      </c>
      <c r="DO9" s="119">
        <v>51426</v>
      </c>
      <c r="DP9" s="119">
        <v>61553</v>
      </c>
      <c r="DQ9" s="119">
        <v>3715365</v>
      </c>
      <c r="DR9" s="119">
        <v>226422</v>
      </c>
      <c r="DS9" s="119">
        <v>1987763</v>
      </c>
      <c r="DT9" s="119">
        <v>776772</v>
      </c>
      <c r="DU9" s="119">
        <v>305778</v>
      </c>
      <c r="DV9" s="119">
        <v>86816</v>
      </c>
      <c r="DW9" s="119">
        <v>54653</v>
      </c>
      <c r="DX9" s="119">
        <v>21966</v>
      </c>
      <c r="DY9" s="119">
        <v>25773</v>
      </c>
      <c r="DZ9" s="119">
        <v>84286</v>
      </c>
      <c r="EA9" s="119">
        <v>3570229</v>
      </c>
      <c r="EB9" s="119">
        <v>189997</v>
      </c>
      <c r="EC9" s="119">
        <v>1901334</v>
      </c>
      <c r="ED9" s="119">
        <v>720488</v>
      </c>
      <c r="EE9" s="119">
        <v>208638</v>
      </c>
      <c r="EF9" s="119">
        <v>110960</v>
      </c>
      <c r="EG9" s="119">
        <v>31778</v>
      </c>
      <c r="EH9" s="119">
        <v>41547</v>
      </c>
      <c r="EI9" s="119">
        <v>6122</v>
      </c>
      <c r="EJ9" s="119">
        <v>44444</v>
      </c>
      <c r="EK9" s="119">
        <v>3255308</v>
      </c>
      <c r="EL9" s="119">
        <v>273255</v>
      </c>
      <c r="EM9" s="119">
        <v>1596978</v>
      </c>
      <c r="EN9" s="119">
        <v>826802</v>
      </c>
      <c r="EO9" s="119">
        <v>213265</v>
      </c>
      <c r="EP9" s="119">
        <v>98316</v>
      </c>
      <c r="EQ9" s="119">
        <v>57545</v>
      </c>
      <c r="ER9" s="119">
        <v>51869</v>
      </c>
      <c r="ES9" s="119">
        <v>7998</v>
      </c>
      <c r="ET9" s="119">
        <v>35788</v>
      </c>
      <c r="EU9" s="119">
        <v>3161816</v>
      </c>
      <c r="EV9" s="119">
        <v>557599</v>
      </c>
      <c r="EW9" s="119">
        <v>1816328</v>
      </c>
      <c r="EX9" s="119">
        <v>695337</v>
      </c>
      <c r="EY9" s="119">
        <v>181320</v>
      </c>
      <c r="EZ9" s="119">
        <v>89893</v>
      </c>
      <c r="FA9" s="119">
        <v>36570</v>
      </c>
      <c r="FB9" s="119">
        <v>27300</v>
      </c>
      <c r="FC9" s="119">
        <v>19276</v>
      </c>
      <c r="FD9" s="119">
        <v>49390</v>
      </c>
      <c r="FE9" s="119">
        <v>3473013</v>
      </c>
      <c r="FF9" s="119">
        <v>322682</v>
      </c>
      <c r="FG9" s="119">
        <v>1877697</v>
      </c>
      <c r="FH9" s="119">
        <v>705885</v>
      </c>
      <c r="FI9" s="119">
        <v>185536</v>
      </c>
      <c r="FJ9" s="119">
        <v>88998</v>
      </c>
      <c r="FK9" s="119">
        <v>21504</v>
      </c>
      <c r="FL9" s="119">
        <v>14047</v>
      </c>
      <c r="FM9" s="119">
        <v>60386</v>
      </c>
      <c r="FN9" s="119">
        <v>63639</v>
      </c>
      <c r="FO9" s="119">
        <v>3340374</v>
      </c>
      <c r="FP9" s="119">
        <v>158616</v>
      </c>
      <c r="FQ9" s="119">
        <v>1828151</v>
      </c>
      <c r="FR9" s="119">
        <v>618499</v>
      </c>
      <c r="FS9" s="119">
        <v>154826</v>
      </c>
      <c r="FT9" s="119">
        <v>65032</v>
      </c>
      <c r="FU9" s="119">
        <v>25286</v>
      </c>
      <c r="FV9" s="119">
        <v>24911</v>
      </c>
      <c r="FW9" s="119">
        <v>38749</v>
      </c>
      <c r="FX9" s="119">
        <v>59300</v>
      </c>
      <c r="FY9" s="119">
        <v>2973370</v>
      </c>
      <c r="FZ9" s="119">
        <v>176629</v>
      </c>
      <c r="GA9" s="119">
        <v>1794460</v>
      </c>
      <c r="GB9" s="119">
        <v>680636</v>
      </c>
      <c r="GC9" s="119">
        <v>156803</v>
      </c>
      <c r="GD9" s="119">
        <v>66874</v>
      </c>
      <c r="GE9" s="119">
        <v>14551</v>
      </c>
      <c r="GF9" s="119">
        <v>32516</v>
      </c>
      <c r="GG9" s="119">
        <v>68948</v>
      </c>
      <c r="GH9" s="119">
        <v>39088</v>
      </c>
      <c r="GI9" s="119">
        <v>3030505</v>
      </c>
      <c r="GJ9" s="119">
        <v>212734</v>
      </c>
      <c r="GK9" s="119">
        <v>2858868</v>
      </c>
      <c r="GL9" s="119">
        <v>433353</v>
      </c>
      <c r="GM9" s="119">
        <v>193421</v>
      </c>
      <c r="GN9" s="119">
        <v>71543</v>
      </c>
      <c r="GO9" s="119">
        <v>17781</v>
      </c>
      <c r="GP9" s="119">
        <v>19310</v>
      </c>
      <c r="GQ9" s="119">
        <v>33032</v>
      </c>
      <c r="GR9" s="119">
        <v>56176</v>
      </c>
      <c r="GS9" s="119">
        <v>3896218</v>
      </c>
      <c r="GT9" s="119">
        <v>324768</v>
      </c>
      <c r="GU9" s="119">
        <v>2778671</v>
      </c>
      <c r="GV9" s="119">
        <v>556697</v>
      </c>
      <c r="GW9" s="119">
        <v>232676</v>
      </c>
      <c r="GX9" s="119">
        <v>58482</v>
      </c>
      <c r="GY9" s="119">
        <v>13954</v>
      </c>
      <c r="GZ9" s="119">
        <v>35630</v>
      </c>
      <c r="HA9" s="119">
        <v>61826</v>
      </c>
      <c r="HB9" s="119">
        <v>116128</v>
      </c>
      <c r="HC9" s="119">
        <v>4178832</v>
      </c>
      <c r="HD9" s="119">
        <v>244314</v>
      </c>
      <c r="HE9" s="119">
        <v>2726777</v>
      </c>
      <c r="HF9" s="119">
        <v>334562</v>
      </c>
      <c r="HG9" s="119">
        <v>124002</v>
      </c>
      <c r="HH9" s="119">
        <v>76813</v>
      </c>
      <c r="HI9" s="119">
        <v>11690</v>
      </c>
      <c r="HJ9" s="119">
        <v>13022</v>
      </c>
      <c r="HK9" s="119">
        <v>38777</v>
      </c>
      <c r="HL9" s="119">
        <v>82140</v>
      </c>
      <c r="HM9" s="119">
        <v>3652097</v>
      </c>
      <c r="HN9" s="119">
        <v>385678</v>
      </c>
      <c r="HO9" s="119">
        <v>3123206</v>
      </c>
      <c r="HP9" s="119">
        <v>231132</v>
      </c>
      <c r="HQ9" s="119">
        <v>114597</v>
      </c>
      <c r="HR9" s="119">
        <v>44561</v>
      </c>
      <c r="HS9" s="119">
        <v>12468</v>
      </c>
      <c r="HT9" s="119">
        <v>7376</v>
      </c>
      <c r="HU9" s="119">
        <v>52956</v>
      </c>
      <c r="HV9" s="119">
        <v>40047</v>
      </c>
      <c r="HW9" s="119">
        <v>4012021</v>
      </c>
      <c r="HX9" s="119">
        <v>363944</v>
      </c>
      <c r="HY9" s="119">
        <v>4123495</v>
      </c>
      <c r="HZ9" s="119">
        <v>374212</v>
      </c>
      <c r="IA9" s="119">
        <v>180854</v>
      </c>
      <c r="IB9" s="119">
        <v>47711</v>
      </c>
      <c r="IC9" s="119">
        <v>19390</v>
      </c>
      <c r="ID9" s="119">
        <v>8707</v>
      </c>
      <c r="IE9" s="119">
        <v>22910</v>
      </c>
      <c r="IF9" s="119">
        <v>68077</v>
      </c>
      <c r="IG9" s="119">
        <v>5209300</v>
      </c>
      <c r="IH9" s="119">
        <v>468391</v>
      </c>
      <c r="II9" s="119">
        <v>4061873</v>
      </c>
      <c r="IJ9" s="119">
        <v>410241</v>
      </c>
      <c r="IK9" s="119">
        <v>91897</v>
      </c>
      <c r="IL9" s="119">
        <v>66149</v>
      </c>
      <c r="IM9" s="119">
        <v>17396</v>
      </c>
      <c r="IN9" s="119">
        <v>47660</v>
      </c>
      <c r="IO9" s="119">
        <v>14768</v>
      </c>
      <c r="IP9" s="119">
        <v>72785</v>
      </c>
      <c r="IQ9" s="119">
        <v>5251160</v>
      </c>
      <c r="IR9" s="119">
        <v>493507</v>
      </c>
      <c r="IS9" s="119">
        <v>3583286</v>
      </c>
      <c r="IT9" s="119">
        <v>285912</v>
      </c>
      <c r="IU9" s="119">
        <v>161042</v>
      </c>
      <c r="IV9" s="119">
        <v>29536</v>
      </c>
      <c r="IW9" s="119">
        <v>46039</v>
      </c>
      <c r="IX9" s="119">
        <v>13752</v>
      </c>
      <c r="IY9" s="119">
        <v>34104</v>
      </c>
      <c r="IZ9" s="119">
        <v>58192</v>
      </c>
      <c r="JA9" s="119">
        <v>4705370</v>
      </c>
      <c r="JB9" s="119">
        <v>426874</v>
      </c>
      <c r="JC9" s="119">
        <v>3585829</v>
      </c>
      <c r="JD9" s="119">
        <v>237481</v>
      </c>
      <c r="JE9" s="119">
        <v>90980</v>
      </c>
      <c r="JF9" s="119">
        <v>58834</v>
      </c>
      <c r="JG9" s="119">
        <v>88608</v>
      </c>
      <c r="JH9" s="119">
        <v>9183</v>
      </c>
      <c r="JI9" s="119">
        <v>19074</v>
      </c>
      <c r="JJ9" s="119">
        <v>38514</v>
      </c>
      <c r="JK9" s="119">
        <v>4555377</v>
      </c>
      <c r="JL9" s="119">
        <v>384859</v>
      </c>
      <c r="JM9" s="119">
        <v>5166153</v>
      </c>
      <c r="JN9" s="119">
        <v>231825</v>
      </c>
      <c r="JO9" s="119">
        <v>92811</v>
      </c>
      <c r="JP9" s="119">
        <v>43697</v>
      </c>
      <c r="JQ9" s="119">
        <v>23995</v>
      </c>
      <c r="JR9" s="119">
        <v>12179</v>
      </c>
      <c r="JS9" s="119">
        <v>12670</v>
      </c>
      <c r="JT9" s="119">
        <v>46519</v>
      </c>
      <c r="JU9" s="119">
        <v>6014708</v>
      </c>
      <c r="JV9" s="119">
        <v>360372</v>
      </c>
      <c r="JW9" s="119">
        <v>5088276</v>
      </c>
      <c r="JX9" s="119">
        <v>231977</v>
      </c>
      <c r="JY9" s="119">
        <v>73893</v>
      </c>
      <c r="JZ9" s="119">
        <v>34361</v>
      </c>
      <c r="KA9" s="119">
        <v>80705</v>
      </c>
      <c r="KB9" s="119">
        <v>14856</v>
      </c>
      <c r="KC9" s="119">
        <v>11460</v>
      </c>
      <c r="KD9" s="119">
        <v>37533</v>
      </c>
      <c r="KE9" s="119">
        <v>5933433</v>
      </c>
      <c r="KF9" s="119">
        <v>361188</v>
      </c>
      <c r="KG9" s="119">
        <v>3359061</v>
      </c>
      <c r="KH9" s="119">
        <v>217295</v>
      </c>
      <c r="KI9" s="119">
        <v>59077</v>
      </c>
      <c r="KJ9" s="119">
        <v>41206</v>
      </c>
      <c r="KK9" s="119">
        <v>19941</v>
      </c>
      <c r="KL9" s="119">
        <v>37964</v>
      </c>
      <c r="KM9" s="119">
        <v>24225</v>
      </c>
      <c r="KN9" s="119">
        <v>33250</v>
      </c>
      <c r="KO9" s="119">
        <v>4153207</v>
      </c>
      <c r="KP9" s="119">
        <v>547440</v>
      </c>
      <c r="KQ9" s="119">
        <v>4211014</v>
      </c>
      <c r="KR9" s="119">
        <v>268340</v>
      </c>
      <c r="KS9" s="119">
        <v>66678</v>
      </c>
      <c r="KT9" s="119">
        <v>46562</v>
      </c>
      <c r="KU9" s="119">
        <v>17054</v>
      </c>
      <c r="KV9" s="119">
        <v>30095</v>
      </c>
      <c r="KW9" s="119">
        <v>10967</v>
      </c>
      <c r="KX9" s="119">
        <v>41751</v>
      </c>
      <c r="KY9" s="119">
        <v>5239901</v>
      </c>
      <c r="KZ9" s="119">
        <v>575932</v>
      </c>
      <c r="LA9" s="119">
        <v>5629842</v>
      </c>
      <c r="LB9" s="119">
        <v>339274</v>
      </c>
      <c r="LC9" s="119">
        <v>75307</v>
      </c>
      <c r="LD9" s="119">
        <v>94714</v>
      </c>
      <c r="LE9" s="119">
        <v>22703</v>
      </c>
      <c r="LF9" s="119">
        <v>12053</v>
      </c>
      <c r="LG9" s="119">
        <v>11245</v>
      </c>
      <c r="LH9" s="119">
        <v>46909</v>
      </c>
      <c r="LI9" s="119">
        <v>6807979</v>
      </c>
    </row>
    <row r="10" spans="1:379">
      <c r="A10" s="44" t="s">
        <v>583</v>
      </c>
      <c r="B10" s="119">
        <v>419041</v>
      </c>
      <c r="C10" s="119">
        <v>2243939</v>
      </c>
      <c r="D10" s="119">
        <v>849140</v>
      </c>
      <c r="E10" s="119">
        <v>200997</v>
      </c>
      <c r="F10" s="119">
        <v>103981</v>
      </c>
      <c r="G10" s="119">
        <v>26392</v>
      </c>
      <c r="H10" s="119">
        <v>19450</v>
      </c>
      <c r="I10" s="119">
        <v>19777</v>
      </c>
      <c r="J10" s="119">
        <v>52070</v>
      </c>
      <c r="K10" s="119">
        <v>3934787</v>
      </c>
      <c r="L10" s="119">
        <v>464446</v>
      </c>
      <c r="M10" s="119">
        <v>2324685</v>
      </c>
      <c r="N10" s="119">
        <v>686277</v>
      </c>
      <c r="O10" s="119">
        <v>185274</v>
      </c>
      <c r="P10" s="119">
        <v>123082</v>
      </c>
      <c r="Q10" s="119">
        <v>12475</v>
      </c>
      <c r="R10" s="119">
        <v>19719</v>
      </c>
      <c r="S10" s="119">
        <v>27702</v>
      </c>
      <c r="T10" s="119">
        <v>67897</v>
      </c>
      <c r="U10" s="119">
        <v>3911557</v>
      </c>
      <c r="V10" s="119">
        <v>489242</v>
      </c>
      <c r="W10" s="119">
        <v>2337296</v>
      </c>
      <c r="X10" s="119">
        <v>678201</v>
      </c>
      <c r="Y10" s="119">
        <v>185723</v>
      </c>
      <c r="Z10" s="119">
        <v>105946</v>
      </c>
      <c r="AA10" s="119">
        <v>35238</v>
      </c>
      <c r="AB10" s="119">
        <v>21864</v>
      </c>
      <c r="AC10" s="119">
        <v>80680</v>
      </c>
      <c r="AD10" s="119">
        <v>60514</v>
      </c>
      <c r="AE10" s="119">
        <v>3994704</v>
      </c>
      <c r="AF10" s="119">
        <v>496854</v>
      </c>
      <c r="AG10" s="119">
        <v>2930021</v>
      </c>
      <c r="AH10" s="119">
        <v>605986</v>
      </c>
      <c r="AI10" s="119">
        <v>215210</v>
      </c>
      <c r="AJ10" s="119">
        <v>98778</v>
      </c>
      <c r="AK10" s="119">
        <v>43576</v>
      </c>
      <c r="AL10" s="119">
        <v>26864</v>
      </c>
      <c r="AM10" s="119">
        <v>24819</v>
      </c>
      <c r="AN10" s="119">
        <v>120413</v>
      </c>
      <c r="AO10" s="119">
        <v>4562521</v>
      </c>
      <c r="AP10" s="119">
        <v>413204</v>
      </c>
      <c r="AQ10" s="119">
        <v>2769609</v>
      </c>
      <c r="AR10" s="119">
        <v>586631</v>
      </c>
      <c r="AS10" s="119">
        <v>156494</v>
      </c>
      <c r="AT10" s="119">
        <v>129955</v>
      </c>
      <c r="AU10" s="119">
        <v>51815</v>
      </c>
      <c r="AV10" s="119">
        <v>8667</v>
      </c>
      <c r="AW10" s="119">
        <v>31879</v>
      </c>
      <c r="AX10" s="119">
        <v>85092</v>
      </c>
      <c r="AY10" s="119">
        <v>4233346</v>
      </c>
      <c r="AZ10" s="119">
        <v>380806</v>
      </c>
      <c r="BA10" s="119">
        <v>2710187</v>
      </c>
      <c r="BB10" s="119">
        <v>558691</v>
      </c>
      <c r="BC10" s="119">
        <v>129907</v>
      </c>
      <c r="BD10" s="119">
        <v>119527</v>
      </c>
      <c r="BE10" s="119">
        <v>55887</v>
      </c>
      <c r="BF10" s="119">
        <v>17112</v>
      </c>
      <c r="BG10" s="119">
        <v>39917</v>
      </c>
      <c r="BH10" s="119">
        <v>78758</v>
      </c>
      <c r="BI10" s="119">
        <v>4090792</v>
      </c>
      <c r="BJ10" s="119">
        <v>467002</v>
      </c>
      <c r="BK10" s="119">
        <v>2731663</v>
      </c>
      <c r="BL10" s="119">
        <v>659993</v>
      </c>
      <c r="BM10" s="119">
        <v>144194</v>
      </c>
      <c r="BN10" s="119">
        <v>92270</v>
      </c>
      <c r="BO10" s="119">
        <v>101343</v>
      </c>
      <c r="BP10" s="119">
        <v>22206</v>
      </c>
      <c r="BQ10" s="119">
        <v>24881</v>
      </c>
      <c r="BR10" s="119">
        <v>84962</v>
      </c>
      <c r="BS10" s="119">
        <v>4328514</v>
      </c>
      <c r="BT10" s="119">
        <v>272457</v>
      </c>
      <c r="BU10" s="119">
        <v>3009072</v>
      </c>
      <c r="BV10" s="119">
        <v>698215</v>
      </c>
      <c r="BW10" s="119">
        <v>347497</v>
      </c>
      <c r="BX10" s="119">
        <v>202463</v>
      </c>
      <c r="BY10" s="119">
        <v>90429</v>
      </c>
      <c r="BZ10" s="119">
        <v>53501</v>
      </c>
      <c r="CA10" s="119">
        <v>23526</v>
      </c>
      <c r="CB10" s="119">
        <v>81372</v>
      </c>
      <c r="CC10" s="119">
        <v>4778532</v>
      </c>
      <c r="CD10" s="119">
        <v>260750</v>
      </c>
      <c r="CE10" s="119">
        <v>2561237</v>
      </c>
      <c r="CF10" s="119">
        <v>835511</v>
      </c>
      <c r="CG10" s="119">
        <v>331139</v>
      </c>
      <c r="CH10" s="119">
        <v>156601</v>
      </c>
      <c r="CI10" s="119">
        <v>116390</v>
      </c>
      <c r="CJ10" s="119">
        <v>35142</v>
      </c>
      <c r="CK10" s="119">
        <v>25316</v>
      </c>
      <c r="CL10" s="119">
        <v>83534</v>
      </c>
      <c r="CM10" s="119">
        <v>4405620</v>
      </c>
      <c r="CN10" s="119">
        <v>344851</v>
      </c>
      <c r="CO10" s="119">
        <v>2248356</v>
      </c>
      <c r="CP10" s="119">
        <v>1006767</v>
      </c>
      <c r="CQ10" s="119">
        <v>291299</v>
      </c>
      <c r="CR10" s="119">
        <v>161947</v>
      </c>
      <c r="CS10" s="119">
        <v>87902</v>
      </c>
      <c r="CT10" s="119">
        <v>38538</v>
      </c>
      <c r="CU10" s="119">
        <v>63690</v>
      </c>
      <c r="CV10" s="119">
        <v>96833</v>
      </c>
      <c r="CW10" s="119">
        <v>4340183</v>
      </c>
      <c r="CX10" s="119">
        <v>446922</v>
      </c>
      <c r="CY10" s="119">
        <v>2463865</v>
      </c>
      <c r="CZ10" s="119">
        <v>1041192</v>
      </c>
      <c r="DA10" s="119">
        <v>315583</v>
      </c>
      <c r="DB10" s="119">
        <v>118439</v>
      </c>
      <c r="DC10" s="119">
        <v>65901</v>
      </c>
      <c r="DD10" s="119">
        <v>33921</v>
      </c>
      <c r="DE10" s="119">
        <v>81268</v>
      </c>
      <c r="DF10" s="119">
        <v>133150</v>
      </c>
      <c r="DG10" s="119">
        <v>4700241</v>
      </c>
      <c r="DH10" s="119">
        <v>318643</v>
      </c>
      <c r="DI10" s="119">
        <v>3034487</v>
      </c>
      <c r="DJ10" s="119">
        <v>949151</v>
      </c>
      <c r="DK10" s="119">
        <v>357343</v>
      </c>
      <c r="DL10" s="119">
        <v>96834</v>
      </c>
      <c r="DM10" s="119">
        <v>82479</v>
      </c>
      <c r="DN10" s="119">
        <v>38273</v>
      </c>
      <c r="DO10" s="119">
        <v>53452</v>
      </c>
      <c r="DP10" s="119">
        <v>114898</v>
      </c>
      <c r="DQ10" s="119">
        <v>5045560</v>
      </c>
      <c r="DR10" s="119">
        <v>292444</v>
      </c>
      <c r="DS10" s="119">
        <v>2548634</v>
      </c>
      <c r="DT10" s="119">
        <v>1144804</v>
      </c>
      <c r="DU10" s="119">
        <v>307118</v>
      </c>
      <c r="DV10" s="119">
        <v>118537</v>
      </c>
      <c r="DW10" s="119">
        <v>92297</v>
      </c>
      <c r="DX10" s="119">
        <v>28004</v>
      </c>
      <c r="DY10" s="119">
        <v>19021</v>
      </c>
      <c r="DZ10" s="119">
        <v>102407</v>
      </c>
      <c r="EA10" s="119">
        <v>4653266</v>
      </c>
      <c r="EB10" s="119">
        <v>380708</v>
      </c>
      <c r="EC10" s="119">
        <v>2546700</v>
      </c>
      <c r="ED10" s="119">
        <v>1101167</v>
      </c>
      <c r="EE10" s="119">
        <v>235573</v>
      </c>
      <c r="EF10" s="119">
        <v>154153</v>
      </c>
      <c r="EG10" s="119">
        <v>36313</v>
      </c>
      <c r="EH10" s="119">
        <v>61557</v>
      </c>
      <c r="EI10" s="119">
        <v>7143</v>
      </c>
      <c r="EJ10" s="119">
        <v>84213</v>
      </c>
      <c r="EK10" s="119">
        <v>4607527</v>
      </c>
      <c r="EL10" s="119">
        <v>655071</v>
      </c>
      <c r="EM10" s="119">
        <v>2403650</v>
      </c>
      <c r="EN10" s="119">
        <v>1134181</v>
      </c>
      <c r="EO10" s="119">
        <v>209682</v>
      </c>
      <c r="EP10" s="119">
        <v>100056</v>
      </c>
      <c r="EQ10" s="119">
        <v>47877</v>
      </c>
      <c r="ER10" s="119">
        <v>55387</v>
      </c>
      <c r="ES10" s="119">
        <v>25798</v>
      </c>
      <c r="ET10" s="119">
        <v>94857</v>
      </c>
      <c r="EU10" s="119">
        <v>4726559</v>
      </c>
      <c r="EV10" s="119">
        <v>430877</v>
      </c>
      <c r="EW10" s="119">
        <v>2918893</v>
      </c>
      <c r="EX10" s="119">
        <v>998003</v>
      </c>
      <c r="EY10" s="119">
        <v>247153</v>
      </c>
      <c r="EZ10" s="119">
        <v>108825</v>
      </c>
      <c r="FA10" s="119">
        <v>42732</v>
      </c>
      <c r="FB10" s="119">
        <v>27934</v>
      </c>
      <c r="FC10" s="119">
        <v>93134</v>
      </c>
      <c r="FD10" s="119">
        <v>116889</v>
      </c>
      <c r="FE10" s="119">
        <v>4984440</v>
      </c>
      <c r="FF10" s="119">
        <v>333504</v>
      </c>
      <c r="FG10" s="119">
        <v>2691216</v>
      </c>
      <c r="FH10" s="119">
        <v>887319</v>
      </c>
      <c r="FI10" s="119">
        <v>216069</v>
      </c>
      <c r="FJ10" s="119">
        <v>103393</v>
      </c>
      <c r="FK10" s="119">
        <v>45945</v>
      </c>
      <c r="FL10" s="119">
        <v>29575</v>
      </c>
      <c r="FM10" s="119">
        <v>65933</v>
      </c>
      <c r="FN10" s="119">
        <v>88814</v>
      </c>
      <c r="FO10" s="119">
        <v>4461768</v>
      </c>
      <c r="FP10" s="119">
        <v>309029</v>
      </c>
      <c r="FQ10" s="119">
        <v>2744322</v>
      </c>
      <c r="FR10" s="119">
        <v>985469</v>
      </c>
      <c r="FS10" s="119">
        <v>199988</v>
      </c>
      <c r="FT10" s="119">
        <v>72779</v>
      </c>
      <c r="FU10" s="119">
        <v>40014</v>
      </c>
      <c r="FV10" s="119">
        <v>64147</v>
      </c>
      <c r="FW10" s="119">
        <v>70785</v>
      </c>
      <c r="FX10" s="119">
        <v>80759</v>
      </c>
      <c r="FY10" s="119">
        <v>4567292</v>
      </c>
      <c r="FZ10" s="119">
        <v>379024</v>
      </c>
      <c r="GA10" s="119">
        <v>3849283</v>
      </c>
      <c r="GB10" s="119">
        <v>1158320</v>
      </c>
      <c r="GC10" s="119">
        <v>291439</v>
      </c>
      <c r="GD10" s="119">
        <v>60205</v>
      </c>
      <c r="GE10" s="119">
        <v>21997</v>
      </c>
      <c r="GF10" s="119">
        <v>19548</v>
      </c>
      <c r="GG10" s="119">
        <v>90750</v>
      </c>
      <c r="GH10" s="119">
        <v>161820</v>
      </c>
      <c r="GI10" s="119">
        <v>6032386</v>
      </c>
      <c r="GJ10" s="119">
        <v>389973</v>
      </c>
      <c r="GK10" s="119">
        <v>3993618</v>
      </c>
      <c r="GL10" s="119">
        <v>579282</v>
      </c>
      <c r="GM10" s="119">
        <v>316496</v>
      </c>
      <c r="GN10" s="119">
        <v>67509</v>
      </c>
      <c r="GO10" s="119">
        <v>19721</v>
      </c>
      <c r="GP10" s="119">
        <v>45449</v>
      </c>
      <c r="GQ10" s="119">
        <v>82436</v>
      </c>
      <c r="GR10" s="119">
        <v>189766</v>
      </c>
      <c r="GS10" s="119">
        <v>5684250</v>
      </c>
      <c r="GT10" s="119">
        <v>263325</v>
      </c>
      <c r="GU10" s="119">
        <v>3798105</v>
      </c>
      <c r="GV10" s="119">
        <v>432539</v>
      </c>
      <c r="GW10" s="119">
        <v>242797</v>
      </c>
      <c r="GX10" s="119">
        <v>96151</v>
      </c>
      <c r="GY10" s="119">
        <v>11740</v>
      </c>
      <c r="GZ10" s="119">
        <v>11507</v>
      </c>
      <c r="HA10" s="119">
        <v>72716</v>
      </c>
      <c r="HB10" s="119">
        <v>115328</v>
      </c>
      <c r="HC10" s="119">
        <v>5044208</v>
      </c>
      <c r="HD10" s="119">
        <v>337545</v>
      </c>
      <c r="HE10" s="119">
        <v>4448194</v>
      </c>
      <c r="HF10" s="119">
        <v>450993</v>
      </c>
      <c r="HG10" s="119">
        <v>313634</v>
      </c>
      <c r="HH10" s="119">
        <v>84071</v>
      </c>
      <c r="HI10" s="119">
        <v>14296</v>
      </c>
      <c r="HJ10" s="119">
        <v>20815</v>
      </c>
      <c r="HK10" s="119">
        <v>51792</v>
      </c>
      <c r="HL10" s="119">
        <v>98443</v>
      </c>
      <c r="HM10" s="119">
        <v>5819783</v>
      </c>
      <c r="HN10" s="119">
        <v>593281</v>
      </c>
      <c r="HO10" s="119">
        <v>6144898</v>
      </c>
      <c r="HP10" s="119">
        <v>512074</v>
      </c>
      <c r="HQ10" s="119">
        <v>221078</v>
      </c>
      <c r="HR10" s="119">
        <v>73245</v>
      </c>
      <c r="HS10" s="119">
        <v>15386</v>
      </c>
      <c r="HT10" s="119">
        <v>10076</v>
      </c>
      <c r="HU10" s="119">
        <v>37319</v>
      </c>
      <c r="HV10" s="119">
        <v>122898</v>
      </c>
      <c r="HW10" s="119">
        <v>7730255</v>
      </c>
      <c r="HX10" s="119">
        <v>681549</v>
      </c>
      <c r="HY10" s="119">
        <v>5693287</v>
      </c>
      <c r="HZ10" s="119">
        <v>419030</v>
      </c>
      <c r="IA10" s="119">
        <v>179930</v>
      </c>
      <c r="IB10" s="119">
        <v>89304</v>
      </c>
      <c r="IC10" s="119">
        <v>13261</v>
      </c>
      <c r="ID10" s="119">
        <v>18942</v>
      </c>
      <c r="IE10" s="119">
        <v>33034</v>
      </c>
      <c r="IF10" s="119">
        <v>111111</v>
      </c>
      <c r="IG10" s="119">
        <v>7239448</v>
      </c>
      <c r="IH10" s="119">
        <v>549042</v>
      </c>
      <c r="II10" s="119">
        <v>5413607</v>
      </c>
      <c r="IJ10" s="119">
        <v>301334</v>
      </c>
      <c r="IK10" s="119">
        <v>112114</v>
      </c>
      <c r="IL10" s="119">
        <v>78293</v>
      </c>
      <c r="IM10" s="119">
        <v>21583</v>
      </c>
      <c r="IN10" s="119">
        <v>53884</v>
      </c>
      <c r="IO10" s="119">
        <v>22178</v>
      </c>
      <c r="IP10" s="119">
        <v>94447</v>
      </c>
      <c r="IQ10" s="119">
        <v>6646482</v>
      </c>
      <c r="IR10" s="119">
        <v>682513</v>
      </c>
      <c r="IS10" s="119">
        <v>6254917</v>
      </c>
      <c r="IT10" s="119">
        <v>355880</v>
      </c>
      <c r="IU10" s="119">
        <v>155157</v>
      </c>
      <c r="IV10" s="119">
        <v>94429</v>
      </c>
      <c r="IW10" s="119">
        <v>51735</v>
      </c>
      <c r="IX10" s="119">
        <v>22657</v>
      </c>
      <c r="IY10" s="119">
        <v>30531</v>
      </c>
      <c r="IZ10" s="119">
        <v>68023</v>
      </c>
      <c r="JA10" s="119">
        <v>7715842</v>
      </c>
      <c r="JB10" s="119">
        <v>618465</v>
      </c>
      <c r="JC10" s="119">
        <v>7428050</v>
      </c>
      <c r="JD10" s="119">
        <v>521761</v>
      </c>
      <c r="JE10" s="119">
        <v>160867</v>
      </c>
      <c r="JF10" s="119">
        <v>69340</v>
      </c>
      <c r="JG10" s="119">
        <v>67070</v>
      </c>
      <c r="JH10" s="119">
        <v>16426</v>
      </c>
      <c r="JI10" s="119">
        <v>23601</v>
      </c>
      <c r="JJ10" s="119">
        <v>77699</v>
      </c>
      <c r="JK10" s="119">
        <v>8983279</v>
      </c>
      <c r="JL10" s="119">
        <v>553426</v>
      </c>
      <c r="JM10" s="256">
        <v>6853788</v>
      </c>
      <c r="JN10" s="119">
        <v>393044</v>
      </c>
      <c r="JO10" s="119">
        <v>66406</v>
      </c>
      <c r="JP10" s="119">
        <v>64022</v>
      </c>
      <c r="JQ10" s="119">
        <v>49973</v>
      </c>
      <c r="JR10" s="119">
        <v>16860</v>
      </c>
      <c r="JS10" s="119">
        <v>46573</v>
      </c>
      <c r="JT10" s="119">
        <v>54606</v>
      </c>
      <c r="JU10" s="119">
        <v>8098698</v>
      </c>
      <c r="JV10" s="119">
        <v>635575</v>
      </c>
      <c r="JW10" s="256">
        <v>5439264</v>
      </c>
      <c r="JX10" s="119">
        <v>280047</v>
      </c>
      <c r="JY10" s="119">
        <v>74590</v>
      </c>
      <c r="JZ10" s="119">
        <v>38033</v>
      </c>
      <c r="KA10" s="119">
        <v>30072</v>
      </c>
      <c r="KB10" s="119">
        <v>54076</v>
      </c>
      <c r="KC10" s="119">
        <v>19037</v>
      </c>
      <c r="KD10" s="119">
        <v>52069</v>
      </c>
      <c r="KE10" s="119">
        <v>6622763</v>
      </c>
      <c r="KF10" s="119">
        <v>725298</v>
      </c>
      <c r="KG10" s="119">
        <v>6179916</v>
      </c>
      <c r="KH10" s="119">
        <v>315372</v>
      </c>
      <c r="KI10" s="119">
        <v>65672</v>
      </c>
      <c r="KJ10" s="119">
        <v>44042</v>
      </c>
      <c r="KK10" s="119">
        <v>24022</v>
      </c>
      <c r="KL10" s="119">
        <v>31343</v>
      </c>
      <c r="KM10" s="119">
        <v>20658</v>
      </c>
      <c r="KN10" s="119">
        <v>59500</v>
      </c>
      <c r="KO10" s="119">
        <v>7465823</v>
      </c>
      <c r="KP10" s="119">
        <v>652377</v>
      </c>
      <c r="KQ10" s="119">
        <v>7130274</v>
      </c>
      <c r="KR10" s="119">
        <v>334144</v>
      </c>
      <c r="KS10" s="119">
        <v>87440</v>
      </c>
      <c r="KT10" s="119">
        <v>60270</v>
      </c>
      <c r="KU10" s="119">
        <v>84298</v>
      </c>
      <c r="KV10" s="119">
        <v>35133</v>
      </c>
      <c r="KW10" s="119">
        <v>18881</v>
      </c>
      <c r="KX10" s="119">
        <v>68810</v>
      </c>
      <c r="KY10" s="119">
        <v>8471627</v>
      </c>
      <c r="KZ10" s="119">
        <v>856823</v>
      </c>
      <c r="LA10" s="119">
        <v>7234736</v>
      </c>
      <c r="LB10" s="119">
        <v>340960</v>
      </c>
      <c r="LC10" s="119">
        <v>84855</v>
      </c>
      <c r="LD10" s="119">
        <v>159703</v>
      </c>
      <c r="LE10" s="119">
        <v>19281</v>
      </c>
      <c r="LF10" s="119">
        <v>31492</v>
      </c>
      <c r="LG10" s="119">
        <v>25891</v>
      </c>
      <c r="LH10" s="119">
        <v>59292</v>
      </c>
      <c r="LI10" s="119">
        <v>8813033</v>
      </c>
    </row>
    <row r="11" spans="1:379" s="13" customFormat="1">
      <c r="A11" s="44" t="s">
        <v>584</v>
      </c>
      <c r="B11" s="119">
        <v>2592626</v>
      </c>
      <c r="C11" s="119">
        <v>8817249</v>
      </c>
      <c r="D11" s="119">
        <v>1932800</v>
      </c>
      <c r="E11" s="119">
        <v>769850</v>
      </c>
      <c r="F11" s="119">
        <v>377771</v>
      </c>
      <c r="G11" s="119">
        <v>133617</v>
      </c>
      <c r="H11" s="119">
        <v>90601</v>
      </c>
      <c r="I11" s="119">
        <v>115246</v>
      </c>
      <c r="J11" s="119">
        <v>515924</v>
      </c>
      <c r="K11" s="119">
        <v>15345684</v>
      </c>
      <c r="L11" s="119">
        <v>2595796</v>
      </c>
      <c r="M11" s="119">
        <v>9790100</v>
      </c>
      <c r="N11" s="119">
        <v>1658795</v>
      </c>
      <c r="O11" s="119">
        <v>746624</v>
      </c>
      <c r="P11" s="119">
        <v>353253</v>
      </c>
      <c r="Q11" s="119">
        <v>78218</v>
      </c>
      <c r="R11" s="119">
        <v>95766</v>
      </c>
      <c r="S11" s="119">
        <v>106610</v>
      </c>
      <c r="T11" s="119">
        <v>566095</v>
      </c>
      <c r="U11" s="119">
        <v>15991257</v>
      </c>
      <c r="V11" s="119">
        <v>2451153</v>
      </c>
      <c r="W11" s="119">
        <v>10299762</v>
      </c>
      <c r="X11" s="119">
        <v>1354287</v>
      </c>
      <c r="Y11" s="119">
        <v>761959</v>
      </c>
      <c r="Z11" s="119">
        <v>222866</v>
      </c>
      <c r="AA11" s="119">
        <v>108954</v>
      </c>
      <c r="AB11" s="119">
        <v>183194</v>
      </c>
      <c r="AC11" s="119">
        <v>196694</v>
      </c>
      <c r="AD11" s="119">
        <v>528104</v>
      </c>
      <c r="AE11" s="119">
        <v>16106973</v>
      </c>
      <c r="AF11" s="119">
        <v>2281933</v>
      </c>
      <c r="AG11" s="119">
        <v>10924661</v>
      </c>
      <c r="AH11" s="119">
        <v>1137755</v>
      </c>
      <c r="AI11" s="119">
        <v>666593</v>
      </c>
      <c r="AJ11" s="119">
        <v>460713</v>
      </c>
      <c r="AK11" s="119">
        <v>117609</v>
      </c>
      <c r="AL11" s="119">
        <v>74589</v>
      </c>
      <c r="AM11" s="119">
        <v>118185</v>
      </c>
      <c r="AN11" s="119">
        <v>727091</v>
      </c>
      <c r="AO11" s="119">
        <v>16509129</v>
      </c>
      <c r="AP11" s="119">
        <v>2190317</v>
      </c>
      <c r="AQ11" s="119">
        <v>11178570</v>
      </c>
      <c r="AR11" s="119">
        <v>1130631</v>
      </c>
      <c r="AS11" s="119">
        <v>581657</v>
      </c>
      <c r="AT11" s="119">
        <v>434932</v>
      </c>
      <c r="AU11" s="119">
        <v>134687</v>
      </c>
      <c r="AV11" s="119">
        <v>57807</v>
      </c>
      <c r="AW11" s="119">
        <v>92012</v>
      </c>
      <c r="AX11" s="119">
        <v>642566</v>
      </c>
      <c r="AY11" s="119">
        <v>16443179</v>
      </c>
      <c r="AZ11" s="119">
        <v>2323762</v>
      </c>
      <c r="BA11" s="119">
        <v>11403748</v>
      </c>
      <c r="BB11" s="119">
        <v>1324057</v>
      </c>
      <c r="BC11" s="119">
        <v>541282</v>
      </c>
      <c r="BD11" s="119">
        <v>485041</v>
      </c>
      <c r="BE11" s="119">
        <v>225094</v>
      </c>
      <c r="BF11" s="119">
        <v>117982</v>
      </c>
      <c r="BG11" s="119">
        <v>84990</v>
      </c>
      <c r="BH11" s="119">
        <v>634841</v>
      </c>
      <c r="BI11" s="119">
        <v>17140797</v>
      </c>
      <c r="BJ11" s="119">
        <v>2237096</v>
      </c>
      <c r="BK11" s="119">
        <v>11792777</v>
      </c>
      <c r="BL11" s="119">
        <v>1438299</v>
      </c>
      <c r="BM11" s="119">
        <v>612865</v>
      </c>
      <c r="BN11" s="119">
        <v>538811</v>
      </c>
      <c r="BO11" s="119">
        <v>335525</v>
      </c>
      <c r="BP11" s="119">
        <v>105430</v>
      </c>
      <c r="BQ11" s="119">
        <v>134551</v>
      </c>
      <c r="BR11" s="119">
        <v>728070</v>
      </c>
      <c r="BS11" s="119">
        <v>17923424</v>
      </c>
      <c r="BT11" s="119">
        <v>3342324</v>
      </c>
      <c r="BU11" s="119">
        <v>11303877</v>
      </c>
      <c r="BV11" s="119">
        <v>1155034</v>
      </c>
      <c r="BW11" s="119">
        <v>981784</v>
      </c>
      <c r="BX11" s="119">
        <v>801373</v>
      </c>
      <c r="BY11" s="119">
        <v>290375</v>
      </c>
      <c r="BZ11" s="119">
        <v>172606</v>
      </c>
      <c r="CA11" s="119">
        <v>125972</v>
      </c>
      <c r="CB11" s="119">
        <v>895990</v>
      </c>
      <c r="CC11" s="119">
        <v>19069335</v>
      </c>
      <c r="CD11" s="119">
        <v>3280678</v>
      </c>
      <c r="CE11" s="119">
        <v>10636294</v>
      </c>
      <c r="CF11" s="119">
        <v>2328252</v>
      </c>
      <c r="CG11" s="119">
        <v>963097</v>
      </c>
      <c r="CH11" s="119">
        <v>721537</v>
      </c>
      <c r="CI11" s="119">
        <v>323652</v>
      </c>
      <c r="CJ11" s="119">
        <v>166263</v>
      </c>
      <c r="CK11" s="119">
        <v>156783</v>
      </c>
      <c r="CL11" s="119">
        <v>920151</v>
      </c>
      <c r="CM11" s="119">
        <v>19496707</v>
      </c>
      <c r="CN11" s="119">
        <v>3275014</v>
      </c>
      <c r="CO11" s="119">
        <v>9700502</v>
      </c>
      <c r="CP11" s="119">
        <v>3660122</v>
      </c>
      <c r="CQ11" s="119">
        <v>860661</v>
      </c>
      <c r="CR11" s="119">
        <v>686915</v>
      </c>
      <c r="CS11" s="119">
        <v>296071</v>
      </c>
      <c r="CT11" s="119">
        <v>269966</v>
      </c>
      <c r="CU11" s="119">
        <v>192405</v>
      </c>
      <c r="CV11" s="119">
        <v>891581</v>
      </c>
      <c r="CW11" s="119">
        <v>19833237</v>
      </c>
      <c r="CX11" s="119">
        <v>3324678</v>
      </c>
      <c r="CY11" s="119">
        <v>10085201</v>
      </c>
      <c r="CZ11" s="119">
        <v>3575988</v>
      </c>
      <c r="DA11" s="119">
        <v>904912</v>
      </c>
      <c r="DB11" s="119">
        <v>683911</v>
      </c>
      <c r="DC11" s="119">
        <v>129343</v>
      </c>
      <c r="DD11" s="119">
        <v>154002</v>
      </c>
      <c r="DE11" s="119">
        <v>300948</v>
      </c>
      <c r="DF11" s="119">
        <v>929498</v>
      </c>
      <c r="DG11" s="119">
        <v>20088481</v>
      </c>
      <c r="DH11" s="119">
        <v>3268409</v>
      </c>
      <c r="DI11" s="119">
        <v>10926315</v>
      </c>
      <c r="DJ11" s="119">
        <v>3358628</v>
      </c>
      <c r="DK11" s="119">
        <v>873911</v>
      </c>
      <c r="DL11" s="119">
        <v>589517</v>
      </c>
      <c r="DM11" s="119">
        <v>182158</v>
      </c>
      <c r="DN11" s="119">
        <v>140223</v>
      </c>
      <c r="DO11" s="119">
        <v>257845</v>
      </c>
      <c r="DP11" s="119">
        <v>871998</v>
      </c>
      <c r="DQ11" s="119">
        <v>20469004</v>
      </c>
      <c r="DR11" s="119">
        <v>3297686</v>
      </c>
      <c r="DS11" s="119">
        <v>9442592</v>
      </c>
      <c r="DT11" s="119">
        <v>5075440</v>
      </c>
      <c r="DU11" s="119">
        <v>788968</v>
      </c>
      <c r="DV11" s="119">
        <v>571932</v>
      </c>
      <c r="DW11" s="119">
        <v>141792</v>
      </c>
      <c r="DX11" s="119">
        <v>124065</v>
      </c>
      <c r="DY11" s="119">
        <v>247239</v>
      </c>
      <c r="DZ11" s="119">
        <v>879900</v>
      </c>
      <c r="EA11" s="119">
        <v>20569614</v>
      </c>
      <c r="EB11" s="119">
        <v>3302657</v>
      </c>
      <c r="EC11" s="119">
        <v>10785486</v>
      </c>
      <c r="ED11" s="119">
        <v>3775961</v>
      </c>
      <c r="EE11" s="119">
        <v>669681</v>
      </c>
      <c r="EF11" s="119">
        <v>501664</v>
      </c>
      <c r="EG11" s="119">
        <v>123915</v>
      </c>
      <c r="EH11" s="119">
        <v>85721</v>
      </c>
      <c r="EI11" s="119">
        <v>43837</v>
      </c>
      <c r="EJ11" s="119">
        <v>797439</v>
      </c>
      <c r="EK11" s="119">
        <v>20086361</v>
      </c>
      <c r="EL11" s="119">
        <v>3515935</v>
      </c>
      <c r="EM11" s="119">
        <v>10498286</v>
      </c>
      <c r="EN11" s="119">
        <v>5063640</v>
      </c>
      <c r="EO11" s="119">
        <v>669183</v>
      </c>
      <c r="EP11" s="119">
        <v>459629</v>
      </c>
      <c r="EQ11" s="119">
        <v>178455</v>
      </c>
      <c r="ER11" s="119">
        <v>85060</v>
      </c>
      <c r="ES11" s="119">
        <v>93646</v>
      </c>
      <c r="ET11" s="119">
        <v>735596</v>
      </c>
      <c r="EU11" s="119">
        <v>21299430</v>
      </c>
      <c r="EV11" s="119">
        <v>3804800</v>
      </c>
      <c r="EW11" s="119">
        <v>11093055</v>
      </c>
      <c r="EX11" s="119">
        <v>4956160</v>
      </c>
      <c r="EY11" s="119">
        <v>870665</v>
      </c>
      <c r="EZ11" s="119">
        <v>377359</v>
      </c>
      <c r="FA11" s="119">
        <v>124316</v>
      </c>
      <c r="FB11" s="119">
        <v>77239</v>
      </c>
      <c r="FC11" s="119">
        <v>161766</v>
      </c>
      <c r="FD11" s="119">
        <v>873741</v>
      </c>
      <c r="FE11" s="119">
        <v>22339101</v>
      </c>
      <c r="FF11" s="119">
        <v>3635447</v>
      </c>
      <c r="FG11" s="119">
        <v>10985367</v>
      </c>
      <c r="FH11" s="119">
        <v>4914218</v>
      </c>
      <c r="FI11" s="119">
        <v>763041</v>
      </c>
      <c r="FJ11" s="119">
        <v>333809</v>
      </c>
      <c r="FK11" s="119">
        <v>101156</v>
      </c>
      <c r="FL11" s="119">
        <v>59910</v>
      </c>
      <c r="FM11" s="119">
        <v>93114</v>
      </c>
      <c r="FN11" s="119">
        <v>875109</v>
      </c>
      <c r="FO11" s="119">
        <v>21761171</v>
      </c>
      <c r="FP11" s="119">
        <v>3402943</v>
      </c>
      <c r="FQ11" s="119">
        <v>11264841</v>
      </c>
      <c r="FR11" s="119">
        <v>5284563</v>
      </c>
      <c r="FS11" s="119">
        <v>612870</v>
      </c>
      <c r="FT11" s="119">
        <v>333905</v>
      </c>
      <c r="FU11" s="119">
        <v>83236</v>
      </c>
      <c r="FV11" s="119">
        <v>105909</v>
      </c>
      <c r="FW11" s="119">
        <v>135417</v>
      </c>
      <c r="FX11" s="119">
        <v>875081</v>
      </c>
      <c r="FY11" s="119">
        <v>22098765</v>
      </c>
      <c r="FZ11" s="119">
        <v>3452171</v>
      </c>
      <c r="GA11" s="119">
        <v>12197767</v>
      </c>
      <c r="GB11" s="119">
        <v>5405229</v>
      </c>
      <c r="GC11" s="119">
        <v>550954</v>
      </c>
      <c r="GD11" s="119">
        <v>314223</v>
      </c>
      <c r="GE11" s="119">
        <v>82249</v>
      </c>
      <c r="GF11" s="119">
        <v>43902</v>
      </c>
      <c r="GG11" s="119">
        <v>167073</v>
      </c>
      <c r="GH11" s="119">
        <v>861721</v>
      </c>
      <c r="GI11" s="119">
        <v>23075289</v>
      </c>
      <c r="GJ11" s="119">
        <v>4014706</v>
      </c>
      <c r="GK11" s="119">
        <v>17500242</v>
      </c>
      <c r="GL11" s="119">
        <v>1301512</v>
      </c>
      <c r="GM11" s="119">
        <v>486934</v>
      </c>
      <c r="GN11" s="119">
        <v>330002</v>
      </c>
      <c r="GO11" s="119">
        <v>72810</v>
      </c>
      <c r="GP11" s="119">
        <v>38686</v>
      </c>
      <c r="GQ11" s="119">
        <v>160159</v>
      </c>
      <c r="GR11" s="119">
        <v>835417</v>
      </c>
      <c r="GS11" s="119">
        <v>24740468</v>
      </c>
      <c r="GT11" s="119">
        <v>4081800</v>
      </c>
      <c r="GU11" s="119">
        <v>18407021</v>
      </c>
      <c r="GV11" s="119">
        <v>1116725</v>
      </c>
      <c r="GW11" s="119">
        <v>319990</v>
      </c>
      <c r="GX11" s="119">
        <v>406580</v>
      </c>
      <c r="GY11" s="119">
        <v>40150</v>
      </c>
      <c r="GZ11" s="119">
        <v>15713</v>
      </c>
      <c r="HA11" s="119">
        <v>186540</v>
      </c>
      <c r="HB11" s="119">
        <v>806886</v>
      </c>
      <c r="HC11" s="119">
        <v>25381405</v>
      </c>
      <c r="HD11" s="119">
        <v>4215829</v>
      </c>
      <c r="HE11" s="119">
        <v>19467969</v>
      </c>
      <c r="HF11" s="119">
        <v>1091608</v>
      </c>
      <c r="HG11" s="119">
        <v>327322</v>
      </c>
      <c r="HH11" s="119">
        <v>364221</v>
      </c>
      <c r="HI11" s="119">
        <v>55328</v>
      </c>
      <c r="HJ11" s="119">
        <v>77810</v>
      </c>
      <c r="HK11" s="119">
        <v>132668</v>
      </c>
      <c r="HL11" s="119">
        <v>755451</v>
      </c>
      <c r="HM11" s="119">
        <v>26488206</v>
      </c>
      <c r="HN11" s="119">
        <v>4687483</v>
      </c>
      <c r="HO11" s="119">
        <v>20791543</v>
      </c>
      <c r="HP11" s="119">
        <v>861475</v>
      </c>
      <c r="HQ11" s="119">
        <v>194270</v>
      </c>
      <c r="HR11" s="119">
        <v>328860</v>
      </c>
      <c r="HS11" s="119">
        <v>59401</v>
      </c>
      <c r="HT11" s="119">
        <v>75250</v>
      </c>
      <c r="HU11" s="119">
        <v>130956</v>
      </c>
      <c r="HV11" s="119">
        <v>698697</v>
      </c>
      <c r="HW11" s="119">
        <v>27827935</v>
      </c>
      <c r="HX11" s="119">
        <v>4796087</v>
      </c>
      <c r="HY11" s="119">
        <v>21280904</v>
      </c>
      <c r="HZ11" s="119">
        <v>859912</v>
      </c>
      <c r="IA11" s="119">
        <v>220909</v>
      </c>
      <c r="IB11" s="119">
        <v>319044</v>
      </c>
      <c r="IC11" s="119">
        <v>34297</v>
      </c>
      <c r="ID11" s="119">
        <v>97639</v>
      </c>
      <c r="IE11" s="119">
        <v>140164</v>
      </c>
      <c r="IF11" s="119">
        <v>730095</v>
      </c>
      <c r="IG11" s="119">
        <v>28479051</v>
      </c>
      <c r="IH11" s="119">
        <v>5017633</v>
      </c>
      <c r="II11" s="119">
        <v>21148636</v>
      </c>
      <c r="IJ11" s="119">
        <v>822496</v>
      </c>
      <c r="IK11" s="119">
        <v>158544</v>
      </c>
      <c r="IL11" s="119">
        <v>310269</v>
      </c>
      <c r="IM11" s="119">
        <v>91298</v>
      </c>
      <c r="IN11" s="119">
        <v>136999</v>
      </c>
      <c r="IO11" s="119">
        <v>84020</v>
      </c>
      <c r="IP11" s="119">
        <v>658198</v>
      </c>
      <c r="IQ11" s="119">
        <v>28428093</v>
      </c>
      <c r="IR11" s="119">
        <v>5271913</v>
      </c>
      <c r="IS11" s="119">
        <v>20998707</v>
      </c>
      <c r="IT11" s="119">
        <v>853106</v>
      </c>
      <c r="IU11" s="119">
        <v>355412</v>
      </c>
      <c r="IV11" s="119">
        <v>261602</v>
      </c>
      <c r="IW11" s="119">
        <v>174185</v>
      </c>
      <c r="IX11" s="119">
        <v>76366</v>
      </c>
      <c r="IY11" s="119">
        <v>112504</v>
      </c>
      <c r="IZ11" s="119">
        <v>630927</v>
      </c>
      <c r="JA11" s="119">
        <v>28734722</v>
      </c>
      <c r="JB11" s="119">
        <v>5484638</v>
      </c>
      <c r="JC11" s="119">
        <v>21288686</v>
      </c>
      <c r="JD11" s="119">
        <v>783540</v>
      </c>
      <c r="JE11" s="119">
        <v>482482</v>
      </c>
      <c r="JF11" s="119">
        <v>182458</v>
      </c>
      <c r="JG11" s="119">
        <v>130075</v>
      </c>
      <c r="JH11" s="119">
        <v>49316</v>
      </c>
      <c r="JI11" s="119">
        <v>158075</v>
      </c>
      <c r="JJ11" s="119">
        <v>649225</v>
      </c>
      <c r="JK11" s="119">
        <v>29208495</v>
      </c>
      <c r="JL11" s="119">
        <v>5762260</v>
      </c>
      <c r="JM11" s="119">
        <v>22151084</v>
      </c>
      <c r="JN11" s="119">
        <v>821024</v>
      </c>
      <c r="JO11" s="119">
        <v>215080</v>
      </c>
      <c r="JP11" s="119">
        <v>230376</v>
      </c>
      <c r="JQ11" s="119">
        <v>154175</v>
      </c>
      <c r="JR11" s="119">
        <v>57871</v>
      </c>
      <c r="JS11" s="119">
        <v>197136</v>
      </c>
      <c r="JT11" s="119">
        <v>585483</v>
      </c>
      <c r="JU11" s="119">
        <v>30174489</v>
      </c>
      <c r="JV11" s="119">
        <v>5841665</v>
      </c>
      <c r="JW11" s="119">
        <v>21822427</v>
      </c>
      <c r="JX11" s="119">
        <v>837400</v>
      </c>
      <c r="JY11" s="119">
        <v>227683</v>
      </c>
      <c r="JZ11" s="119">
        <v>178966</v>
      </c>
      <c r="KA11" s="119">
        <v>114488</v>
      </c>
      <c r="KB11" s="119">
        <v>63521</v>
      </c>
      <c r="KC11" s="119">
        <v>180358</v>
      </c>
      <c r="KD11" s="119">
        <v>612751</v>
      </c>
      <c r="KE11" s="119">
        <v>29879259</v>
      </c>
      <c r="KF11" s="119">
        <v>5935982</v>
      </c>
      <c r="KG11" s="119">
        <v>23040925</v>
      </c>
      <c r="KH11" s="119">
        <v>798344</v>
      </c>
      <c r="KI11" s="119">
        <v>247343</v>
      </c>
      <c r="KJ11" s="119">
        <v>233374</v>
      </c>
      <c r="KK11" s="119">
        <v>84588</v>
      </c>
      <c r="KL11" s="119">
        <v>76372</v>
      </c>
      <c r="KM11" s="119">
        <v>188554</v>
      </c>
      <c r="KN11" s="119">
        <v>515323</v>
      </c>
      <c r="KO11" s="119">
        <v>31120805</v>
      </c>
      <c r="KP11" s="119">
        <v>6149561</v>
      </c>
      <c r="KQ11" s="119">
        <v>23060378</v>
      </c>
      <c r="KR11" s="119">
        <v>862242</v>
      </c>
      <c r="KS11" s="119">
        <v>295777</v>
      </c>
      <c r="KT11" s="119">
        <v>372471</v>
      </c>
      <c r="KU11" s="119">
        <v>71611</v>
      </c>
      <c r="KV11" s="119">
        <v>104700</v>
      </c>
      <c r="KW11" s="119">
        <v>122208</v>
      </c>
      <c r="KX11" s="119">
        <v>552743</v>
      </c>
      <c r="KY11" s="119">
        <v>31591691</v>
      </c>
      <c r="KZ11" s="119">
        <v>6671086</v>
      </c>
      <c r="LA11" s="119">
        <v>25605078</v>
      </c>
      <c r="LB11" s="119">
        <v>1192163</v>
      </c>
      <c r="LC11" s="119">
        <v>481395</v>
      </c>
      <c r="LD11" s="119">
        <v>883808</v>
      </c>
      <c r="LE11" s="119">
        <v>104401</v>
      </c>
      <c r="LF11" s="119">
        <v>64607</v>
      </c>
      <c r="LG11" s="119">
        <v>147275</v>
      </c>
      <c r="LH11" s="119">
        <v>508904</v>
      </c>
      <c r="LI11" s="119">
        <v>35658717</v>
      </c>
    </row>
    <row r="12" spans="1:379" s="13" customFormat="1">
      <c r="A12" s="43" t="s">
        <v>585</v>
      </c>
      <c r="B12" s="121">
        <v>783</v>
      </c>
      <c r="C12" s="121">
        <v>19766</v>
      </c>
      <c r="D12" s="121">
        <v>21993</v>
      </c>
      <c r="E12" s="121">
        <v>8731</v>
      </c>
      <c r="F12" s="121">
        <v>6256</v>
      </c>
      <c r="G12" s="121">
        <v>3522</v>
      </c>
      <c r="H12" s="121">
        <v>691</v>
      </c>
      <c r="I12" s="121">
        <v>1686</v>
      </c>
      <c r="J12" s="121">
        <v>3718</v>
      </c>
      <c r="K12" s="121">
        <v>67146</v>
      </c>
      <c r="L12" s="121">
        <v>18014</v>
      </c>
      <c r="M12" s="121">
        <v>60456</v>
      </c>
      <c r="N12" s="121">
        <v>32768</v>
      </c>
      <c r="O12" s="121">
        <v>21795</v>
      </c>
      <c r="P12" s="121">
        <v>11739</v>
      </c>
      <c r="Q12" s="121">
        <v>2862</v>
      </c>
      <c r="R12" s="121">
        <v>2628</v>
      </c>
      <c r="S12" s="121">
        <v>1306</v>
      </c>
      <c r="T12" s="121">
        <v>7273</v>
      </c>
      <c r="U12" s="121">
        <v>158841</v>
      </c>
      <c r="V12" s="121">
        <v>3768</v>
      </c>
      <c r="W12" s="121">
        <v>20723</v>
      </c>
      <c r="X12" s="121">
        <v>19976</v>
      </c>
      <c r="Y12" s="121">
        <v>29688</v>
      </c>
      <c r="Z12" s="121">
        <v>8687</v>
      </c>
      <c r="AA12" s="121">
        <v>2251</v>
      </c>
      <c r="AB12" s="121">
        <v>6218</v>
      </c>
      <c r="AC12" s="121">
        <v>1511</v>
      </c>
      <c r="AD12" s="121">
        <v>3817</v>
      </c>
      <c r="AE12" s="121">
        <v>96639</v>
      </c>
      <c r="AF12" s="121">
        <v>749</v>
      </c>
      <c r="AG12" s="121">
        <v>25284</v>
      </c>
      <c r="AH12" s="121">
        <v>22457</v>
      </c>
      <c r="AI12" s="121">
        <v>8026</v>
      </c>
      <c r="AJ12" s="121">
        <v>22168</v>
      </c>
      <c r="AK12" s="121">
        <v>3243</v>
      </c>
      <c r="AL12" s="121">
        <v>1608</v>
      </c>
      <c r="AM12" s="121">
        <v>1961</v>
      </c>
      <c r="AN12" s="121">
        <v>4618</v>
      </c>
      <c r="AO12" s="121">
        <v>90114</v>
      </c>
      <c r="AP12" s="121">
        <v>1325</v>
      </c>
      <c r="AQ12" s="121">
        <v>25284</v>
      </c>
      <c r="AR12" s="121">
        <v>24257</v>
      </c>
      <c r="AS12" s="121">
        <v>11629</v>
      </c>
      <c r="AT12" s="121">
        <v>13943</v>
      </c>
      <c r="AU12" s="121">
        <v>4632</v>
      </c>
      <c r="AV12" s="121">
        <v>988</v>
      </c>
      <c r="AW12" s="121">
        <v>1468</v>
      </c>
      <c r="AX12" s="121">
        <v>4476</v>
      </c>
      <c r="AY12" s="121">
        <v>88002</v>
      </c>
      <c r="AZ12" s="121">
        <v>4393</v>
      </c>
      <c r="BA12" s="121">
        <v>32560</v>
      </c>
      <c r="BB12" s="121">
        <v>24117</v>
      </c>
      <c r="BC12" s="121">
        <v>13500</v>
      </c>
      <c r="BD12" s="121">
        <v>6472</v>
      </c>
      <c r="BE12" s="121">
        <v>4945</v>
      </c>
      <c r="BF12" s="121">
        <v>2869</v>
      </c>
      <c r="BG12" s="121">
        <v>1217</v>
      </c>
      <c r="BH12" s="121">
        <v>6088</v>
      </c>
      <c r="BI12" s="121">
        <v>96161</v>
      </c>
      <c r="BJ12" s="121">
        <v>988</v>
      </c>
      <c r="BK12" s="121">
        <v>14880</v>
      </c>
      <c r="BL12" s="121">
        <v>20343</v>
      </c>
      <c r="BM12" s="121">
        <v>9517</v>
      </c>
      <c r="BN12" s="121">
        <v>8671</v>
      </c>
      <c r="BO12" s="121">
        <v>4986</v>
      </c>
      <c r="BP12" s="121">
        <v>1460</v>
      </c>
      <c r="BQ12" s="121">
        <v>5008</v>
      </c>
      <c r="BR12" s="121">
        <v>5314</v>
      </c>
      <c r="BS12" s="121">
        <v>71167</v>
      </c>
      <c r="BT12" s="121">
        <v>738</v>
      </c>
      <c r="BU12" s="121">
        <v>17796</v>
      </c>
      <c r="BV12" s="121">
        <v>12538</v>
      </c>
      <c r="BW12" s="121">
        <v>10760</v>
      </c>
      <c r="BX12" s="121">
        <v>7422</v>
      </c>
      <c r="BY12" s="121">
        <v>6995</v>
      </c>
      <c r="BZ12" s="121">
        <v>3523</v>
      </c>
      <c r="CA12" s="121">
        <v>13949</v>
      </c>
      <c r="CB12" s="121">
        <v>8265</v>
      </c>
      <c r="CC12" s="121">
        <v>81986</v>
      </c>
      <c r="CD12" s="121">
        <v>1268</v>
      </c>
      <c r="CE12" s="121">
        <v>39242</v>
      </c>
      <c r="CF12" s="121">
        <v>17754</v>
      </c>
      <c r="CG12" s="121">
        <v>7768</v>
      </c>
      <c r="CH12" s="121">
        <v>7150</v>
      </c>
      <c r="CI12" s="121">
        <v>3874</v>
      </c>
      <c r="CJ12" s="121">
        <v>3127</v>
      </c>
      <c r="CK12" s="121">
        <v>1998</v>
      </c>
      <c r="CL12" s="121">
        <v>4360</v>
      </c>
      <c r="CM12" s="121">
        <v>86541</v>
      </c>
      <c r="CN12" s="121">
        <v>1306</v>
      </c>
      <c r="CO12" s="121">
        <v>46421</v>
      </c>
      <c r="CP12" s="121">
        <v>16632</v>
      </c>
      <c r="CQ12" s="121">
        <v>10863</v>
      </c>
      <c r="CR12" s="121">
        <v>8972</v>
      </c>
      <c r="CS12" s="121">
        <v>8740</v>
      </c>
      <c r="CT12" s="121">
        <v>32273</v>
      </c>
      <c r="CU12" s="121">
        <v>3951</v>
      </c>
      <c r="CV12" s="121">
        <v>9169</v>
      </c>
      <c r="CW12" s="121">
        <v>138327</v>
      </c>
      <c r="CX12" s="121">
        <v>1138</v>
      </c>
      <c r="CY12" s="121">
        <v>32523</v>
      </c>
      <c r="CZ12" s="121">
        <v>10271</v>
      </c>
      <c r="DA12" s="121">
        <v>8173</v>
      </c>
      <c r="DB12" s="121">
        <v>5543</v>
      </c>
      <c r="DC12" s="121">
        <v>4836</v>
      </c>
      <c r="DD12" s="121">
        <v>2566</v>
      </c>
      <c r="DE12" s="121">
        <v>2775</v>
      </c>
      <c r="DF12" s="121">
        <v>3957</v>
      </c>
      <c r="DG12" s="121">
        <v>71782</v>
      </c>
      <c r="DH12" s="121">
        <v>635</v>
      </c>
      <c r="DI12" s="121">
        <v>38006</v>
      </c>
      <c r="DJ12" s="121">
        <v>9114</v>
      </c>
      <c r="DK12" s="121">
        <v>6903</v>
      </c>
      <c r="DL12" s="121">
        <v>7034</v>
      </c>
      <c r="DM12" s="121">
        <v>2674</v>
      </c>
      <c r="DN12" s="121">
        <v>2620</v>
      </c>
      <c r="DO12" s="121">
        <v>1408</v>
      </c>
      <c r="DP12" s="121">
        <v>4343</v>
      </c>
      <c r="DQ12" s="121">
        <v>72737</v>
      </c>
      <c r="DR12" s="121">
        <v>963</v>
      </c>
      <c r="DS12" s="121">
        <v>22272</v>
      </c>
      <c r="DT12" s="121">
        <v>22404</v>
      </c>
      <c r="DU12" s="121">
        <v>10076</v>
      </c>
      <c r="DV12" s="121">
        <v>9013</v>
      </c>
      <c r="DW12" s="121">
        <v>6152</v>
      </c>
      <c r="DX12" s="121">
        <v>2211</v>
      </c>
      <c r="DY12" s="121">
        <v>6291</v>
      </c>
      <c r="DZ12" s="121">
        <v>4493</v>
      </c>
      <c r="EA12" s="121">
        <v>83875</v>
      </c>
      <c r="EB12" s="121">
        <v>9185</v>
      </c>
      <c r="EC12" s="121">
        <v>98763</v>
      </c>
      <c r="ED12" s="121">
        <v>17906</v>
      </c>
      <c r="EE12" s="121">
        <v>14524</v>
      </c>
      <c r="EF12" s="121">
        <v>7218</v>
      </c>
      <c r="EG12" s="121">
        <v>2606</v>
      </c>
      <c r="EH12" s="121">
        <v>7656</v>
      </c>
      <c r="EI12" s="121">
        <v>989</v>
      </c>
      <c r="EJ12" s="121">
        <v>25465</v>
      </c>
      <c r="EK12" s="121">
        <v>184312</v>
      </c>
      <c r="EL12" s="121">
        <v>467</v>
      </c>
      <c r="EM12" s="121">
        <v>9265</v>
      </c>
      <c r="EN12" s="121">
        <v>7821</v>
      </c>
      <c r="EO12" s="121">
        <v>4124</v>
      </c>
      <c r="EP12" s="121">
        <v>2725</v>
      </c>
      <c r="EQ12" s="121">
        <v>1670</v>
      </c>
      <c r="ER12" s="121">
        <v>876</v>
      </c>
      <c r="ES12" s="121">
        <v>1144</v>
      </c>
      <c r="ET12" s="121">
        <v>9421</v>
      </c>
      <c r="EU12" s="121">
        <v>37513</v>
      </c>
      <c r="EV12" s="121">
        <v>2259</v>
      </c>
      <c r="EW12" s="121">
        <v>14722</v>
      </c>
      <c r="EX12" s="121">
        <v>7006</v>
      </c>
      <c r="EY12" s="121">
        <v>4328</v>
      </c>
      <c r="EZ12" s="121">
        <v>4555</v>
      </c>
      <c r="FA12" s="121">
        <v>1063</v>
      </c>
      <c r="FB12" s="121">
        <v>933</v>
      </c>
      <c r="FC12" s="121">
        <v>2163</v>
      </c>
      <c r="FD12" s="121">
        <v>11597</v>
      </c>
      <c r="FE12" s="121">
        <v>48626</v>
      </c>
      <c r="FF12" s="121">
        <v>562</v>
      </c>
      <c r="FG12" s="121">
        <v>9357</v>
      </c>
      <c r="FH12" s="121">
        <v>5536</v>
      </c>
      <c r="FI12" s="121">
        <v>3976</v>
      </c>
      <c r="FJ12" s="121">
        <v>4259</v>
      </c>
      <c r="FK12" s="121">
        <v>2108</v>
      </c>
      <c r="FL12" s="121">
        <v>553</v>
      </c>
      <c r="FM12" s="121">
        <v>711</v>
      </c>
      <c r="FN12" s="121">
        <v>2126</v>
      </c>
      <c r="FO12" s="121">
        <v>29188</v>
      </c>
      <c r="FP12" s="121">
        <v>563</v>
      </c>
      <c r="FQ12" s="121">
        <v>23173</v>
      </c>
      <c r="FR12" s="121">
        <v>11057</v>
      </c>
      <c r="FS12" s="121">
        <v>5829</v>
      </c>
      <c r="FT12" s="121">
        <v>4661</v>
      </c>
      <c r="FU12" s="121">
        <v>2595</v>
      </c>
      <c r="FV12" s="121">
        <v>3415</v>
      </c>
      <c r="FW12" s="121">
        <v>3072</v>
      </c>
      <c r="FX12" s="121">
        <v>8791</v>
      </c>
      <c r="FY12" s="121">
        <v>63156</v>
      </c>
      <c r="FZ12" s="121">
        <v>443</v>
      </c>
      <c r="GA12" s="121">
        <v>9216</v>
      </c>
      <c r="GB12" s="121">
        <v>6238</v>
      </c>
      <c r="GC12" s="121">
        <v>3317</v>
      </c>
      <c r="GD12" s="121">
        <v>2420</v>
      </c>
      <c r="GE12" s="121">
        <v>1709</v>
      </c>
      <c r="GF12" s="121">
        <v>631</v>
      </c>
      <c r="GG12" s="121">
        <v>1633</v>
      </c>
      <c r="GH12" s="121">
        <v>1494</v>
      </c>
      <c r="GI12" s="121">
        <v>27101</v>
      </c>
      <c r="GJ12" s="121">
        <v>736</v>
      </c>
      <c r="GK12" s="121">
        <v>11432</v>
      </c>
      <c r="GL12" s="121">
        <v>5035</v>
      </c>
      <c r="GM12" s="121">
        <v>3798</v>
      </c>
      <c r="GN12" s="121">
        <v>2738</v>
      </c>
      <c r="GO12" s="121">
        <v>1087</v>
      </c>
      <c r="GP12" s="121">
        <v>503</v>
      </c>
      <c r="GQ12" s="121">
        <v>549</v>
      </c>
      <c r="GR12" s="121">
        <v>1755</v>
      </c>
      <c r="GS12" s="121">
        <v>27633</v>
      </c>
      <c r="GT12" s="121">
        <v>509</v>
      </c>
      <c r="GU12" s="121">
        <v>12285</v>
      </c>
      <c r="GV12" s="121">
        <v>5761</v>
      </c>
      <c r="GW12" s="121">
        <v>3449</v>
      </c>
      <c r="GX12" s="121">
        <v>3193</v>
      </c>
      <c r="GY12" s="121">
        <v>6839</v>
      </c>
      <c r="GZ12" s="121">
        <v>782</v>
      </c>
      <c r="HA12" s="121">
        <v>852</v>
      </c>
      <c r="HB12" s="121">
        <v>2745</v>
      </c>
      <c r="HC12" s="121">
        <v>36415</v>
      </c>
      <c r="HD12" s="121">
        <v>635</v>
      </c>
      <c r="HE12" s="121">
        <v>59354</v>
      </c>
      <c r="HF12" s="121">
        <v>9503</v>
      </c>
      <c r="HG12" s="121">
        <v>7226</v>
      </c>
      <c r="HH12" s="121">
        <v>4059</v>
      </c>
      <c r="HI12" s="121">
        <v>2519</v>
      </c>
      <c r="HJ12" s="121">
        <v>3159</v>
      </c>
      <c r="HK12" s="121">
        <v>1127</v>
      </c>
      <c r="HL12" s="121">
        <v>5659</v>
      </c>
      <c r="HM12" s="121">
        <v>93241</v>
      </c>
      <c r="HN12" s="121">
        <v>628</v>
      </c>
      <c r="HO12" s="121">
        <v>33658</v>
      </c>
      <c r="HP12" s="121">
        <v>11114</v>
      </c>
      <c r="HQ12" s="121">
        <v>5899</v>
      </c>
      <c r="HR12" s="121">
        <v>2618</v>
      </c>
      <c r="HS12" s="121">
        <v>6235</v>
      </c>
      <c r="HT12" s="121">
        <v>1039</v>
      </c>
      <c r="HU12" s="121">
        <v>3788</v>
      </c>
      <c r="HV12" s="121">
        <v>1632</v>
      </c>
      <c r="HW12" s="121">
        <v>66611</v>
      </c>
      <c r="HX12" s="121">
        <v>636</v>
      </c>
      <c r="HY12" s="121">
        <v>19242</v>
      </c>
      <c r="HZ12" s="121">
        <v>9029</v>
      </c>
      <c r="IA12" s="121">
        <v>4816</v>
      </c>
      <c r="IB12" s="121">
        <v>4694</v>
      </c>
      <c r="IC12" s="121">
        <v>1596</v>
      </c>
      <c r="ID12" s="121">
        <v>1078</v>
      </c>
      <c r="IE12" s="121">
        <v>975</v>
      </c>
      <c r="IF12" s="121">
        <v>8856</v>
      </c>
      <c r="IG12" s="121">
        <v>50922</v>
      </c>
      <c r="IH12" s="121">
        <v>1403</v>
      </c>
      <c r="II12" s="121">
        <v>22506</v>
      </c>
      <c r="IJ12" s="121">
        <v>5630</v>
      </c>
      <c r="IK12" s="121">
        <v>4103</v>
      </c>
      <c r="IL12" s="121">
        <v>6858</v>
      </c>
      <c r="IM12" s="121">
        <v>1804</v>
      </c>
      <c r="IN12" s="121">
        <v>1258</v>
      </c>
      <c r="IO12" s="121">
        <v>939</v>
      </c>
      <c r="IP12" s="121">
        <v>3325</v>
      </c>
      <c r="IQ12" s="121">
        <v>47826</v>
      </c>
      <c r="IR12" s="121">
        <v>1070</v>
      </c>
      <c r="IS12" s="121">
        <v>67445</v>
      </c>
      <c r="IT12" s="121">
        <v>25782</v>
      </c>
      <c r="IU12" s="121">
        <v>15021</v>
      </c>
      <c r="IV12" s="121">
        <v>5149</v>
      </c>
      <c r="IW12" s="121">
        <v>2765</v>
      </c>
      <c r="IX12" s="121">
        <v>2281</v>
      </c>
      <c r="IY12" s="121">
        <v>6360</v>
      </c>
      <c r="IZ12" s="121">
        <v>4803</v>
      </c>
      <c r="JA12" s="121">
        <v>130676</v>
      </c>
      <c r="JB12" s="121">
        <v>1218</v>
      </c>
      <c r="JC12" s="121">
        <v>36908</v>
      </c>
      <c r="JD12" s="121">
        <v>28354</v>
      </c>
      <c r="JE12" s="121">
        <v>12759</v>
      </c>
      <c r="JF12" s="121">
        <v>5356</v>
      </c>
      <c r="JG12" s="121">
        <v>12413</v>
      </c>
      <c r="JH12" s="121">
        <v>2685</v>
      </c>
      <c r="JI12" s="121">
        <v>1991</v>
      </c>
      <c r="JJ12" s="121">
        <v>8473</v>
      </c>
      <c r="JK12" s="121">
        <v>110157</v>
      </c>
      <c r="JL12" s="121">
        <v>1184</v>
      </c>
      <c r="JM12" s="121">
        <v>28458</v>
      </c>
      <c r="JN12" s="121">
        <v>31722</v>
      </c>
      <c r="JO12" s="121">
        <v>14146</v>
      </c>
      <c r="JP12" s="121">
        <v>7530</v>
      </c>
      <c r="JQ12" s="121">
        <v>3735</v>
      </c>
      <c r="JR12" s="121">
        <v>2309</v>
      </c>
      <c r="JS12" s="121">
        <v>2003</v>
      </c>
      <c r="JT12" s="121">
        <v>12548</v>
      </c>
      <c r="JU12" s="121">
        <v>103635</v>
      </c>
      <c r="JV12" s="121">
        <v>895</v>
      </c>
      <c r="JW12" s="121">
        <v>44006</v>
      </c>
      <c r="JX12" s="121">
        <v>65948</v>
      </c>
      <c r="JY12" s="121">
        <v>16112</v>
      </c>
      <c r="JZ12" s="121">
        <v>8475</v>
      </c>
      <c r="KA12" s="121">
        <v>3422</v>
      </c>
      <c r="KB12" s="121">
        <v>1863</v>
      </c>
      <c r="KC12" s="121">
        <v>968</v>
      </c>
      <c r="KD12" s="121">
        <v>3796</v>
      </c>
      <c r="KE12" s="121">
        <v>145485</v>
      </c>
      <c r="KF12" s="121">
        <v>13372</v>
      </c>
      <c r="KG12" s="121">
        <v>186656</v>
      </c>
      <c r="KH12" s="121">
        <v>10840</v>
      </c>
      <c r="KI12" s="121">
        <v>6367</v>
      </c>
      <c r="KJ12" s="121">
        <v>5981</v>
      </c>
      <c r="KK12" s="121">
        <v>3268</v>
      </c>
      <c r="KL12" s="121">
        <v>2635</v>
      </c>
      <c r="KM12" s="121">
        <v>1705</v>
      </c>
      <c r="KN12" s="121">
        <v>5687</v>
      </c>
      <c r="KO12" s="121">
        <v>236511</v>
      </c>
      <c r="KP12" s="121">
        <v>5115</v>
      </c>
      <c r="KQ12" s="121">
        <v>105812</v>
      </c>
      <c r="KR12" s="121">
        <v>10807</v>
      </c>
      <c r="KS12" s="121">
        <v>5959</v>
      </c>
      <c r="KT12" s="121">
        <v>5515</v>
      </c>
      <c r="KU12" s="121">
        <v>11536</v>
      </c>
      <c r="KV12" s="121">
        <v>1421</v>
      </c>
      <c r="KW12" s="121">
        <v>974</v>
      </c>
      <c r="KX12" s="121">
        <v>3267</v>
      </c>
      <c r="KY12" s="121">
        <v>150406</v>
      </c>
      <c r="KZ12" s="121">
        <v>2534</v>
      </c>
      <c r="LA12" s="121">
        <v>67481</v>
      </c>
      <c r="LB12" s="121">
        <v>33289</v>
      </c>
      <c r="LC12" s="121">
        <v>8876</v>
      </c>
      <c r="LD12" s="121">
        <v>13161</v>
      </c>
      <c r="LE12" s="121">
        <v>2808</v>
      </c>
      <c r="LF12" s="121">
        <v>1988</v>
      </c>
      <c r="LG12" s="121">
        <v>2370</v>
      </c>
      <c r="LH12" s="121">
        <v>5842</v>
      </c>
      <c r="LI12" s="121">
        <v>138349</v>
      </c>
    </row>
    <row r="13" spans="1:379">
      <c r="A13" s="44" t="s">
        <v>586</v>
      </c>
      <c r="B13" s="119">
        <v>783</v>
      </c>
      <c r="C13" s="119">
        <v>19766</v>
      </c>
      <c r="D13" s="119">
        <v>21993</v>
      </c>
      <c r="E13" s="119">
        <v>8731</v>
      </c>
      <c r="F13" s="119">
        <v>6256</v>
      </c>
      <c r="G13" s="119">
        <v>3522</v>
      </c>
      <c r="H13" s="119">
        <v>691</v>
      </c>
      <c r="I13" s="119">
        <v>1686</v>
      </c>
      <c r="J13" s="119">
        <v>3718</v>
      </c>
      <c r="K13" s="119">
        <v>67146</v>
      </c>
      <c r="L13" s="119">
        <v>18014</v>
      </c>
      <c r="M13" s="119">
        <v>60456</v>
      </c>
      <c r="N13" s="119">
        <v>32768</v>
      </c>
      <c r="O13" s="119">
        <v>21795</v>
      </c>
      <c r="P13" s="119">
        <v>11739</v>
      </c>
      <c r="Q13" s="119">
        <v>2862</v>
      </c>
      <c r="R13" s="119">
        <v>2628</v>
      </c>
      <c r="S13" s="119">
        <v>1306</v>
      </c>
      <c r="T13" s="119">
        <v>7273</v>
      </c>
      <c r="U13" s="119">
        <v>158841</v>
      </c>
      <c r="V13" s="119">
        <v>3768</v>
      </c>
      <c r="W13" s="119">
        <v>20723</v>
      </c>
      <c r="X13" s="119">
        <v>19976</v>
      </c>
      <c r="Y13" s="119">
        <v>29688</v>
      </c>
      <c r="Z13" s="119">
        <v>8687</v>
      </c>
      <c r="AA13" s="119">
        <v>2251</v>
      </c>
      <c r="AB13" s="119">
        <v>6218</v>
      </c>
      <c r="AC13" s="119">
        <v>1511</v>
      </c>
      <c r="AD13" s="119">
        <v>3817</v>
      </c>
      <c r="AE13" s="119">
        <v>96639</v>
      </c>
      <c r="AF13" s="119">
        <v>749</v>
      </c>
      <c r="AG13" s="119">
        <v>25284</v>
      </c>
      <c r="AH13" s="119">
        <v>22457</v>
      </c>
      <c r="AI13" s="119">
        <v>8026</v>
      </c>
      <c r="AJ13" s="119">
        <v>22168</v>
      </c>
      <c r="AK13" s="119">
        <v>3243</v>
      </c>
      <c r="AL13" s="119">
        <v>1608</v>
      </c>
      <c r="AM13" s="119">
        <v>1961</v>
      </c>
      <c r="AN13" s="119">
        <v>4618</v>
      </c>
      <c r="AO13" s="119">
        <v>90114</v>
      </c>
      <c r="AP13" s="119">
        <v>1325</v>
      </c>
      <c r="AQ13" s="119">
        <v>25284</v>
      </c>
      <c r="AR13" s="119">
        <v>24257</v>
      </c>
      <c r="AS13" s="119">
        <v>11629</v>
      </c>
      <c r="AT13" s="119">
        <v>13943</v>
      </c>
      <c r="AU13" s="119">
        <v>4632</v>
      </c>
      <c r="AV13" s="119">
        <v>988</v>
      </c>
      <c r="AW13" s="119">
        <v>1468</v>
      </c>
      <c r="AX13" s="119">
        <v>4476</v>
      </c>
      <c r="AY13" s="119">
        <v>88002</v>
      </c>
      <c r="AZ13" s="119">
        <v>4393</v>
      </c>
      <c r="BA13" s="119">
        <v>32560</v>
      </c>
      <c r="BB13" s="119">
        <v>24117</v>
      </c>
      <c r="BC13" s="119">
        <v>13500</v>
      </c>
      <c r="BD13" s="119">
        <v>6472</v>
      </c>
      <c r="BE13" s="119">
        <v>4945</v>
      </c>
      <c r="BF13" s="119">
        <v>2869</v>
      </c>
      <c r="BG13" s="119">
        <v>1217</v>
      </c>
      <c r="BH13" s="119">
        <v>6088</v>
      </c>
      <c r="BI13" s="119">
        <v>96161</v>
      </c>
      <c r="BJ13" s="119">
        <v>988</v>
      </c>
      <c r="BK13" s="119">
        <v>14880</v>
      </c>
      <c r="BL13" s="119">
        <v>20343</v>
      </c>
      <c r="BM13" s="119">
        <v>9517</v>
      </c>
      <c r="BN13" s="119">
        <v>8671</v>
      </c>
      <c r="BO13" s="119">
        <v>4986</v>
      </c>
      <c r="BP13" s="119">
        <v>1460</v>
      </c>
      <c r="BQ13" s="119">
        <v>5008</v>
      </c>
      <c r="BR13" s="119">
        <v>5314</v>
      </c>
      <c r="BS13" s="119">
        <v>71167</v>
      </c>
      <c r="BT13" s="119">
        <v>738</v>
      </c>
      <c r="BU13" s="119">
        <v>17796</v>
      </c>
      <c r="BV13" s="119">
        <v>12538</v>
      </c>
      <c r="BW13" s="119">
        <v>10760</v>
      </c>
      <c r="BX13" s="119">
        <v>7422</v>
      </c>
      <c r="BY13" s="119">
        <v>6995</v>
      </c>
      <c r="BZ13" s="119">
        <v>3523</v>
      </c>
      <c r="CA13" s="119">
        <v>13949</v>
      </c>
      <c r="CB13" s="119">
        <v>8265</v>
      </c>
      <c r="CC13" s="119">
        <v>81986</v>
      </c>
      <c r="CD13" s="119">
        <v>1268</v>
      </c>
      <c r="CE13" s="119">
        <v>39242</v>
      </c>
      <c r="CF13" s="119">
        <v>17754</v>
      </c>
      <c r="CG13" s="119">
        <v>7768</v>
      </c>
      <c r="CH13" s="119">
        <v>7150</v>
      </c>
      <c r="CI13" s="119">
        <v>3874</v>
      </c>
      <c r="CJ13" s="119">
        <v>3127</v>
      </c>
      <c r="CK13" s="119">
        <v>1998</v>
      </c>
      <c r="CL13" s="119">
        <v>4360</v>
      </c>
      <c r="CM13" s="119">
        <v>86541</v>
      </c>
      <c r="CN13" s="119">
        <v>1306</v>
      </c>
      <c r="CO13" s="119">
        <v>46421</v>
      </c>
      <c r="CP13" s="119">
        <v>16632</v>
      </c>
      <c r="CQ13" s="119">
        <v>10863</v>
      </c>
      <c r="CR13" s="119">
        <v>8972</v>
      </c>
      <c r="CS13" s="119">
        <v>8740</v>
      </c>
      <c r="CT13" s="119">
        <v>32273</v>
      </c>
      <c r="CU13" s="119">
        <v>3951</v>
      </c>
      <c r="CV13" s="119">
        <v>9169</v>
      </c>
      <c r="CW13" s="119">
        <v>138327</v>
      </c>
      <c r="CX13" s="119">
        <v>1138</v>
      </c>
      <c r="CY13" s="119">
        <v>32523</v>
      </c>
      <c r="CZ13" s="119">
        <v>10271</v>
      </c>
      <c r="DA13" s="119">
        <v>8173</v>
      </c>
      <c r="DB13" s="119">
        <v>5543</v>
      </c>
      <c r="DC13" s="119">
        <v>4836</v>
      </c>
      <c r="DD13" s="119">
        <v>2566</v>
      </c>
      <c r="DE13" s="119">
        <v>2775</v>
      </c>
      <c r="DF13" s="119">
        <v>3957</v>
      </c>
      <c r="DG13" s="119">
        <v>71782</v>
      </c>
      <c r="DH13" s="119">
        <v>635</v>
      </c>
      <c r="DI13" s="119">
        <v>38006</v>
      </c>
      <c r="DJ13" s="119">
        <v>9114</v>
      </c>
      <c r="DK13" s="119">
        <v>6903</v>
      </c>
      <c r="DL13" s="119">
        <v>7034</v>
      </c>
      <c r="DM13" s="119">
        <v>2674</v>
      </c>
      <c r="DN13" s="119">
        <v>2620</v>
      </c>
      <c r="DO13" s="119">
        <v>1408</v>
      </c>
      <c r="DP13" s="119">
        <v>4343</v>
      </c>
      <c r="DQ13" s="119">
        <v>72737</v>
      </c>
      <c r="DR13" s="119">
        <v>963</v>
      </c>
      <c r="DS13" s="119">
        <v>22272</v>
      </c>
      <c r="DT13" s="119">
        <v>22404</v>
      </c>
      <c r="DU13" s="119">
        <v>10076</v>
      </c>
      <c r="DV13" s="119">
        <v>9013</v>
      </c>
      <c r="DW13" s="119">
        <v>6152</v>
      </c>
      <c r="DX13" s="119">
        <v>2211</v>
      </c>
      <c r="DY13" s="119">
        <v>6291</v>
      </c>
      <c r="DZ13" s="119">
        <v>4493</v>
      </c>
      <c r="EA13" s="119">
        <v>83875</v>
      </c>
      <c r="EB13" s="119">
        <v>9185</v>
      </c>
      <c r="EC13" s="119">
        <v>98763</v>
      </c>
      <c r="ED13" s="119">
        <v>17906</v>
      </c>
      <c r="EE13" s="119">
        <v>14524</v>
      </c>
      <c r="EF13" s="119">
        <v>7218</v>
      </c>
      <c r="EG13" s="119">
        <v>2606</v>
      </c>
      <c r="EH13" s="119">
        <v>7656</v>
      </c>
      <c r="EI13" s="119">
        <v>989</v>
      </c>
      <c r="EJ13" s="119">
        <v>25465</v>
      </c>
      <c r="EK13" s="119">
        <v>184312</v>
      </c>
      <c r="EL13" s="119">
        <v>467</v>
      </c>
      <c r="EM13" s="119">
        <v>9265</v>
      </c>
      <c r="EN13" s="119">
        <v>7821</v>
      </c>
      <c r="EO13" s="119">
        <v>4124</v>
      </c>
      <c r="EP13" s="119">
        <v>2725</v>
      </c>
      <c r="EQ13" s="119">
        <v>1670</v>
      </c>
      <c r="ER13" s="119">
        <v>876</v>
      </c>
      <c r="ES13" s="119">
        <v>1144</v>
      </c>
      <c r="ET13" s="119">
        <v>9421</v>
      </c>
      <c r="EU13" s="119">
        <v>37513</v>
      </c>
      <c r="EV13" s="119">
        <v>2259</v>
      </c>
      <c r="EW13" s="119">
        <v>14722</v>
      </c>
      <c r="EX13" s="119">
        <v>7006</v>
      </c>
      <c r="EY13" s="119">
        <v>4328</v>
      </c>
      <c r="EZ13" s="119">
        <v>4555</v>
      </c>
      <c r="FA13" s="119">
        <v>1063</v>
      </c>
      <c r="FB13" s="119">
        <v>933</v>
      </c>
      <c r="FC13" s="119">
        <v>2163</v>
      </c>
      <c r="FD13" s="119">
        <v>11597</v>
      </c>
      <c r="FE13" s="119">
        <v>48626</v>
      </c>
      <c r="FF13" s="119">
        <v>562</v>
      </c>
      <c r="FG13" s="119">
        <v>9357</v>
      </c>
      <c r="FH13" s="119">
        <v>5536</v>
      </c>
      <c r="FI13" s="119">
        <v>3976</v>
      </c>
      <c r="FJ13" s="119">
        <v>4259</v>
      </c>
      <c r="FK13" s="119">
        <v>2108</v>
      </c>
      <c r="FL13" s="119">
        <v>553</v>
      </c>
      <c r="FM13" s="119">
        <v>711</v>
      </c>
      <c r="FN13" s="119">
        <v>2126</v>
      </c>
      <c r="FO13" s="119">
        <v>29188</v>
      </c>
      <c r="FP13" s="119">
        <v>563</v>
      </c>
      <c r="FQ13" s="119">
        <v>23173</v>
      </c>
      <c r="FR13" s="119">
        <v>11057</v>
      </c>
      <c r="FS13" s="119">
        <v>5829</v>
      </c>
      <c r="FT13" s="119">
        <v>4661</v>
      </c>
      <c r="FU13" s="119">
        <v>2595</v>
      </c>
      <c r="FV13" s="119">
        <v>3415</v>
      </c>
      <c r="FW13" s="119">
        <v>3072</v>
      </c>
      <c r="FX13" s="119">
        <v>8791</v>
      </c>
      <c r="FY13" s="119">
        <v>63156</v>
      </c>
      <c r="FZ13" s="119">
        <v>443</v>
      </c>
      <c r="GA13" s="119">
        <v>9216</v>
      </c>
      <c r="GB13" s="119">
        <v>6238</v>
      </c>
      <c r="GC13" s="119">
        <v>3317</v>
      </c>
      <c r="GD13" s="119">
        <v>2420</v>
      </c>
      <c r="GE13" s="119">
        <v>1709</v>
      </c>
      <c r="GF13" s="119">
        <v>631</v>
      </c>
      <c r="GG13" s="119">
        <v>1633</v>
      </c>
      <c r="GH13" s="119">
        <v>1494</v>
      </c>
      <c r="GI13" s="119">
        <v>27101</v>
      </c>
      <c r="GJ13" s="119">
        <v>736</v>
      </c>
      <c r="GK13" s="119">
        <v>11432</v>
      </c>
      <c r="GL13" s="119">
        <v>5035</v>
      </c>
      <c r="GM13" s="119">
        <v>3798</v>
      </c>
      <c r="GN13" s="119">
        <v>2738</v>
      </c>
      <c r="GO13" s="119">
        <v>1087</v>
      </c>
      <c r="GP13" s="119">
        <v>503</v>
      </c>
      <c r="GQ13" s="119">
        <v>549</v>
      </c>
      <c r="GR13" s="119">
        <v>1755</v>
      </c>
      <c r="GS13" s="119">
        <v>27633</v>
      </c>
      <c r="GT13" s="119">
        <v>509</v>
      </c>
      <c r="GU13" s="119">
        <v>12285</v>
      </c>
      <c r="GV13" s="119">
        <v>5761</v>
      </c>
      <c r="GW13" s="119">
        <v>3449</v>
      </c>
      <c r="GX13" s="119">
        <v>3193</v>
      </c>
      <c r="GY13" s="119">
        <v>6839</v>
      </c>
      <c r="GZ13" s="119">
        <v>782</v>
      </c>
      <c r="HA13" s="119">
        <v>852</v>
      </c>
      <c r="HB13" s="119">
        <v>2745</v>
      </c>
      <c r="HC13" s="119">
        <v>36415</v>
      </c>
      <c r="HD13" s="119">
        <v>635</v>
      </c>
      <c r="HE13" s="119">
        <v>59354</v>
      </c>
      <c r="HF13" s="119">
        <v>9503</v>
      </c>
      <c r="HG13" s="119">
        <v>7226</v>
      </c>
      <c r="HH13" s="119">
        <v>4059</v>
      </c>
      <c r="HI13" s="119">
        <v>2519</v>
      </c>
      <c r="HJ13" s="119">
        <v>3159</v>
      </c>
      <c r="HK13" s="119">
        <v>1127</v>
      </c>
      <c r="HL13" s="119">
        <v>5659</v>
      </c>
      <c r="HM13" s="119">
        <v>93241</v>
      </c>
      <c r="HN13" s="119">
        <v>628</v>
      </c>
      <c r="HO13" s="119">
        <v>33658</v>
      </c>
      <c r="HP13" s="119">
        <v>11114</v>
      </c>
      <c r="HQ13" s="119">
        <v>5899</v>
      </c>
      <c r="HR13" s="119">
        <v>2618</v>
      </c>
      <c r="HS13" s="119">
        <v>6235</v>
      </c>
      <c r="HT13" s="119">
        <v>1039</v>
      </c>
      <c r="HU13" s="119">
        <v>3788</v>
      </c>
      <c r="HV13" s="119">
        <v>1632</v>
      </c>
      <c r="HW13" s="119">
        <v>66611</v>
      </c>
      <c r="HX13" s="119">
        <v>636</v>
      </c>
      <c r="HY13" s="119">
        <v>19242</v>
      </c>
      <c r="HZ13" s="119">
        <v>9029</v>
      </c>
      <c r="IA13" s="119">
        <v>4816</v>
      </c>
      <c r="IB13" s="119">
        <v>4694</v>
      </c>
      <c r="IC13" s="119">
        <v>1596</v>
      </c>
      <c r="ID13" s="119">
        <v>1078</v>
      </c>
      <c r="IE13" s="119">
        <v>975</v>
      </c>
      <c r="IF13" s="119">
        <v>8856</v>
      </c>
      <c r="IG13" s="119">
        <v>50922</v>
      </c>
      <c r="IH13" s="119">
        <v>1403</v>
      </c>
      <c r="II13" s="119">
        <v>22506</v>
      </c>
      <c r="IJ13" s="119">
        <v>5630</v>
      </c>
      <c r="IK13" s="119">
        <v>4103</v>
      </c>
      <c r="IL13" s="119">
        <v>6858</v>
      </c>
      <c r="IM13" s="119">
        <v>1804</v>
      </c>
      <c r="IN13" s="119">
        <v>1258</v>
      </c>
      <c r="IO13" s="119">
        <v>939</v>
      </c>
      <c r="IP13" s="119">
        <v>3325</v>
      </c>
      <c r="IQ13" s="119">
        <v>47826</v>
      </c>
      <c r="IR13" s="119">
        <v>1070</v>
      </c>
      <c r="IS13" s="119">
        <v>67445</v>
      </c>
      <c r="IT13" s="119">
        <v>25782</v>
      </c>
      <c r="IU13" s="119">
        <v>15021</v>
      </c>
      <c r="IV13" s="119">
        <v>5149</v>
      </c>
      <c r="IW13" s="119">
        <v>2765</v>
      </c>
      <c r="IX13" s="119">
        <v>2281</v>
      </c>
      <c r="IY13" s="119">
        <v>6360</v>
      </c>
      <c r="IZ13" s="119">
        <v>4803</v>
      </c>
      <c r="JA13" s="119">
        <v>130676</v>
      </c>
      <c r="JB13" s="119">
        <v>1218</v>
      </c>
      <c r="JC13" s="119">
        <v>36908</v>
      </c>
      <c r="JD13" s="119">
        <v>28354</v>
      </c>
      <c r="JE13" s="119">
        <v>12759</v>
      </c>
      <c r="JF13" s="119">
        <v>5356</v>
      </c>
      <c r="JG13" s="119">
        <v>12413</v>
      </c>
      <c r="JH13" s="119">
        <v>2685</v>
      </c>
      <c r="JI13" s="119">
        <v>1991</v>
      </c>
      <c r="JJ13" s="119">
        <v>8473</v>
      </c>
      <c r="JK13" s="119">
        <v>110157</v>
      </c>
      <c r="JL13" s="119">
        <v>1184</v>
      </c>
      <c r="JM13" s="119">
        <v>28458</v>
      </c>
      <c r="JN13" s="119">
        <v>31722</v>
      </c>
      <c r="JO13" s="119">
        <v>14146</v>
      </c>
      <c r="JP13" s="119">
        <v>7530</v>
      </c>
      <c r="JQ13" s="119">
        <v>3735</v>
      </c>
      <c r="JR13" s="119">
        <v>2309</v>
      </c>
      <c r="JS13" s="119">
        <v>2003</v>
      </c>
      <c r="JT13" s="119">
        <v>12548</v>
      </c>
      <c r="JU13" s="119">
        <v>103635</v>
      </c>
      <c r="JV13" s="119">
        <v>895</v>
      </c>
      <c r="JW13" s="119">
        <v>44006</v>
      </c>
      <c r="JX13" s="119">
        <v>65948</v>
      </c>
      <c r="JY13" s="119">
        <v>16112</v>
      </c>
      <c r="JZ13" s="119">
        <v>8475</v>
      </c>
      <c r="KA13" s="119">
        <v>3422</v>
      </c>
      <c r="KB13" s="119">
        <v>1863</v>
      </c>
      <c r="KC13" s="119">
        <v>968</v>
      </c>
      <c r="KD13" s="119">
        <v>3796</v>
      </c>
      <c r="KE13" s="119">
        <v>145485</v>
      </c>
      <c r="KF13" s="119">
        <v>13372</v>
      </c>
      <c r="KG13" s="119">
        <v>186656</v>
      </c>
      <c r="KH13" s="119">
        <v>10840</v>
      </c>
      <c r="KI13" s="119">
        <v>6367</v>
      </c>
      <c r="KJ13" s="119">
        <v>5981</v>
      </c>
      <c r="KK13" s="119">
        <v>3268</v>
      </c>
      <c r="KL13" s="119">
        <v>2635</v>
      </c>
      <c r="KM13" s="119">
        <v>1705</v>
      </c>
      <c r="KN13" s="119">
        <v>5687</v>
      </c>
      <c r="KO13" s="119">
        <v>236511</v>
      </c>
      <c r="KP13" s="119">
        <v>5115</v>
      </c>
      <c r="KQ13" s="119">
        <v>105812</v>
      </c>
      <c r="KR13" s="119">
        <v>10807</v>
      </c>
      <c r="KS13" s="119">
        <v>5959</v>
      </c>
      <c r="KT13" s="119">
        <v>5515</v>
      </c>
      <c r="KU13" s="119">
        <v>11536</v>
      </c>
      <c r="KV13" s="119">
        <v>1421</v>
      </c>
      <c r="KW13" s="119">
        <v>974</v>
      </c>
      <c r="KX13" s="119">
        <v>3267</v>
      </c>
      <c r="KY13" s="119">
        <v>150406</v>
      </c>
      <c r="KZ13" s="119">
        <v>2534</v>
      </c>
      <c r="LA13" s="119">
        <v>67481</v>
      </c>
      <c r="LB13" s="119">
        <v>33289</v>
      </c>
      <c r="LC13" s="119">
        <v>8876</v>
      </c>
      <c r="LD13" s="119">
        <v>13161</v>
      </c>
      <c r="LE13" s="119">
        <v>2808</v>
      </c>
      <c r="LF13" s="119">
        <v>1988</v>
      </c>
      <c r="LG13" s="119">
        <v>2370</v>
      </c>
      <c r="LH13" s="119">
        <v>5842</v>
      </c>
      <c r="LI13" s="119">
        <v>138349</v>
      </c>
    </row>
    <row r="14" spans="1:379" s="13" customFormat="1">
      <c r="A14" s="43" t="s">
        <v>587</v>
      </c>
      <c r="B14" s="121">
        <v>3725321</v>
      </c>
      <c r="C14" s="121">
        <v>16304446</v>
      </c>
      <c r="D14" s="121">
        <v>4638396</v>
      </c>
      <c r="E14" s="121">
        <v>1524077</v>
      </c>
      <c r="F14" s="121">
        <v>722728</v>
      </c>
      <c r="G14" s="121">
        <v>196619</v>
      </c>
      <c r="H14" s="121">
        <v>147345</v>
      </c>
      <c r="I14" s="121">
        <v>184299</v>
      </c>
      <c r="J14" s="121">
        <v>664910</v>
      </c>
      <c r="K14" s="121">
        <v>28108141</v>
      </c>
      <c r="L14" s="121">
        <v>3787616</v>
      </c>
      <c r="M14" s="121">
        <v>17475061</v>
      </c>
      <c r="N14" s="121">
        <v>4008304</v>
      </c>
      <c r="O14" s="121">
        <v>1447367</v>
      </c>
      <c r="P14" s="121">
        <v>715334</v>
      </c>
      <c r="Q14" s="121">
        <v>124290</v>
      </c>
      <c r="R14" s="121">
        <v>148339</v>
      </c>
      <c r="S14" s="121">
        <v>180246</v>
      </c>
      <c r="T14" s="121">
        <v>730272</v>
      </c>
      <c r="U14" s="121">
        <v>28616829</v>
      </c>
      <c r="V14" s="121">
        <v>3538981</v>
      </c>
      <c r="W14" s="121">
        <v>17940426</v>
      </c>
      <c r="X14" s="121">
        <v>3578818</v>
      </c>
      <c r="Y14" s="121">
        <v>1388385</v>
      </c>
      <c r="Z14" s="121">
        <v>516062</v>
      </c>
      <c r="AA14" s="121">
        <v>184790</v>
      </c>
      <c r="AB14" s="121">
        <v>243568</v>
      </c>
      <c r="AC14" s="121">
        <v>334657</v>
      </c>
      <c r="AD14" s="121">
        <v>666874</v>
      </c>
      <c r="AE14" s="121">
        <v>28392561</v>
      </c>
      <c r="AF14" s="121">
        <v>3475652</v>
      </c>
      <c r="AG14" s="121">
        <v>19357628</v>
      </c>
      <c r="AH14" s="121">
        <v>3171894</v>
      </c>
      <c r="AI14" s="121">
        <v>1268198</v>
      </c>
      <c r="AJ14" s="121">
        <v>778767</v>
      </c>
      <c r="AK14" s="121">
        <v>225328</v>
      </c>
      <c r="AL14" s="121">
        <v>131824</v>
      </c>
      <c r="AM14" s="121">
        <v>197688</v>
      </c>
      <c r="AN14" s="121">
        <v>1008843</v>
      </c>
      <c r="AO14" s="121">
        <v>29615822</v>
      </c>
      <c r="AP14" s="121">
        <v>3315257</v>
      </c>
      <c r="AQ14" s="121">
        <v>19735739</v>
      </c>
      <c r="AR14" s="121">
        <v>3164951</v>
      </c>
      <c r="AS14" s="121">
        <v>1168648</v>
      </c>
      <c r="AT14" s="121">
        <v>784012</v>
      </c>
      <c r="AU14" s="121">
        <v>293368</v>
      </c>
      <c r="AV14" s="121">
        <v>81068</v>
      </c>
      <c r="AW14" s="121">
        <v>182658</v>
      </c>
      <c r="AX14" s="121">
        <v>855216</v>
      </c>
      <c r="AY14" s="121">
        <v>29580917</v>
      </c>
      <c r="AZ14" s="121">
        <v>3363000</v>
      </c>
      <c r="BA14" s="121">
        <v>19933513</v>
      </c>
      <c r="BB14" s="121">
        <v>3385572</v>
      </c>
      <c r="BC14" s="121">
        <v>1114804</v>
      </c>
      <c r="BD14" s="121">
        <v>779371</v>
      </c>
      <c r="BE14" s="121">
        <v>395303</v>
      </c>
      <c r="BF14" s="121">
        <v>159612</v>
      </c>
      <c r="BG14" s="121">
        <v>173848</v>
      </c>
      <c r="BH14" s="121">
        <v>825831</v>
      </c>
      <c r="BI14" s="121">
        <v>30130854</v>
      </c>
      <c r="BJ14" s="121">
        <v>3214352</v>
      </c>
      <c r="BK14" s="121">
        <v>20143532</v>
      </c>
      <c r="BL14" s="121">
        <v>3601707</v>
      </c>
      <c r="BM14" s="121">
        <v>1123968</v>
      </c>
      <c r="BN14" s="121">
        <v>901532</v>
      </c>
      <c r="BO14" s="121">
        <v>546273</v>
      </c>
      <c r="BP14" s="121">
        <v>155319</v>
      </c>
      <c r="BQ14" s="121">
        <v>209312</v>
      </c>
      <c r="BR14" s="121">
        <v>964126</v>
      </c>
      <c r="BS14" s="121">
        <v>30860121</v>
      </c>
      <c r="BT14" s="121">
        <v>4039503</v>
      </c>
      <c r="BU14" s="121">
        <v>20061798</v>
      </c>
      <c r="BV14" s="121">
        <v>3375081</v>
      </c>
      <c r="BW14" s="121">
        <v>2141571</v>
      </c>
      <c r="BX14" s="121">
        <v>1391179</v>
      </c>
      <c r="BY14" s="121">
        <v>584207</v>
      </c>
      <c r="BZ14" s="121">
        <v>293726</v>
      </c>
      <c r="CA14" s="121">
        <v>246446</v>
      </c>
      <c r="CB14" s="121">
        <v>1121595</v>
      </c>
      <c r="CC14" s="121">
        <v>33255106</v>
      </c>
      <c r="CD14" s="121">
        <v>3983783</v>
      </c>
      <c r="CE14" s="121">
        <v>18711118</v>
      </c>
      <c r="CF14" s="121">
        <v>5218289</v>
      </c>
      <c r="CG14" s="121">
        <v>1999965</v>
      </c>
      <c r="CH14" s="121">
        <v>1223892</v>
      </c>
      <c r="CI14" s="121">
        <v>616759</v>
      </c>
      <c r="CJ14" s="121">
        <v>340714</v>
      </c>
      <c r="CK14" s="121">
        <v>273911</v>
      </c>
      <c r="CL14" s="121">
        <v>1136481</v>
      </c>
      <c r="CM14" s="121">
        <v>33504912</v>
      </c>
      <c r="CN14" s="121">
        <v>4041068</v>
      </c>
      <c r="CO14" s="121">
        <v>17077020</v>
      </c>
      <c r="CP14" s="121">
        <v>6853067</v>
      </c>
      <c r="CQ14" s="121">
        <v>1831484</v>
      </c>
      <c r="CR14" s="121">
        <v>1198494</v>
      </c>
      <c r="CS14" s="121">
        <v>594976</v>
      </c>
      <c r="CT14" s="121">
        <v>458630</v>
      </c>
      <c r="CU14" s="121">
        <v>300531</v>
      </c>
      <c r="CV14" s="121">
        <v>1113786</v>
      </c>
      <c r="CW14" s="121">
        <v>33469056</v>
      </c>
      <c r="CX14" s="121">
        <v>4219201</v>
      </c>
      <c r="CY14" s="121">
        <v>17511892</v>
      </c>
      <c r="CZ14" s="121">
        <v>6691479</v>
      </c>
      <c r="DA14" s="121">
        <v>1907743</v>
      </c>
      <c r="DB14" s="121">
        <v>1095399</v>
      </c>
      <c r="DC14" s="121">
        <v>353863</v>
      </c>
      <c r="DD14" s="121">
        <v>240688</v>
      </c>
      <c r="DE14" s="121">
        <v>430013</v>
      </c>
      <c r="DF14" s="121">
        <v>1178409</v>
      </c>
      <c r="DG14" s="121">
        <v>33628687</v>
      </c>
      <c r="DH14" s="121">
        <v>4154745</v>
      </c>
      <c r="DI14" s="121">
        <v>19586641</v>
      </c>
      <c r="DJ14" s="121">
        <v>6320241</v>
      </c>
      <c r="DK14" s="121">
        <v>1940533</v>
      </c>
      <c r="DL14" s="121">
        <v>951091</v>
      </c>
      <c r="DM14" s="121">
        <v>391193</v>
      </c>
      <c r="DN14" s="121">
        <v>232381</v>
      </c>
      <c r="DO14" s="121">
        <v>385800</v>
      </c>
      <c r="DP14" s="121">
        <v>1121961</v>
      </c>
      <c r="DQ14" s="121">
        <v>35084586</v>
      </c>
      <c r="DR14" s="121">
        <v>4220739</v>
      </c>
      <c r="DS14" s="121">
        <v>17459260</v>
      </c>
      <c r="DT14" s="121">
        <v>8549684</v>
      </c>
      <c r="DU14" s="121">
        <v>1832963</v>
      </c>
      <c r="DV14" s="121">
        <v>951148</v>
      </c>
      <c r="DW14" s="121">
        <v>365462</v>
      </c>
      <c r="DX14" s="121">
        <v>208283</v>
      </c>
      <c r="DY14" s="121">
        <v>355796</v>
      </c>
      <c r="DZ14" s="121">
        <v>1158944</v>
      </c>
      <c r="EA14" s="121">
        <v>35102279</v>
      </c>
      <c r="EB14" s="121">
        <v>4204465</v>
      </c>
      <c r="EC14" s="121">
        <v>18595486</v>
      </c>
      <c r="ED14" s="121">
        <v>6971757</v>
      </c>
      <c r="EE14" s="121">
        <v>1479676</v>
      </c>
      <c r="EF14" s="121">
        <v>926991</v>
      </c>
      <c r="EG14" s="121">
        <v>277493</v>
      </c>
      <c r="EH14" s="121">
        <v>231028</v>
      </c>
      <c r="EI14" s="121">
        <v>82883</v>
      </c>
      <c r="EJ14" s="121">
        <v>1045276</v>
      </c>
      <c r="EK14" s="121">
        <v>33815055</v>
      </c>
      <c r="EL14" s="121">
        <v>4710227</v>
      </c>
      <c r="EM14" s="121">
        <v>17408380</v>
      </c>
      <c r="EN14" s="121">
        <v>8311501</v>
      </c>
      <c r="EO14" s="121">
        <v>1422809</v>
      </c>
      <c r="EP14" s="121">
        <v>832243</v>
      </c>
      <c r="EQ14" s="121">
        <v>348226</v>
      </c>
      <c r="ER14" s="121">
        <v>243974</v>
      </c>
      <c r="ES14" s="121">
        <v>150920</v>
      </c>
      <c r="ET14" s="121">
        <v>939711</v>
      </c>
      <c r="EU14" s="121">
        <v>34367991</v>
      </c>
      <c r="EV14" s="121">
        <v>5141278</v>
      </c>
      <c r="EW14" s="121">
        <v>18948465</v>
      </c>
      <c r="EX14" s="121">
        <v>7788171</v>
      </c>
      <c r="EY14" s="121">
        <v>1674805</v>
      </c>
      <c r="EZ14" s="121">
        <v>761287</v>
      </c>
      <c r="FA14" s="121">
        <v>256694</v>
      </c>
      <c r="FB14" s="121">
        <v>176958</v>
      </c>
      <c r="FC14" s="121">
        <v>325149</v>
      </c>
      <c r="FD14" s="121">
        <v>1141877</v>
      </c>
      <c r="FE14" s="121">
        <v>36214684</v>
      </c>
      <c r="FF14" s="121">
        <v>4906665</v>
      </c>
      <c r="FG14" s="121">
        <v>18545657</v>
      </c>
      <c r="FH14" s="121">
        <v>7791685</v>
      </c>
      <c r="FI14" s="121">
        <v>1518763</v>
      </c>
      <c r="FJ14" s="121">
        <v>708559</v>
      </c>
      <c r="FK14" s="121">
        <v>224444</v>
      </c>
      <c r="FL14" s="121">
        <v>128296</v>
      </c>
      <c r="FM14" s="121">
        <v>240119</v>
      </c>
      <c r="FN14" s="121">
        <v>1109372</v>
      </c>
      <c r="FO14" s="121">
        <v>35173560</v>
      </c>
      <c r="FP14" s="121">
        <v>4115285</v>
      </c>
      <c r="FQ14" s="121">
        <v>19061487</v>
      </c>
      <c r="FR14" s="121">
        <v>8170466</v>
      </c>
      <c r="FS14" s="121">
        <v>1310499</v>
      </c>
      <c r="FT14" s="121">
        <v>616241</v>
      </c>
      <c r="FU14" s="121">
        <v>187504</v>
      </c>
      <c r="FV14" s="121">
        <v>241907</v>
      </c>
      <c r="FW14" s="121">
        <v>311208</v>
      </c>
      <c r="FX14" s="121">
        <v>1116879</v>
      </c>
      <c r="FY14" s="121">
        <v>35131476</v>
      </c>
      <c r="FZ14" s="121">
        <v>4216313</v>
      </c>
      <c r="GA14" s="121">
        <v>20856054</v>
      </c>
      <c r="GB14" s="121">
        <v>8444093</v>
      </c>
      <c r="GC14" s="121">
        <v>1326669</v>
      </c>
      <c r="GD14" s="121">
        <v>559189</v>
      </c>
      <c r="GE14" s="121">
        <v>158271</v>
      </c>
      <c r="GF14" s="121">
        <v>114091</v>
      </c>
      <c r="GG14" s="121">
        <v>377962</v>
      </c>
      <c r="GH14" s="121">
        <v>1145146</v>
      </c>
      <c r="GI14" s="121">
        <v>37197788</v>
      </c>
      <c r="GJ14" s="121">
        <v>4886878</v>
      </c>
      <c r="GK14" s="121">
        <v>28081331</v>
      </c>
      <c r="GL14" s="121">
        <v>3041659</v>
      </c>
      <c r="GM14" s="121">
        <v>1285327</v>
      </c>
      <c r="GN14" s="121">
        <v>602059</v>
      </c>
      <c r="GO14" s="121">
        <v>139820</v>
      </c>
      <c r="GP14" s="121">
        <v>139993</v>
      </c>
      <c r="GQ14" s="121">
        <v>346796</v>
      </c>
      <c r="GR14" s="121">
        <v>1150165</v>
      </c>
      <c r="GS14" s="121">
        <v>39674028</v>
      </c>
      <c r="GT14" s="121">
        <v>4935865</v>
      </c>
      <c r="GU14" s="121">
        <v>29522320</v>
      </c>
      <c r="GV14" s="121">
        <v>2797791</v>
      </c>
      <c r="GW14" s="121">
        <v>1157162</v>
      </c>
      <c r="GX14" s="121">
        <v>705098</v>
      </c>
      <c r="GY14" s="121">
        <v>105183</v>
      </c>
      <c r="GZ14" s="121">
        <v>86972</v>
      </c>
      <c r="HA14" s="121">
        <v>367455</v>
      </c>
      <c r="HB14" s="121">
        <v>1119706</v>
      </c>
      <c r="HC14" s="121">
        <v>40797552</v>
      </c>
      <c r="HD14" s="121">
        <v>5211577</v>
      </c>
      <c r="HE14" s="121">
        <v>31597636</v>
      </c>
      <c r="HF14" s="121">
        <v>2790401</v>
      </c>
      <c r="HG14" s="121">
        <v>1128597</v>
      </c>
      <c r="HH14" s="121">
        <v>673296</v>
      </c>
      <c r="HI14" s="121">
        <v>127132</v>
      </c>
      <c r="HJ14" s="121">
        <v>143500</v>
      </c>
      <c r="HK14" s="121">
        <v>285595</v>
      </c>
      <c r="HL14" s="121">
        <v>1063130</v>
      </c>
      <c r="HM14" s="121">
        <v>43020864</v>
      </c>
      <c r="HN14" s="121">
        <v>6173115</v>
      </c>
      <c r="HO14" s="121">
        <v>34601246</v>
      </c>
      <c r="HP14" s="121">
        <v>2141455</v>
      </c>
      <c r="HQ14" s="121">
        <v>799971</v>
      </c>
      <c r="HR14" s="121">
        <v>578671</v>
      </c>
      <c r="HS14" s="121">
        <v>124027</v>
      </c>
      <c r="HT14" s="121">
        <v>116486</v>
      </c>
      <c r="HU14" s="121">
        <v>269335</v>
      </c>
      <c r="HV14" s="121">
        <v>977920</v>
      </c>
      <c r="HW14" s="121">
        <v>45782226</v>
      </c>
      <c r="HX14" s="121">
        <v>6327466</v>
      </c>
      <c r="HY14" s="121">
        <v>35999926</v>
      </c>
      <c r="HZ14" s="121">
        <v>2223488</v>
      </c>
      <c r="IA14" s="121">
        <v>882550</v>
      </c>
      <c r="IB14" s="121">
        <v>595039</v>
      </c>
      <c r="IC14" s="121">
        <v>98156</v>
      </c>
      <c r="ID14" s="121">
        <v>149475</v>
      </c>
      <c r="IE14" s="121">
        <v>260972</v>
      </c>
      <c r="IF14" s="121">
        <v>994634</v>
      </c>
      <c r="IG14" s="121">
        <v>47531706</v>
      </c>
      <c r="IH14" s="121">
        <v>6493851</v>
      </c>
      <c r="II14" s="121">
        <v>36632671</v>
      </c>
      <c r="IJ14" s="121">
        <v>2293386</v>
      </c>
      <c r="IK14" s="121">
        <v>638682</v>
      </c>
      <c r="IL14" s="121">
        <v>593539</v>
      </c>
      <c r="IM14" s="121">
        <v>181527</v>
      </c>
      <c r="IN14" s="121">
        <v>273663</v>
      </c>
      <c r="IO14" s="121">
        <v>152398</v>
      </c>
      <c r="IP14" s="121">
        <v>917336</v>
      </c>
      <c r="IQ14" s="121">
        <v>48177053</v>
      </c>
      <c r="IR14" s="121">
        <v>7040819</v>
      </c>
      <c r="IS14" s="121">
        <v>36874063</v>
      </c>
      <c r="IT14" s="121">
        <v>2331301</v>
      </c>
      <c r="IU14" s="121">
        <v>937557</v>
      </c>
      <c r="IV14" s="121">
        <v>481082</v>
      </c>
      <c r="IW14" s="121">
        <v>356236</v>
      </c>
      <c r="IX14" s="121">
        <v>146536</v>
      </c>
      <c r="IY14" s="121">
        <v>245325</v>
      </c>
      <c r="IZ14" s="121">
        <v>847573</v>
      </c>
      <c r="JA14" s="121">
        <v>49260492</v>
      </c>
      <c r="JB14" s="121">
        <v>7111064</v>
      </c>
      <c r="JC14" s="121">
        <v>37733023</v>
      </c>
      <c r="JD14" s="121">
        <v>2310036</v>
      </c>
      <c r="JE14" s="121">
        <v>1045060</v>
      </c>
      <c r="JF14" s="121">
        <v>426815</v>
      </c>
      <c r="JG14" s="121">
        <v>387108</v>
      </c>
      <c r="JH14" s="121">
        <v>109580</v>
      </c>
      <c r="JI14" s="121">
        <v>246761</v>
      </c>
      <c r="JJ14" s="121">
        <v>886002</v>
      </c>
      <c r="JK14" s="121">
        <v>50255449</v>
      </c>
      <c r="JL14" s="121">
        <v>7245511</v>
      </c>
      <c r="JM14" s="121">
        <v>39726660</v>
      </c>
      <c r="JN14" s="121">
        <v>2143669</v>
      </c>
      <c r="JO14" s="121">
        <v>580614</v>
      </c>
      <c r="JP14" s="121">
        <v>447566</v>
      </c>
      <c r="JQ14" s="121">
        <v>333788</v>
      </c>
      <c r="JR14" s="121">
        <v>117546</v>
      </c>
      <c r="JS14" s="121">
        <v>289697</v>
      </c>
      <c r="JT14" s="121">
        <v>782796</v>
      </c>
      <c r="JU14" s="121">
        <v>51667847</v>
      </c>
      <c r="JV14" s="121">
        <v>7347871</v>
      </c>
      <c r="JW14" s="121">
        <v>39489315</v>
      </c>
      <c r="JX14" s="121">
        <v>2134625</v>
      </c>
      <c r="JY14" s="121">
        <v>599602</v>
      </c>
      <c r="JZ14" s="121">
        <v>368728</v>
      </c>
      <c r="KA14" s="121">
        <v>273010</v>
      </c>
      <c r="KB14" s="121">
        <v>163288</v>
      </c>
      <c r="KC14" s="121">
        <v>234392</v>
      </c>
      <c r="KD14" s="121">
        <v>792104</v>
      </c>
      <c r="KE14" s="121">
        <v>51402935</v>
      </c>
      <c r="KF14" s="121">
        <v>7619191</v>
      </c>
      <c r="KG14" s="121">
        <v>40869747</v>
      </c>
      <c r="KH14" s="121">
        <v>1927957</v>
      </c>
      <c r="KI14" s="121">
        <v>538251</v>
      </c>
      <c r="KJ14" s="121">
        <v>422418</v>
      </c>
      <c r="KK14" s="121">
        <v>229500</v>
      </c>
      <c r="KL14" s="121">
        <v>179395</v>
      </c>
      <c r="KM14" s="121">
        <v>275548</v>
      </c>
      <c r="KN14" s="121">
        <v>690831</v>
      </c>
      <c r="KO14" s="121">
        <v>52752838</v>
      </c>
      <c r="KP14" s="121">
        <v>7912214</v>
      </c>
      <c r="KQ14" s="121">
        <v>42998441</v>
      </c>
      <c r="KR14" s="121">
        <v>2192062</v>
      </c>
      <c r="KS14" s="121">
        <v>633300</v>
      </c>
      <c r="KT14" s="121">
        <v>609216</v>
      </c>
      <c r="KU14" s="121">
        <v>240562</v>
      </c>
      <c r="KV14" s="121">
        <v>220863</v>
      </c>
      <c r="KW14" s="121">
        <v>174132</v>
      </c>
      <c r="KX14" s="121">
        <v>757461</v>
      </c>
      <c r="KY14" s="121">
        <v>55738251</v>
      </c>
      <c r="KZ14" s="121">
        <v>8801342</v>
      </c>
      <c r="LA14" s="121">
        <v>44771034</v>
      </c>
      <c r="LB14" s="121">
        <v>2756340</v>
      </c>
      <c r="LC14" s="121">
        <v>826204</v>
      </c>
      <c r="LD14" s="121">
        <v>1329398</v>
      </c>
      <c r="LE14" s="121">
        <v>185488</v>
      </c>
      <c r="LF14" s="121">
        <v>154139</v>
      </c>
      <c r="LG14" s="121">
        <v>211483</v>
      </c>
      <c r="LH14" s="121">
        <v>706819</v>
      </c>
      <c r="LI14" s="121">
        <v>59742247</v>
      </c>
    </row>
    <row r="15" spans="1:379" s="10" customFormat="1">
      <c r="A15" s="257" t="s">
        <v>588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64"/>
      <c r="HE15" s="165"/>
      <c r="HF15" s="165"/>
      <c r="HG15" s="165"/>
      <c r="HH15" s="165"/>
      <c r="HI15" s="165"/>
      <c r="HJ15" s="165"/>
      <c r="HK15" s="165"/>
      <c r="HL15" s="165"/>
      <c r="HM15" s="165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E15" s="119"/>
      <c r="JF15" s="119"/>
      <c r="JG15" s="119"/>
      <c r="JH15" s="119"/>
      <c r="JI15" s="119"/>
      <c r="JJ15" s="119"/>
      <c r="JK15" s="119"/>
      <c r="JL15" s="119"/>
      <c r="JM15" s="119"/>
      <c r="JO15" s="119"/>
      <c r="JP15" s="119"/>
      <c r="JQ15" s="119"/>
      <c r="JR15" s="119"/>
      <c r="JS15" s="119"/>
      <c r="JT15" s="119"/>
      <c r="JU15" s="119"/>
      <c r="JV15" s="119"/>
      <c r="JW15" s="119"/>
      <c r="JY15" s="119"/>
      <c r="JZ15" s="119"/>
      <c r="KA15" s="119"/>
      <c r="KB15" s="119"/>
      <c r="KC15" s="119"/>
      <c r="KD15" s="119"/>
      <c r="KE15" s="119"/>
      <c r="KF15" s="119"/>
      <c r="KG15" s="119"/>
      <c r="KI15" s="119"/>
      <c r="KJ15" s="119"/>
      <c r="KK15" s="119"/>
      <c r="KL15" s="119"/>
      <c r="KM15" s="119"/>
      <c r="KN15" s="119"/>
      <c r="KO15" s="119"/>
      <c r="KP15" s="119"/>
      <c r="KQ15" s="119"/>
      <c r="KS15" s="119"/>
      <c r="KT15" s="119"/>
      <c r="KU15" s="119"/>
      <c r="KV15" s="119"/>
      <c r="KW15" s="119"/>
      <c r="KX15" s="119"/>
      <c r="KY15" s="119"/>
      <c r="KZ15" s="119"/>
      <c r="LA15" s="119"/>
      <c r="LC15" s="119"/>
      <c r="LD15" s="119"/>
      <c r="LE15" s="119"/>
      <c r="LF15" s="119"/>
      <c r="LG15" s="119"/>
      <c r="LH15" s="119"/>
      <c r="LI15" s="119"/>
    </row>
    <row r="16" spans="1:379" s="13" customFormat="1">
      <c r="A16" s="43" t="s">
        <v>578</v>
      </c>
      <c r="B16" s="121" t="s">
        <v>134</v>
      </c>
      <c r="C16" s="121" t="s">
        <v>134</v>
      </c>
      <c r="D16" s="121">
        <v>168263</v>
      </c>
      <c r="E16" s="121">
        <v>157571</v>
      </c>
      <c r="F16" s="121">
        <v>225540</v>
      </c>
      <c r="G16" s="121">
        <v>166900</v>
      </c>
      <c r="H16" s="121">
        <v>157224</v>
      </c>
      <c r="I16" s="121">
        <v>78937</v>
      </c>
      <c r="J16" s="121">
        <v>497168</v>
      </c>
      <c r="K16" s="121">
        <v>1451603</v>
      </c>
      <c r="L16" s="121" t="s">
        <v>134</v>
      </c>
      <c r="M16" s="121" t="s">
        <v>134</v>
      </c>
      <c r="N16" s="121">
        <v>166762</v>
      </c>
      <c r="O16" s="121">
        <v>158667</v>
      </c>
      <c r="P16" s="121">
        <v>183254</v>
      </c>
      <c r="Q16" s="121">
        <v>126625</v>
      </c>
      <c r="R16" s="121">
        <v>195529</v>
      </c>
      <c r="S16" s="121">
        <v>152093</v>
      </c>
      <c r="T16" s="121">
        <v>466319</v>
      </c>
      <c r="U16" s="121">
        <v>1449249</v>
      </c>
      <c r="V16" s="121" t="s">
        <v>134</v>
      </c>
      <c r="W16" s="121" t="s">
        <v>134</v>
      </c>
      <c r="X16" s="121">
        <v>155605</v>
      </c>
      <c r="Y16" s="121">
        <v>173585</v>
      </c>
      <c r="Z16" s="121">
        <v>178870</v>
      </c>
      <c r="AA16" s="121">
        <v>117258</v>
      </c>
      <c r="AB16" s="121">
        <v>83515</v>
      </c>
      <c r="AC16" s="121">
        <v>140385</v>
      </c>
      <c r="AD16" s="121">
        <v>554697</v>
      </c>
      <c r="AE16" s="121">
        <v>1403915</v>
      </c>
      <c r="AF16" s="121" t="s">
        <v>134</v>
      </c>
      <c r="AG16" s="121" t="s">
        <v>134</v>
      </c>
      <c r="AH16" s="121">
        <v>134335</v>
      </c>
      <c r="AI16" s="121">
        <v>94743</v>
      </c>
      <c r="AJ16" s="121">
        <v>135557</v>
      </c>
      <c r="AK16" s="121">
        <v>84564</v>
      </c>
      <c r="AL16" s="121">
        <v>75042</v>
      </c>
      <c r="AM16" s="121">
        <v>79167</v>
      </c>
      <c r="AN16" s="121">
        <v>544960</v>
      </c>
      <c r="AO16" s="121">
        <v>1148368</v>
      </c>
      <c r="AP16" s="121" t="s">
        <v>134</v>
      </c>
      <c r="AQ16" s="121" t="s">
        <v>134</v>
      </c>
      <c r="AR16" s="121">
        <v>185283</v>
      </c>
      <c r="AS16" s="121">
        <v>152687</v>
      </c>
      <c r="AT16" s="121">
        <v>148832</v>
      </c>
      <c r="AU16" s="121">
        <v>269168</v>
      </c>
      <c r="AV16" s="121">
        <v>72925</v>
      </c>
      <c r="AW16" s="121">
        <v>70663</v>
      </c>
      <c r="AX16" s="121">
        <v>649694</v>
      </c>
      <c r="AY16" s="121">
        <v>1549252</v>
      </c>
      <c r="AZ16" s="121" t="s">
        <v>134</v>
      </c>
      <c r="BA16" s="121" t="s">
        <v>134</v>
      </c>
      <c r="BB16" s="121">
        <v>144459</v>
      </c>
      <c r="BC16" s="121">
        <v>150788</v>
      </c>
      <c r="BD16" s="121">
        <v>113530</v>
      </c>
      <c r="BE16" s="121">
        <v>137718</v>
      </c>
      <c r="BF16" s="121">
        <v>106240</v>
      </c>
      <c r="BG16" s="121">
        <v>79993</v>
      </c>
      <c r="BH16" s="121">
        <v>547178</v>
      </c>
      <c r="BI16" s="121">
        <v>1279906</v>
      </c>
      <c r="BJ16" s="121" t="s">
        <v>134</v>
      </c>
      <c r="BK16" s="121" t="s">
        <v>134</v>
      </c>
      <c r="BL16" s="121" t="s">
        <v>134</v>
      </c>
      <c r="BM16" s="121">
        <v>9</v>
      </c>
      <c r="BN16" s="121">
        <v>1218</v>
      </c>
      <c r="BO16" s="121">
        <v>17306</v>
      </c>
      <c r="BP16" s="121">
        <v>31681</v>
      </c>
      <c r="BQ16" s="121">
        <v>30782</v>
      </c>
      <c r="BR16" s="121">
        <v>194691</v>
      </c>
      <c r="BS16" s="121">
        <v>275687</v>
      </c>
      <c r="BT16" s="121" t="s">
        <v>134</v>
      </c>
      <c r="BU16" s="121" t="s">
        <v>134</v>
      </c>
      <c r="BV16" s="121" t="s">
        <v>134</v>
      </c>
      <c r="BW16" s="121">
        <v>1</v>
      </c>
      <c r="BX16" s="121">
        <v>897</v>
      </c>
      <c r="BY16" s="121">
        <v>15859</v>
      </c>
      <c r="BZ16" s="121">
        <v>11488</v>
      </c>
      <c r="CA16" s="121">
        <v>47254</v>
      </c>
      <c r="CB16" s="121">
        <v>205996</v>
      </c>
      <c r="CC16" s="121">
        <v>281495</v>
      </c>
      <c r="CD16" s="121" t="s">
        <v>134</v>
      </c>
      <c r="CE16" s="121" t="s">
        <v>134</v>
      </c>
      <c r="CF16" s="121" t="s">
        <v>134</v>
      </c>
      <c r="CG16" s="121" t="s">
        <v>134</v>
      </c>
      <c r="CH16" s="121">
        <v>415</v>
      </c>
      <c r="CI16" s="121">
        <v>7499</v>
      </c>
      <c r="CJ16" s="121">
        <v>19466</v>
      </c>
      <c r="CK16" s="121">
        <v>60340</v>
      </c>
      <c r="CL16" s="121">
        <v>173990</v>
      </c>
      <c r="CM16" s="121">
        <v>261710</v>
      </c>
      <c r="CN16" s="121" t="s">
        <v>134</v>
      </c>
      <c r="CO16" s="121" t="s">
        <v>134</v>
      </c>
      <c r="CP16" s="121" t="s">
        <v>134</v>
      </c>
      <c r="CQ16" s="121" t="s">
        <v>134</v>
      </c>
      <c r="CR16" s="121">
        <v>961</v>
      </c>
      <c r="CS16" s="121">
        <v>3260</v>
      </c>
      <c r="CT16" s="121">
        <v>11673</v>
      </c>
      <c r="CU16" s="121">
        <v>44012</v>
      </c>
      <c r="CV16" s="121">
        <v>189409</v>
      </c>
      <c r="CW16" s="121">
        <v>249315</v>
      </c>
      <c r="CX16" s="121" t="s">
        <v>134</v>
      </c>
      <c r="CY16" s="121" t="s">
        <v>134</v>
      </c>
      <c r="CZ16" s="121" t="s">
        <v>134</v>
      </c>
      <c r="DA16" s="121" t="s">
        <v>134</v>
      </c>
      <c r="DB16" s="121">
        <v>4848</v>
      </c>
      <c r="DC16" s="121">
        <v>4411</v>
      </c>
      <c r="DD16" s="121">
        <v>115264</v>
      </c>
      <c r="DE16" s="121">
        <v>44270</v>
      </c>
      <c r="DF16" s="121">
        <v>203363</v>
      </c>
      <c r="DG16" s="121">
        <v>372156</v>
      </c>
      <c r="DH16" s="121" t="s">
        <v>134</v>
      </c>
      <c r="DI16" s="121" t="s">
        <v>134</v>
      </c>
      <c r="DJ16" s="121" t="s">
        <v>134</v>
      </c>
      <c r="DK16" s="121" t="s">
        <v>134</v>
      </c>
      <c r="DL16" s="121">
        <v>997</v>
      </c>
      <c r="DM16" s="121">
        <v>15839</v>
      </c>
      <c r="DN16" s="121">
        <v>11440</v>
      </c>
      <c r="DO16" s="121">
        <v>207477</v>
      </c>
      <c r="DP16" s="121">
        <v>213240</v>
      </c>
      <c r="DQ16" s="121">
        <v>448993</v>
      </c>
      <c r="DR16" s="121" t="s">
        <v>134</v>
      </c>
      <c r="DS16" s="121" t="s">
        <v>134</v>
      </c>
      <c r="DT16" s="121" t="s">
        <v>134</v>
      </c>
      <c r="DU16" s="121" t="s">
        <v>134</v>
      </c>
      <c r="DV16" s="121">
        <v>175</v>
      </c>
      <c r="DW16" s="121">
        <v>13728</v>
      </c>
      <c r="DX16" s="121">
        <v>10973</v>
      </c>
      <c r="DY16" s="121">
        <v>126809</v>
      </c>
      <c r="DZ16" s="121">
        <v>287570</v>
      </c>
      <c r="EA16" s="121">
        <v>439255</v>
      </c>
      <c r="EB16" s="121" t="s">
        <v>134</v>
      </c>
      <c r="EC16" s="121" t="s">
        <v>134</v>
      </c>
      <c r="ED16" s="121">
        <v>138028</v>
      </c>
      <c r="EE16" s="121">
        <v>141242</v>
      </c>
      <c r="EF16" s="121">
        <v>119422</v>
      </c>
      <c r="EG16" s="121">
        <v>142765</v>
      </c>
      <c r="EH16" s="121">
        <v>63623</v>
      </c>
      <c r="EI16" s="121">
        <v>90927</v>
      </c>
      <c r="EJ16" s="121">
        <v>707932</v>
      </c>
      <c r="EK16" s="121">
        <v>1403939</v>
      </c>
      <c r="EL16" s="121" t="s">
        <v>134</v>
      </c>
      <c r="EM16" s="121" t="s">
        <v>134</v>
      </c>
      <c r="EN16" s="121">
        <v>189399</v>
      </c>
      <c r="EO16" s="121">
        <v>112635</v>
      </c>
      <c r="EP16" s="121">
        <v>108868</v>
      </c>
      <c r="EQ16" s="121">
        <v>89631</v>
      </c>
      <c r="ER16" s="121">
        <v>61235</v>
      </c>
      <c r="ES16" s="121">
        <v>106875</v>
      </c>
      <c r="ET16" s="121">
        <v>654660</v>
      </c>
      <c r="EU16" s="121">
        <v>1323303</v>
      </c>
      <c r="EV16" s="121" t="s">
        <v>134</v>
      </c>
      <c r="EW16" s="121" t="s">
        <v>134</v>
      </c>
      <c r="EX16" s="121">
        <v>103078</v>
      </c>
      <c r="EY16" s="121">
        <v>102946</v>
      </c>
      <c r="EZ16" s="121">
        <v>87188</v>
      </c>
      <c r="FA16" s="121">
        <v>56594</v>
      </c>
      <c r="FB16" s="121">
        <v>40838</v>
      </c>
      <c r="FC16" s="121">
        <v>109748</v>
      </c>
      <c r="FD16" s="121">
        <v>501208</v>
      </c>
      <c r="FE16" s="121">
        <v>1001600</v>
      </c>
      <c r="FF16" s="121" t="s">
        <v>134</v>
      </c>
      <c r="FG16" s="121" t="s">
        <v>134</v>
      </c>
      <c r="FH16" s="121">
        <v>188357</v>
      </c>
      <c r="FI16" s="121">
        <v>145433</v>
      </c>
      <c r="FJ16" s="121">
        <v>113447</v>
      </c>
      <c r="FK16" s="121">
        <v>75969</v>
      </c>
      <c r="FL16" s="121">
        <v>58785</v>
      </c>
      <c r="FM16" s="121">
        <v>102298</v>
      </c>
      <c r="FN16" s="121">
        <v>512860</v>
      </c>
      <c r="FO16" s="121">
        <v>1197149</v>
      </c>
      <c r="FP16" s="121" t="s">
        <v>134</v>
      </c>
      <c r="FQ16" s="121" t="s">
        <v>134</v>
      </c>
      <c r="FR16" s="121">
        <v>169031</v>
      </c>
      <c r="FS16" s="121">
        <v>111652</v>
      </c>
      <c r="FT16" s="121">
        <v>105240</v>
      </c>
      <c r="FU16" s="121">
        <v>77773</v>
      </c>
      <c r="FV16" s="121">
        <v>79561</v>
      </c>
      <c r="FW16" s="121">
        <v>137862</v>
      </c>
      <c r="FX16" s="121">
        <v>408174</v>
      </c>
      <c r="FY16" s="121">
        <v>1089293</v>
      </c>
      <c r="FZ16" s="121" t="s">
        <v>134</v>
      </c>
      <c r="GA16" s="121" t="s">
        <v>134</v>
      </c>
      <c r="GB16" s="121">
        <v>173726</v>
      </c>
      <c r="GC16" s="121">
        <v>128837</v>
      </c>
      <c r="GD16" s="121">
        <v>93441</v>
      </c>
      <c r="GE16" s="121">
        <v>67965</v>
      </c>
      <c r="GF16" s="121">
        <v>60038</v>
      </c>
      <c r="GG16" s="121">
        <v>130690</v>
      </c>
      <c r="GH16" s="121">
        <v>432201</v>
      </c>
      <c r="GI16" s="121">
        <v>1086898</v>
      </c>
      <c r="GJ16" s="121" t="s">
        <v>134</v>
      </c>
      <c r="GK16" s="121" t="s">
        <v>134</v>
      </c>
      <c r="GL16" s="121">
        <v>149197</v>
      </c>
      <c r="GM16" s="121">
        <v>93063</v>
      </c>
      <c r="GN16" s="121">
        <v>76983</v>
      </c>
      <c r="GO16" s="121">
        <v>62490</v>
      </c>
      <c r="GP16" s="121">
        <v>57071</v>
      </c>
      <c r="GQ16" s="121">
        <v>74449</v>
      </c>
      <c r="GR16" s="121">
        <v>419284</v>
      </c>
      <c r="GS16" s="121">
        <v>932537</v>
      </c>
      <c r="GT16" s="121">
        <v>0</v>
      </c>
      <c r="GU16" s="121">
        <v>0</v>
      </c>
      <c r="GV16" s="121">
        <v>210288</v>
      </c>
      <c r="GW16" s="121">
        <v>143236</v>
      </c>
      <c r="GX16" s="121">
        <v>109415</v>
      </c>
      <c r="GY16" s="121">
        <v>70144</v>
      </c>
      <c r="GZ16" s="121">
        <v>63542</v>
      </c>
      <c r="HA16" s="121">
        <v>82698</v>
      </c>
      <c r="HB16" s="121">
        <v>421387</v>
      </c>
      <c r="HC16" s="121">
        <v>1100710</v>
      </c>
      <c r="HD16" s="121">
        <v>0</v>
      </c>
      <c r="HE16" s="121">
        <v>0</v>
      </c>
      <c r="HF16" s="121">
        <v>202075</v>
      </c>
      <c r="HG16" s="121">
        <v>144839</v>
      </c>
      <c r="HH16" s="121">
        <v>101690</v>
      </c>
      <c r="HI16" s="121">
        <v>75511</v>
      </c>
      <c r="HJ16" s="121">
        <v>54869</v>
      </c>
      <c r="HK16" s="121">
        <v>66116</v>
      </c>
      <c r="HL16" s="121">
        <v>443480</v>
      </c>
      <c r="HM16" s="121">
        <v>1088580</v>
      </c>
      <c r="HN16" s="121" t="s">
        <v>134</v>
      </c>
      <c r="HO16" s="121" t="s">
        <v>134</v>
      </c>
      <c r="HP16" s="121">
        <v>228242</v>
      </c>
      <c r="HQ16" s="121">
        <v>168361</v>
      </c>
      <c r="HR16" s="121">
        <v>102772</v>
      </c>
      <c r="HS16" s="121">
        <v>72201</v>
      </c>
      <c r="HT16" s="121">
        <v>64084</v>
      </c>
      <c r="HU16" s="121">
        <v>66062</v>
      </c>
      <c r="HV16" s="121">
        <v>409724</v>
      </c>
      <c r="HW16" s="121">
        <v>1111446</v>
      </c>
      <c r="HX16" s="121">
        <v>0</v>
      </c>
      <c r="HY16" s="121">
        <v>0</v>
      </c>
      <c r="HZ16" s="121">
        <v>236244</v>
      </c>
      <c r="IA16" s="121">
        <v>137517</v>
      </c>
      <c r="IB16" s="121">
        <v>103532</v>
      </c>
      <c r="IC16" s="121">
        <v>68709</v>
      </c>
      <c r="ID16" s="121">
        <v>63824</v>
      </c>
      <c r="IE16" s="121">
        <v>68102</v>
      </c>
      <c r="IF16" s="121">
        <v>331206</v>
      </c>
      <c r="IG16" s="121">
        <v>1009134</v>
      </c>
      <c r="IH16" s="121" t="s">
        <v>134</v>
      </c>
      <c r="II16" s="121" t="s">
        <v>134</v>
      </c>
      <c r="IJ16" s="121">
        <v>320833</v>
      </c>
      <c r="IK16" s="121">
        <v>174062</v>
      </c>
      <c r="IL16" s="121">
        <v>111083</v>
      </c>
      <c r="IM16" s="121">
        <v>80890</v>
      </c>
      <c r="IN16" s="121">
        <v>86694</v>
      </c>
      <c r="IO16" s="121">
        <v>73218</v>
      </c>
      <c r="IP16" s="121">
        <v>430310</v>
      </c>
      <c r="IQ16" s="121">
        <v>1277090</v>
      </c>
      <c r="IR16" s="121">
        <v>0</v>
      </c>
      <c r="IS16" s="121">
        <v>0</v>
      </c>
      <c r="IT16" s="121">
        <v>331494</v>
      </c>
      <c r="IU16" s="121">
        <v>190199</v>
      </c>
      <c r="IV16" s="121">
        <v>129552</v>
      </c>
      <c r="IW16" s="121">
        <v>91237</v>
      </c>
      <c r="IX16" s="121">
        <v>94219</v>
      </c>
      <c r="IY16" s="121">
        <v>101555</v>
      </c>
      <c r="IZ16" s="121">
        <v>504016</v>
      </c>
      <c r="JA16" s="121">
        <v>1442272</v>
      </c>
      <c r="JB16" s="121">
        <v>0</v>
      </c>
      <c r="JC16" s="121">
        <v>0</v>
      </c>
      <c r="JD16" s="121">
        <v>291795</v>
      </c>
      <c r="JE16" s="121">
        <v>220361</v>
      </c>
      <c r="JF16" s="121">
        <v>133573</v>
      </c>
      <c r="JG16" s="121">
        <v>110271</v>
      </c>
      <c r="JH16" s="121">
        <v>93285</v>
      </c>
      <c r="JI16" s="121">
        <v>127115</v>
      </c>
      <c r="JJ16" s="121">
        <v>433629</v>
      </c>
      <c r="JK16" s="121">
        <v>1410029</v>
      </c>
      <c r="JL16" s="121">
        <v>0</v>
      </c>
      <c r="JM16" s="121">
        <v>0</v>
      </c>
      <c r="JN16" s="121">
        <v>245702</v>
      </c>
      <c r="JO16" s="121">
        <v>169476</v>
      </c>
      <c r="JP16" s="121">
        <v>99387</v>
      </c>
      <c r="JQ16" s="121">
        <v>90810</v>
      </c>
      <c r="JR16" s="121">
        <v>84889</v>
      </c>
      <c r="JS16" s="121">
        <v>105440</v>
      </c>
      <c r="JT16" s="121">
        <v>490111</v>
      </c>
      <c r="JU16" s="121">
        <v>1285815</v>
      </c>
      <c r="JV16" s="121" t="s">
        <v>134</v>
      </c>
      <c r="JW16" s="121" t="s">
        <v>134</v>
      </c>
      <c r="JX16" s="121">
        <v>291620</v>
      </c>
      <c r="JY16" s="121">
        <v>254536</v>
      </c>
      <c r="JZ16" s="121">
        <v>163290</v>
      </c>
      <c r="KA16" s="121">
        <v>128583</v>
      </c>
      <c r="KB16" s="121">
        <v>122182</v>
      </c>
      <c r="KC16" s="121">
        <v>108318</v>
      </c>
      <c r="KD16" s="121">
        <v>523845</v>
      </c>
      <c r="KE16" s="121">
        <v>1592374</v>
      </c>
      <c r="KF16" s="121">
        <v>0</v>
      </c>
      <c r="KG16" s="121">
        <v>0</v>
      </c>
      <c r="KH16" s="121">
        <v>185289</v>
      </c>
      <c r="KI16" s="121">
        <v>125200</v>
      </c>
      <c r="KJ16" s="121">
        <v>131752</v>
      </c>
      <c r="KK16" s="121">
        <v>104163</v>
      </c>
      <c r="KL16" s="121">
        <v>116321</v>
      </c>
      <c r="KM16" s="121">
        <v>100632</v>
      </c>
      <c r="KN16" s="121">
        <v>440442</v>
      </c>
      <c r="KO16" s="121">
        <v>1203799</v>
      </c>
      <c r="KP16" s="121">
        <v>0</v>
      </c>
      <c r="KQ16" s="121">
        <v>0</v>
      </c>
      <c r="KR16" s="121">
        <v>161715</v>
      </c>
      <c r="KS16" s="121">
        <v>148074</v>
      </c>
      <c r="KT16" s="121">
        <v>117778</v>
      </c>
      <c r="KU16" s="121">
        <v>105467</v>
      </c>
      <c r="KV16" s="121">
        <v>94457</v>
      </c>
      <c r="KW16" s="121">
        <v>91373</v>
      </c>
      <c r="KX16" s="121">
        <v>440461</v>
      </c>
      <c r="KY16" s="121">
        <v>1159325</v>
      </c>
      <c r="KZ16" s="121">
        <v>0</v>
      </c>
      <c r="LA16" s="121">
        <v>0</v>
      </c>
      <c r="LB16" s="121">
        <v>298226</v>
      </c>
      <c r="LC16" s="121">
        <v>292416</v>
      </c>
      <c r="LD16" s="121">
        <v>176151</v>
      </c>
      <c r="LE16" s="121">
        <v>118577</v>
      </c>
      <c r="LF16" s="121">
        <v>99525</v>
      </c>
      <c r="LG16" s="121">
        <v>117005</v>
      </c>
      <c r="LH16" s="121">
        <v>416832</v>
      </c>
      <c r="LI16" s="121">
        <v>1518732</v>
      </c>
    </row>
    <row r="17" spans="1:321">
      <c r="A17" s="44" t="s">
        <v>579</v>
      </c>
      <c r="B17" s="119" t="s">
        <v>134</v>
      </c>
      <c r="C17" s="119" t="s">
        <v>134</v>
      </c>
      <c r="D17" s="119">
        <v>6031</v>
      </c>
      <c r="E17" s="119">
        <v>6533</v>
      </c>
      <c r="F17" s="119">
        <v>7543</v>
      </c>
      <c r="G17" s="119">
        <v>5017</v>
      </c>
      <c r="H17" s="119">
        <v>5487</v>
      </c>
      <c r="I17" s="119">
        <v>3161</v>
      </c>
      <c r="J17" s="119">
        <v>17544</v>
      </c>
      <c r="K17" s="119">
        <v>51316</v>
      </c>
      <c r="L17" s="119" t="s">
        <v>134</v>
      </c>
      <c r="M17" s="119" t="s">
        <v>134</v>
      </c>
      <c r="N17" s="119">
        <v>6323</v>
      </c>
      <c r="O17" s="119">
        <v>7052</v>
      </c>
      <c r="P17" s="119">
        <v>6023</v>
      </c>
      <c r="Q17" s="119">
        <v>3085</v>
      </c>
      <c r="R17" s="119">
        <v>5999</v>
      </c>
      <c r="S17" s="119">
        <v>5315</v>
      </c>
      <c r="T17" s="119">
        <v>17209</v>
      </c>
      <c r="U17" s="119">
        <v>51006</v>
      </c>
      <c r="V17" s="119" t="s">
        <v>134</v>
      </c>
      <c r="W17" s="119" t="s">
        <v>134</v>
      </c>
      <c r="X17" s="119">
        <v>5492</v>
      </c>
      <c r="Y17" s="119">
        <v>5815</v>
      </c>
      <c r="Z17" s="119">
        <v>5501</v>
      </c>
      <c r="AA17" s="119">
        <v>3649</v>
      </c>
      <c r="AB17" s="119">
        <v>2591</v>
      </c>
      <c r="AC17" s="119">
        <v>5386</v>
      </c>
      <c r="AD17" s="119">
        <v>17886</v>
      </c>
      <c r="AE17" s="119">
        <v>46320</v>
      </c>
      <c r="AF17" s="119" t="s">
        <v>134</v>
      </c>
      <c r="AG17" s="119" t="s">
        <v>134</v>
      </c>
      <c r="AH17" s="119">
        <v>4170</v>
      </c>
      <c r="AI17" s="119">
        <v>3600</v>
      </c>
      <c r="AJ17" s="119">
        <v>4245</v>
      </c>
      <c r="AK17" s="119">
        <v>2773</v>
      </c>
      <c r="AL17" s="119">
        <v>2072</v>
      </c>
      <c r="AM17" s="119">
        <v>2358</v>
      </c>
      <c r="AN17" s="119">
        <v>16448</v>
      </c>
      <c r="AO17" s="119">
        <v>35666</v>
      </c>
      <c r="AP17" s="119" t="s">
        <v>134</v>
      </c>
      <c r="AQ17" s="119" t="s">
        <v>134</v>
      </c>
      <c r="AR17" s="119">
        <v>5135</v>
      </c>
      <c r="AS17" s="119">
        <v>5997</v>
      </c>
      <c r="AT17" s="119">
        <v>6990</v>
      </c>
      <c r="AU17" s="119">
        <v>8127</v>
      </c>
      <c r="AV17" s="119">
        <v>1981</v>
      </c>
      <c r="AW17" s="119">
        <v>2096</v>
      </c>
      <c r="AX17" s="119">
        <v>24219</v>
      </c>
      <c r="AY17" s="119">
        <v>54545</v>
      </c>
      <c r="AZ17" s="119" t="s">
        <v>134</v>
      </c>
      <c r="BA17" s="119" t="s">
        <v>134</v>
      </c>
      <c r="BB17" s="119">
        <v>4830</v>
      </c>
      <c r="BC17" s="119">
        <v>5807</v>
      </c>
      <c r="BD17" s="119">
        <v>4576</v>
      </c>
      <c r="BE17" s="119">
        <v>4391</v>
      </c>
      <c r="BF17" s="119">
        <v>3274</v>
      </c>
      <c r="BG17" s="119">
        <v>3224</v>
      </c>
      <c r="BH17" s="119">
        <v>21854</v>
      </c>
      <c r="BI17" s="119">
        <v>47956</v>
      </c>
      <c r="BJ17" s="119" t="s">
        <v>134</v>
      </c>
      <c r="BK17" s="119" t="s">
        <v>134</v>
      </c>
      <c r="BL17" s="119" t="s">
        <v>134</v>
      </c>
      <c r="BM17" s="119" t="s">
        <v>134</v>
      </c>
      <c r="BN17" s="119">
        <v>11</v>
      </c>
      <c r="BO17" s="119">
        <v>348</v>
      </c>
      <c r="BP17" s="119">
        <v>629</v>
      </c>
      <c r="BQ17" s="119">
        <v>534</v>
      </c>
      <c r="BR17" s="119">
        <v>7336</v>
      </c>
      <c r="BS17" s="119">
        <v>8858</v>
      </c>
      <c r="BT17" s="119" t="s">
        <v>134</v>
      </c>
      <c r="BU17" s="119" t="s">
        <v>134</v>
      </c>
      <c r="BV17" s="119" t="s">
        <v>134</v>
      </c>
      <c r="BW17" s="119" t="s">
        <v>134</v>
      </c>
      <c r="BX17" s="119">
        <v>7</v>
      </c>
      <c r="BY17" s="119">
        <v>238</v>
      </c>
      <c r="BZ17" s="119">
        <v>172</v>
      </c>
      <c r="CA17" s="119">
        <v>1229</v>
      </c>
      <c r="CB17" s="119">
        <v>6966</v>
      </c>
      <c r="CC17" s="119">
        <v>8612</v>
      </c>
      <c r="CD17" s="119" t="s">
        <v>134</v>
      </c>
      <c r="CE17" s="119" t="s">
        <v>134</v>
      </c>
      <c r="CF17" s="119" t="s">
        <v>134</v>
      </c>
      <c r="CG17" s="119" t="s">
        <v>134</v>
      </c>
      <c r="CH17" s="119">
        <v>6</v>
      </c>
      <c r="CI17" s="119">
        <v>89</v>
      </c>
      <c r="CJ17" s="119">
        <v>280</v>
      </c>
      <c r="CK17" s="119">
        <v>1267</v>
      </c>
      <c r="CL17" s="119">
        <v>5922</v>
      </c>
      <c r="CM17" s="119">
        <v>7564</v>
      </c>
      <c r="CN17" s="119" t="s">
        <v>134</v>
      </c>
      <c r="CO17" s="119" t="s">
        <v>134</v>
      </c>
      <c r="CP17" s="119" t="s">
        <v>134</v>
      </c>
      <c r="CQ17" s="119" t="s">
        <v>134</v>
      </c>
      <c r="CR17" s="119">
        <v>12</v>
      </c>
      <c r="CS17" s="119">
        <v>44</v>
      </c>
      <c r="CT17" s="119">
        <v>188</v>
      </c>
      <c r="CU17" s="119">
        <v>771</v>
      </c>
      <c r="CV17" s="119">
        <v>6852</v>
      </c>
      <c r="CW17" s="119">
        <v>7867</v>
      </c>
      <c r="CX17" s="119" t="s">
        <v>134</v>
      </c>
      <c r="CY17" s="119" t="s">
        <v>134</v>
      </c>
      <c r="CZ17" s="119" t="s">
        <v>134</v>
      </c>
      <c r="DA17" s="119" t="s">
        <v>134</v>
      </c>
      <c r="DB17" s="119">
        <v>71</v>
      </c>
      <c r="DC17" s="119">
        <v>64</v>
      </c>
      <c r="DD17" s="119">
        <v>2973</v>
      </c>
      <c r="DE17" s="119">
        <v>770</v>
      </c>
      <c r="DF17" s="119">
        <v>6851</v>
      </c>
      <c r="DG17" s="119">
        <v>10729</v>
      </c>
      <c r="DH17" s="119" t="s">
        <v>134</v>
      </c>
      <c r="DI17" s="119" t="s">
        <v>134</v>
      </c>
      <c r="DJ17" s="119" t="s">
        <v>134</v>
      </c>
      <c r="DK17" s="119" t="s">
        <v>134</v>
      </c>
      <c r="DL17" s="119">
        <v>5</v>
      </c>
      <c r="DM17" s="119">
        <v>250</v>
      </c>
      <c r="DN17" s="119">
        <v>183</v>
      </c>
      <c r="DO17" s="119">
        <v>5087</v>
      </c>
      <c r="DP17" s="119">
        <v>7995</v>
      </c>
      <c r="DQ17" s="119">
        <v>13520</v>
      </c>
      <c r="DR17" s="119" t="s">
        <v>134</v>
      </c>
      <c r="DS17" s="119" t="s">
        <v>134</v>
      </c>
      <c r="DT17" s="119" t="s">
        <v>134</v>
      </c>
      <c r="DU17" s="119" t="s">
        <v>134</v>
      </c>
      <c r="DV17" s="119">
        <v>1</v>
      </c>
      <c r="DW17" s="119">
        <v>225</v>
      </c>
      <c r="DX17" s="119">
        <v>160</v>
      </c>
      <c r="DY17" s="119">
        <v>2670</v>
      </c>
      <c r="DZ17" s="119">
        <v>10068</v>
      </c>
      <c r="EA17" s="119">
        <v>13124</v>
      </c>
      <c r="EB17" s="119" t="s">
        <v>134</v>
      </c>
      <c r="EC17" s="119" t="s">
        <v>134</v>
      </c>
      <c r="ED17" s="119">
        <v>5211</v>
      </c>
      <c r="EE17" s="119">
        <v>4930</v>
      </c>
      <c r="EF17" s="119">
        <v>4920</v>
      </c>
      <c r="EG17" s="119">
        <v>4400</v>
      </c>
      <c r="EH17" s="119">
        <v>2868</v>
      </c>
      <c r="EI17" s="119">
        <v>2867</v>
      </c>
      <c r="EJ17" s="119">
        <v>21899</v>
      </c>
      <c r="EK17" s="119">
        <v>47095</v>
      </c>
      <c r="EL17" s="119" t="s">
        <v>134</v>
      </c>
      <c r="EM17" s="119" t="s">
        <v>134</v>
      </c>
      <c r="EN17" s="119">
        <v>6324</v>
      </c>
      <c r="EO17" s="119">
        <v>4129</v>
      </c>
      <c r="EP17" s="119">
        <v>3997</v>
      </c>
      <c r="EQ17" s="119">
        <v>3940</v>
      </c>
      <c r="ER17" s="119">
        <v>2491</v>
      </c>
      <c r="ES17" s="119">
        <v>3532</v>
      </c>
      <c r="ET17" s="119">
        <v>18880</v>
      </c>
      <c r="EU17" s="119">
        <v>43293</v>
      </c>
      <c r="EV17" s="119" t="s">
        <v>134</v>
      </c>
      <c r="EW17" s="119" t="s">
        <v>134</v>
      </c>
      <c r="EX17" s="119">
        <v>3235</v>
      </c>
      <c r="EY17" s="119">
        <v>3462</v>
      </c>
      <c r="EZ17" s="119">
        <v>3135</v>
      </c>
      <c r="FA17" s="119">
        <v>2229</v>
      </c>
      <c r="FB17" s="119">
        <v>1588</v>
      </c>
      <c r="FC17" s="119">
        <v>3817</v>
      </c>
      <c r="FD17" s="119">
        <v>16936</v>
      </c>
      <c r="FE17" s="119">
        <v>34402</v>
      </c>
      <c r="FF17" s="119" t="s">
        <v>134</v>
      </c>
      <c r="FG17" s="119" t="s">
        <v>134</v>
      </c>
      <c r="FH17" s="119">
        <v>4539</v>
      </c>
      <c r="FI17" s="119">
        <v>5236</v>
      </c>
      <c r="FJ17" s="119">
        <v>5685</v>
      </c>
      <c r="FK17" s="119">
        <v>3262</v>
      </c>
      <c r="FL17" s="119">
        <v>1921</v>
      </c>
      <c r="FM17" s="119">
        <v>2395</v>
      </c>
      <c r="FN17" s="119">
        <v>19925</v>
      </c>
      <c r="FO17" s="119">
        <v>42963</v>
      </c>
      <c r="FP17" s="119" t="s">
        <v>134</v>
      </c>
      <c r="FQ17" s="119" t="s">
        <v>134</v>
      </c>
      <c r="FR17" s="119">
        <v>3643</v>
      </c>
      <c r="FS17" s="119">
        <v>3608</v>
      </c>
      <c r="FT17" s="119">
        <v>4281</v>
      </c>
      <c r="FU17" s="119">
        <v>2855</v>
      </c>
      <c r="FV17" s="119">
        <v>2593</v>
      </c>
      <c r="FW17" s="119">
        <v>5440</v>
      </c>
      <c r="FX17" s="119">
        <v>12607</v>
      </c>
      <c r="FY17" s="119">
        <v>35027</v>
      </c>
      <c r="FZ17" s="119" t="s">
        <v>134</v>
      </c>
      <c r="GA17" s="119" t="s">
        <v>134</v>
      </c>
      <c r="GB17" s="119">
        <v>3994</v>
      </c>
      <c r="GC17" s="119">
        <v>4080</v>
      </c>
      <c r="GD17" s="119">
        <v>3830</v>
      </c>
      <c r="GE17" s="119">
        <v>2725</v>
      </c>
      <c r="GF17" s="119">
        <v>1730</v>
      </c>
      <c r="GG17" s="119">
        <v>5037</v>
      </c>
      <c r="GH17" s="119">
        <v>12185</v>
      </c>
      <c r="GI17" s="119">
        <v>33581</v>
      </c>
      <c r="GJ17" s="119" t="s">
        <v>134</v>
      </c>
      <c r="GK17" s="119" t="s">
        <v>134</v>
      </c>
      <c r="GL17" s="119">
        <v>3325</v>
      </c>
      <c r="GM17" s="119">
        <v>3339</v>
      </c>
      <c r="GN17" s="119">
        <v>3375</v>
      </c>
      <c r="GO17" s="119">
        <v>2407</v>
      </c>
      <c r="GP17" s="119">
        <v>1524</v>
      </c>
      <c r="GQ17" s="119">
        <v>2125</v>
      </c>
      <c r="GR17" s="119">
        <v>13365</v>
      </c>
      <c r="GS17" s="119">
        <v>29460</v>
      </c>
      <c r="GT17" s="119">
        <v>0</v>
      </c>
      <c r="GU17" s="119">
        <v>0</v>
      </c>
      <c r="GV17" s="119">
        <v>4689</v>
      </c>
      <c r="GW17" s="119">
        <v>4979</v>
      </c>
      <c r="GX17" s="119">
        <v>5039</v>
      </c>
      <c r="GY17" s="119">
        <v>2796</v>
      </c>
      <c r="GZ17" s="119">
        <v>2033</v>
      </c>
      <c r="HA17" s="119">
        <v>2198</v>
      </c>
      <c r="HB17" s="119">
        <v>13693</v>
      </c>
      <c r="HC17" s="119">
        <v>35427</v>
      </c>
      <c r="HD17" s="119">
        <v>0</v>
      </c>
      <c r="HE17" s="119">
        <v>0</v>
      </c>
      <c r="HF17" s="119">
        <v>4754</v>
      </c>
      <c r="HG17" s="119">
        <v>4411</v>
      </c>
      <c r="HH17" s="119">
        <v>4425</v>
      </c>
      <c r="HI17" s="119">
        <v>3075</v>
      </c>
      <c r="HJ17" s="119">
        <v>2041</v>
      </c>
      <c r="HK17" s="119">
        <v>2890</v>
      </c>
      <c r="HL17" s="119">
        <v>12808</v>
      </c>
      <c r="HM17" s="119">
        <v>34404</v>
      </c>
      <c r="HN17" s="119" t="s">
        <v>134</v>
      </c>
      <c r="HO17" s="119" t="s">
        <v>134</v>
      </c>
      <c r="HP17" s="119">
        <v>5378</v>
      </c>
      <c r="HQ17" s="119">
        <v>5118</v>
      </c>
      <c r="HR17" s="119">
        <v>4462</v>
      </c>
      <c r="HS17" s="119">
        <v>3057</v>
      </c>
      <c r="HT17" s="119">
        <v>2532</v>
      </c>
      <c r="HU17" s="119">
        <v>2306</v>
      </c>
      <c r="HV17" s="119">
        <v>12324</v>
      </c>
      <c r="HW17" s="119">
        <v>35177</v>
      </c>
      <c r="HX17" s="119">
        <v>0</v>
      </c>
      <c r="HY17" s="119">
        <v>0</v>
      </c>
      <c r="HZ17" s="119">
        <v>5372</v>
      </c>
      <c r="IA17" s="119">
        <v>4222</v>
      </c>
      <c r="IB17" s="119">
        <v>4100</v>
      </c>
      <c r="IC17" s="119">
        <v>3045</v>
      </c>
      <c r="ID17" s="119">
        <v>2269</v>
      </c>
      <c r="IE17" s="119">
        <v>2208</v>
      </c>
      <c r="IF17" s="119">
        <v>10424</v>
      </c>
      <c r="IG17" s="119">
        <v>31640</v>
      </c>
      <c r="IH17" s="119" t="s">
        <v>134</v>
      </c>
      <c r="II17" s="119" t="s">
        <v>134</v>
      </c>
      <c r="IJ17" s="119">
        <v>8574</v>
      </c>
      <c r="IK17" s="119">
        <v>5883</v>
      </c>
      <c r="IL17" s="119">
        <v>4646</v>
      </c>
      <c r="IM17" s="119">
        <v>3328</v>
      </c>
      <c r="IN17" s="119">
        <v>3046</v>
      </c>
      <c r="IO17" s="119">
        <v>2684</v>
      </c>
      <c r="IP17" s="119">
        <v>13728</v>
      </c>
      <c r="IQ17" s="119">
        <v>41889</v>
      </c>
      <c r="IR17" s="119">
        <v>0</v>
      </c>
      <c r="IS17" s="119">
        <v>0</v>
      </c>
      <c r="IT17" s="119">
        <v>9668</v>
      </c>
      <c r="IU17" s="119">
        <v>6231</v>
      </c>
      <c r="IV17" s="119">
        <v>5719</v>
      </c>
      <c r="IW17" s="119">
        <v>3945</v>
      </c>
      <c r="IX17" s="119">
        <v>3513</v>
      </c>
      <c r="IY17" s="119">
        <v>4057</v>
      </c>
      <c r="IZ17" s="119">
        <v>22236</v>
      </c>
      <c r="JA17" s="119">
        <v>55369</v>
      </c>
      <c r="JB17" s="119">
        <v>0</v>
      </c>
      <c r="JC17" s="119">
        <v>0</v>
      </c>
      <c r="JD17" s="119">
        <v>6464</v>
      </c>
      <c r="JE17" s="119">
        <v>7141</v>
      </c>
      <c r="JF17" s="119">
        <v>5281</v>
      </c>
      <c r="JG17" s="119">
        <v>4514</v>
      </c>
      <c r="JH17" s="119">
        <v>3617</v>
      </c>
      <c r="JI17" s="119">
        <v>5345</v>
      </c>
      <c r="JJ17" s="119">
        <v>13792</v>
      </c>
      <c r="JK17" s="119">
        <v>46154</v>
      </c>
      <c r="JL17" s="119">
        <v>0</v>
      </c>
      <c r="JM17" s="119">
        <v>0</v>
      </c>
      <c r="JN17" s="119">
        <v>5483</v>
      </c>
      <c r="JO17" s="119">
        <v>5568</v>
      </c>
      <c r="JP17" s="119">
        <v>3904</v>
      </c>
      <c r="JQ17" s="119">
        <v>3572</v>
      </c>
      <c r="JR17" s="119">
        <v>3115</v>
      </c>
      <c r="JS17" s="119">
        <v>3764</v>
      </c>
      <c r="JT17" s="119">
        <v>15221</v>
      </c>
      <c r="JU17" s="119">
        <v>40627</v>
      </c>
      <c r="JV17" s="119" t="s">
        <v>134</v>
      </c>
      <c r="JW17" s="119" t="s">
        <v>134</v>
      </c>
      <c r="JX17" s="119">
        <v>7299</v>
      </c>
      <c r="JY17" s="119">
        <v>7971</v>
      </c>
      <c r="JZ17" s="119">
        <v>6611</v>
      </c>
      <c r="KA17" s="119">
        <v>5022</v>
      </c>
      <c r="KB17" s="119">
        <v>4474</v>
      </c>
      <c r="KC17" s="119">
        <v>3652</v>
      </c>
      <c r="KD17" s="119">
        <v>17150</v>
      </c>
      <c r="KE17" s="119">
        <v>52179</v>
      </c>
      <c r="KF17" s="119">
        <v>0</v>
      </c>
      <c r="KG17" s="119">
        <v>0</v>
      </c>
      <c r="KH17" s="119">
        <v>8356</v>
      </c>
      <c r="KI17" s="119">
        <v>4874</v>
      </c>
      <c r="KJ17" s="119">
        <v>5862</v>
      </c>
      <c r="KK17" s="119">
        <v>4222</v>
      </c>
      <c r="KL17" s="119">
        <v>4249</v>
      </c>
      <c r="KM17" s="119">
        <v>3936</v>
      </c>
      <c r="KN17" s="119">
        <v>15338</v>
      </c>
      <c r="KO17" s="119">
        <v>46837</v>
      </c>
      <c r="KP17" s="119">
        <v>0</v>
      </c>
      <c r="KQ17" s="119">
        <v>0</v>
      </c>
      <c r="KR17" s="119">
        <v>6699</v>
      </c>
      <c r="KS17" s="119">
        <v>6002</v>
      </c>
      <c r="KT17" s="119">
        <v>5248</v>
      </c>
      <c r="KU17" s="119">
        <v>4397</v>
      </c>
      <c r="KV17" s="119">
        <v>3834</v>
      </c>
      <c r="KW17" s="119">
        <v>3422</v>
      </c>
      <c r="KX17" s="119">
        <v>16943</v>
      </c>
      <c r="KY17" s="119">
        <v>46545</v>
      </c>
      <c r="KZ17" s="119">
        <v>0</v>
      </c>
      <c r="LA17" s="119">
        <v>0</v>
      </c>
      <c r="LB17" s="119">
        <v>9071</v>
      </c>
      <c r="LC17" s="119">
        <v>7586</v>
      </c>
      <c r="LD17" s="119">
        <v>5959</v>
      </c>
      <c r="LE17" s="119">
        <v>4818</v>
      </c>
      <c r="LF17" s="119">
        <v>3477</v>
      </c>
      <c r="LG17" s="119">
        <v>4074</v>
      </c>
      <c r="LH17" s="119">
        <v>15313</v>
      </c>
      <c r="LI17" s="119">
        <v>50298</v>
      </c>
    </row>
    <row r="18" spans="1:321" s="13" customFormat="1">
      <c r="A18" s="44" t="s">
        <v>580</v>
      </c>
      <c r="B18" s="119" t="s">
        <v>134</v>
      </c>
      <c r="C18" s="119" t="s">
        <v>134</v>
      </c>
      <c r="D18" s="119">
        <v>5547</v>
      </c>
      <c r="E18" s="119">
        <v>6027</v>
      </c>
      <c r="F18" s="119">
        <v>6971</v>
      </c>
      <c r="G18" s="119">
        <v>4801</v>
      </c>
      <c r="H18" s="119">
        <v>5442</v>
      </c>
      <c r="I18" s="119">
        <v>3003</v>
      </c>
      <c r="J18" s="119">
        <v>16894</v>
      </c>
      <c r="K18" s="119">
        <v>48685</v>
      </c>
      <c r="L18" s="119" t="s">
        <v>134</v>
      </c>
      <c r="M18" s="119" t="s">
        <v>134</v>
      </c>
      <c r="N18" s="119">
        <v>5780</v>
      </c>
      <c r="O18" s="119">
        <v>6369</v>
      </c>
      <c r="P18" s="119">
        <v>5464</v>
      </c>
      <c r="Q18" s="119">
        <v>3105</v>
      </c>
      <c r="R18" s="119">
        <v>3191</v>
      </c>
      <c r="S18" s="119">
        <v>5057</v>
      </c>
      <c r="T18" s="119">
        <v>14945</v>
      </c>
      <c r="U18" s="119">
        <v>43911</v>
      </c>
      <c r="V18" s="119" t="s">
        <v>134</v>
      </c>
      <c r="W18" s="119" t="s">
        <v>134</v>
      </c>
      <c r="X18" s="119">
        <v>4978</v>
      </c>
      <c r="Y18" s="119">
        <v>5895</v>
      </c>
      <c r="Z18" s="119">
        <v>4904</v>
      </c>
      <c r="AA18" s="119">
        <v>3511</v>
      </c>
      <c r="AB18" s="119">
        <v>2435</v>
      </c>
      <c r="AC18" s="119">
        <v>4807</v>
      </c>
      <c r="AD18" s="119">
        <v>19954</v>
      </c>
      <c r="AE18" s="119">
        <v>46484</v>
      </c>
      <c r="AF18" s="119" t="s">
        <v>134</v>
      </c>
      <c r="AG18" s="119" t="s">
        <v>134</v>
      </c>
      <c r="AH18" s="119">
        <v>3858</v>
      </c>
      <c r="AI18" s="119">
        <v>3205</v>
      </c>
      <c r="AJ18" s="119">
        <v>3830</v>
      </c>
      <c r="AK18" s="119">
        <v>2584</v>
      </c>
      <c r="AL18" s="119">
        <v>1922</v>
      </c>
      <c r="AM18" s="119">
        <v>2244</v>
      </c>
      <c r="AN18" s="119">
        <v>15585</v>
      </c>
      <c r="AO18" s="119">
        <v>33228</v>
      </c>
      <c r="AP18" s="119" t="s">
        <v>134</v>
      </c>
      <c r="AQ18" s="119" t="s">
        <v>134</v>
      </c>
      <c r="AR18" s="119">
        <v>6777</v>
      </c>
      <c r="AS18" s="119">
        <v>4885</v>
      </c>
      <c r="AT18" s="119">
        <v>6090</v>
      </c>
      <c r="AU18" s="119">
        <v>6178</v>
      </c>
      <c r="AV18" s="119">
        <v>1912</v>
      </c>
      <c r="AW18" s="119">
        <v>1871</v>
      </c>
      <c r="AX18" s="119">
        <v>23077</v>
      </c>
      <c r="AY18" s="119">
        <v>50790</v>
      </c>
      <c r="AZ18" s="119" t="s">
        <v>134</v>
      </c>
      <c r="BA18" s="119" t="s">
        <v>134</v>
      </c>
      <c r="BB18" s="119">
        <v>4082</v>
      </c>
      <c r="BC18" s="119">
        <v>4762</v>
      </c>
      <c r="BD18" s="119">
        <v>3572</v>
      </c>
      <c r="BE18" s="119">
        <v>6544</v>
      </c>
      <c r="BF18" s="119">
        <v>3006</v>
      </c>
      <c r="BG18" s="119">
        <v>2927</v>
      </c>
      <c r="BH18" s="119">
        <v>20154</v>
      </c>
      <c r="BI18" s="119">
        <v>45047</v>
      </c>
      <c r="BJ18" s="119" t="s">
        <v>134</v>
      </c>
      <c r="BK18" s="119" t="s">
        <v>134</v>
      </c>
      <c r="BL18" s="119" t="s">
        <v>134</v>
      </c>
      <c r="BM18" s="119" t="s">
        <v>134</v>
      </c>
      <c r="BN18" s="119">
        <v>7</v>
      </c>
      <c r="BO18" s="119">
        <v>337</v>
      </c>
      <c r="BP18" s="119">
        <v>525</v>
      </c>
      <c r="BQ18" s="119">
        <v>491</v>
      </c>
      <c r="BR18" s="119">
        <v>6579</v>
      </c>
      <c r="BS18" s="119">
        <v>7939</v>
      </c>
      <c r="BT18" s="119" t="s">
        <v>134</v>
      </c>
      <c r="BU18" s="119" t="s">
        <v>134</v>
      </c>
      <c r="BV18" s="119" t="s">
        <v>134</v>
      </c>
      <c r="BW18" s="119" t="s">
        <v>134</v>
      </c>
      <c r="BX18" s="119">
        <v>8</v>
      </c>
      <c r="BY18" s="119">
        <v>240</v>
      </c>
      <c r="BZ18" s="119">
        <v>171</v>
      </c>
      <c r="CA18" s="119">
        <v>828</v>
      </c>
      <c r="CB18" s="119">
        <v>6950</v>
      </c>
      <c r="CC18" s="119">
        <v>8197</v>
      </c>
      <c r="CD18" s="119" t="s">
        <v>134</v>
      </c>
      <c r="CE18" s="119" t="s">
        <v>134</v>
      </c>
      <c r="CF18" s="119" t="s">
        <v>134</v>
      </c>
      <c r="CG18" s="119" t="s">
        <v>134</v>
      </c>
      <c r="CH18" s="119">
        <v>6</v>
      </c>
      <c r="CI18" s="119">
        <v>89</v>
      </c>
      <c r="CJ18" s="119">
        <v>280</v>
      </c>
      <c r="CK18" s="119">
        <v>1215</v>
      </c>
      <c r="CL18" s="119">
        <v>5566</v>
      </c>
      <c r="CM18" s="119">
        <v>7156</v>
      </c>
      <c r="CN18" s="119" t="s">
        <v>134</v>
      </c>
      <c r="CO18" s="119" t="s">
        <v>134</v>
      </c>
      <c r="CP18" s="119" t="s">
        <v>134</v>
      </c>
      <c r="CQ18" s="119" t="s">
        <v>134</v>
      </c>
      <c r="CR18" s="119">
        <v>12</v>
      </c>
      <c r="CS18" s="119">
        <v>44</v>
      </c>
      <c r="CT18" s="119">
        <v>160</v>
      </c>
      <c r="CU18" s="119">
        <v>754</v>
      </c>
      <c r="CV18" s="119">
        <v>5607</v>
      </c>
      <c r="CW18" s="119">
        <v>6577</v>
      </c>
      <c r="CX18" s="119" t="s">
        <v>134</v>
      </c>
      <c r="CY18" s="119" t="s">
        <v>134</v>
      </c>
      <c r="CZ18" s="119" t="s">
        <v>134</v>
      </c>
      <c r="DA18" s="119" t="s">
        <v>134</v>
      </c>
      <c r="DB18" s="119">
        <v>70</v>
      </c>
      <c r="DC18" s="119">
        <v>63</v>
      </c>
      <c r="DD18" s="119">
        <v>2969</v>
      </c>
      <c r="DE18" s="119">
        <v>762</v>
      </c>
      <c r="DF18" s="119">
        <v>6386</v>
      </c>
      <c r="DG18" s="119">
        <v>10250</v>
      </c>
      <c r="DH18" s="119" t="s">
        <v>134</v>
      </c>
      <c r="DI18" s="119" t="s">
        <v>134</v>
      </c>
      <c r="DJ18" s="119" t="s">
        <v>134</v>
      </c>
      <c r="DK18" s="119" t="s">
        <v>134</v>
      </c>
      <c r="DL18" s="119">
        <v>5</v>
      </c>
      <c r="DM18" s="119">
        <v>250</v>
      </c>
      <c r="DN18" s="119">
        <v>183</v>
      </c>
      <c r="DO18" s="119">
        <v>5087</v>
      </c>
      <c r="DP18" s="119">
        <v>7769</v>
      </c>
      <c r="DQ18" s="119">
        <v>13294</v>
      </c>
      <c r="DR18" s="119" t="s">
        <v>134</v>
      </c>
      <c r="DS18" s="119" t="s">
        <v>134</v>
      </c>
      <c r="DT18" s="119" t="s">
        <v>134</v>
      </c>
      <c r="DU18" s="119" t="s">
        <v>134</v>
      </c>
      <c r="DV18" s="119">
        <v>1</v>
      </c>
      <c r="DW18" s="119">
        <v>213</v>
      </c>
      <c r="DX18" s="119">
        <v>157</v>
      </c>
      <c r="DY18" s="119">
        <v>2652</v>
      </c>
      <c r="DZ18" s="119">
        <v>9634</v>
      </c>
      <c r="EA18" s="119">
        <v>12657</v>
      </c>
      <c r="EB18" s="119" t="s">
        <v>134</v>
      </c>
      <c r="EC18" s="119" t="s">
        <v>134</v>
      </c>
      <c r="ED18" s="119">
        <v>4245</v>
      </c>
      <c r="EE18" s="119">
        <v>3878</v>
      </c>
      <c r="EF18" s="119">
        <v>3276</v>
      </c>
      <c r="EG18" s="119">
        <v>3387</v>
      </c>
      <c r="EH18" s="119">
        <v>2312</v>
      </c>
      <c r="EI18" s="119">
        <v>2523</v>
      </c>
      <c r="EJ18" s="119">
        <v>18539</v>
      </c>
      <c r="EK18" s="119">
        <v>38160</v>
      </c>
      <c r="EL18" s="119" t="s">
        <v>134</v>
      </c>
      <c r="EM18" s="119" t="s">
        <v>134</v>
      </c>
      <c r="EN18" s="119">
        <v>5451</v>
      </c>
      <c r="EO18" s="119">
        <v>3313</v>
      </c>
      <c r="EP18" s="119">
        <v>2846</v>
      </c>
      <c r="EQ18" s="119">
        <v>3058</v>
      </c>
      <c r="ER18" s="119">
        <v>2085</v>
      </c>
      <c r="ES18" s="119">
        <v>3049</v>
      </c>
      <c r="ET18" s="119">
        <v>16547</v>
      </c>
      <c r="EU18" s="119">
        <v>36349</v>
      </c>
      <c r="EV18" s="119" t="s">
        <v>134</v>
      </c>
      <c r="EW18" s="119" t="s">
        <v>134</v>
      </c>
      <c r="EX18" s="119">
        <v>2684</v>
      </c>
      <c r="EY18" s="119">
        <v>2949</v>
      </c>
      <c r="EZ18" s="119">
        <v>2391</v>
      </c>
      <c r="FA18" s="119">
        <v>1649</v>
      </c>
      <c r="FB18" s="119">
        <v>1594</v>
      </c>
      <c r="FC18" s="119">
        <v>3800</v>
      </c>
      <c r="FD18" s="119">
        <v>16911</v>
      </c>
      <c r="FE18" s="119">
        <v>31978</v>
      </c>
      <c r="FF18" s="119" t="s">
        <v>134</v>
      </c>
      <c r="FG18" s="119" t="s">
        <v>134</v>
      </c>
      <c r="FH18" s="119">
        <v>3719</v>
      </c>
      <c r="FI18" s="119">
        <v>4080</v>
      </c>
      <c r="FJ18" s="119">
        <v>3655</v>
      </c>
      <c r="FK18" s="119">
        <v>2379</v>
      </c>
      <c r="FL18" s="119">
        <v>1621</v>
      </c>
      <c r="FM18" s="119">
        <v>2110</v>
      </c>
      <c r="FN18" s="119">
        <v>18352</v>
      </c>
      <c r="FO18" s="119">
        <v>35916</v>
      </c>
      <c r="FP18" s="119" t="s">
        <v>134</v>
      </c>
      <c r="FQ18" s="119" t="s">
        <v>134</v>
      </c>
      <c r="FR18" s="119">
        <v>3035</v>
      </c>
      <c r="FS18" s="119">
        <v>2834</v>
      </c>
      <c r="FT18" s="119">
        <v>2981</v>
      </c>
      <c r="FU18" s="119">
        <v>1966</v>
      </c>
      <c r="FV18" s="119">
        <v>2394</v>
      </c>
      <c r="FW18" s="119">
        <v>5254</v>
      </c>
      <c r="FX18" s="119">
        <v>10170</v>
      </c>
      <c r="FY18" s="119">
        <v>28634</v>
      </c>
      <c r="FZ18" s="119" t="s">
        <v>134</v>
      </c>
      <c r="GA18" s="119" t="s">
        <v>134</v>
      </c>
      <c r="GB18" s="119">
        <v>3239</v>
      </c>
      <c r="GC18" s="119">
        <v>3100</v>
      </c>
      <c r="GD18" s="119">
        <v>2695</v>
      </c>
      <c r="GE18" s="119">
        <v>2019</v>
      </c>
      <c r="GF18" s="119">
        <v>1585</v>
      </c>
      <c r="GG18" s="119">
        <v>4903</v>
      </c>
      <c r="GH18" s="119">
        <v>11253</v>
      </c>
      <c r="GI18" s="119">
        <v>28794</v>
      </c>
      <c r="GJ18" s="119" t="s">
        <v>134</v>
      </c>
      <c r="GK18" s="119" t="s">
        <v>134</v>
      </c>
      <c r="GL18" s="119">
        <v>2944</v>
      </c>
      <c r="GM18" s="119">
        <v>2618</v>
      </c>
      <c r="GN18" s="119">
        <v>2453</v>
      </c>
      <c r="GO18" s="119">
        <v>1770</v>
      </c>
      <c r="GP18" s="119">
        <v>1478</v>
      </c>
      <c r="GQ18" s="119">
        <v>2158</v>
      </c>
      <c r="GR18" s="119">
        <v>13121</v>
      </c>
      <c r="GS18" s="119">
        <v>26542</v>
      </c>
      <c r="GT18" s="119">
        <v>0</v>
      </c>
      <c r="GU18" s="119">
        <v>0</v>
      </c>
      <c r="GV18" s="119">
        <v>3981</v>
      </c>
      <c r="GW18" s="119">
        <v>3868</v>
      </c>
      <c r="GX18" s="119">
        <v>3546</v>
      </c>
      <c r="GY18" s="119">
        <v>2098</v>
      </c>
      <c r="GZ18" s="119">
        <v>1790</v>
      </c>
      <c r="HA18" s="119">
        <v>2094</v>
      </c>
      <c r="HB18" s="119">
        <v>13215</v>
      </c>
      <c r="HC18" s="119">
        <v>30592</v>
      </c>
      <c r="HD18" s="119">
        <v>0</v>
      </c>
      <c r="HE18" s="119">
        <v>0</v>
      </c>
      <c r="HF18" s="119">
        <v>4043</v>
      </c>
      <c r="HG18" s="119">
        <v>3501</v>
      </c>
      <c r="HH18" s="119">
        <v>3240</v>
      </c>
      <c r="HI18" s="119">
        <v>2202</v>
      </c>
      <c r="HJ18" s="119">
        <v>1752</v>
      </c>
      <c r="HK18" s="119">
        <v>2744</v>
      </c>
      <c r="HL18" s="119">
        <v>12055</v>
      </c>
      <c r="HM18" s="119">
        <v>29537</v>
      </c>
      <c r="HN18" s="119" t="s">
        <v>134</v>
      </c>
      <c r="HO18" s="119" t="s">
        <v>134</v>
      </c>
      <c r="HP18" s="119">
        <v>4619</v>
      </c>
      <c r="HQ18" s="119">
        <v>4227</v>
      </c>
      <c r="HR18" s="119">
        <v>3163</v>
      </c>
      <c r="HS18" s="119">
        <v>2177</v>
      </c>
      <c r="HT18" s="119">
        <v>2090</v>
      </c>
      <c r="HU18" s="119">
        <v>2077</v>
      </c>
      <c r="HV18" s="119">
        <v>11315</v>
      </c>
      <c r="HW18" s="119">
        <v>29668</v>
      </c>
      <c r="HX18" s="119">
        <v>0</v>
      </c>
      <c r="HY18" s="119">
        <v>0</v>
      </c>
      <c r="HZ18" s="119">
        <v>4759</v>
      </c>
      <c r="IA18" s="119">
        <v>3538</v>
      </c>
      <c r="IB18" s="119">
        <v>3179</v>
      </c>
      <c r="IC18" s="119">
        <v>2221</v>
      </c>
      <c r="ID18" s="119">
        <v>2011</v>
      </c>
      <c r="IE18" s="119">
        <v>2025</v>
      </c>
      <c r="IF18" s="119">
        <v>10140</v>
      </c>
      <c r="IG18" s="119">
        <v>27873</v>
      </c>
      <c r="IH18" s="119" t="s">
        <v>134</v>
      </c>
      <c r="II18" s="119" t="s">
        <v>134</v>
      </c>
      <c r="IJ18" s="119">
        <v>7271</v>
      </c>
      <c r="IK18" s="119">
        <v>5127</v>
      </c>
      <c r="IL18" s="119">
        <v>3516</v>
      </c>
      <c r="IM18" s="119">
        <v>2680</v>
      </c>
      <c r="IN18" s="119">
        <v>2843</v>
      </c>
      <c r="IO18" s="119">
        <v>2353</v>
      </c>
      <c r="IP18" s="119">
        <v>12937</v>
      </c>
      <c r="IQ18" s="119">
        <v>36727</v>
      </c>
      <c r="IR18" s="119">
        <v>0</v>
      </c>
      <c r="IS18" s="119">
        <v>0</v>
      </c>
      <c r="IT18" s="119">
        <v>8052</v>
      </c>
      <c r="IU18" s="119">
        <v>4949</v>
      </c>
      <c r="IV18" s="119">
        <v>4540</v>
      </c>
      <c r="IW18" s="119">
        <v>2970</v>
      </c>
      <c r="IX18" s="119">
        <v>3184</v>
      </c>
      <c r="IY18" s="119">
        <v>3768</v>
      </c>
      <c r="IZ18" s="119">
        <v>13184</v>
      </c>
      <c r="JA18" s="119">
        <v>40647</v>
      </c>
      <c r="JB18" s="119">
        <v>0</v>
      </c>
      <c r="JC18" s="119">
        <v>0</v>
      </c>
      <c r="JD18" s="119">
        <v>5443</v>
      </c>
      <c r="JE18" s="119">
        <v>5940</v>
      </c>
      <c r="JF18" s="119">
        <v>4321</v>
      </c>
      <c r="JG18" s="119">
        <v>3617</v>
      </c>
      <c r="JH18" s="119">
        <v>3194</v>
      </c>
      <c r="JI18" s="119">
        <v>5011</v>
      </c>
      <c r="JJ18" s="119">
        <v>13135</v>
      </c>
      <c r="JK18" s="119">
        <v>40661</v>
      </c>
      <c r="JL18" s="119">
        <v>0</v>
      </c>
      <c r="JM18" s="119">
        <v>0</v>
      </c>
      <c r="JN18" s="119">
        <v>4712</v>
      </c>
      <c r="JO18" s="119">
        <v>4734</v>
      </c>
      <c r="JP18" s="119">
        <v>3079</v>
      </c>
      <c r="JQ18" s="119">
        <v>2844</v>
      </c>
      <c r="JR18" s="119">
        <v>2736</v>
      </c>
      <c r="JS18" s="119">
        <v>3526</v>
      </c>
      <c r="JT18" s="119">
        <v>14403</v>
      </c>
      <c r="JU18" s="119">
        <v>36034</v>
      </c>
      <c r="JV18" s="119" t="s">
        <v>134</v>
      </c>
      <c r="JW18" s="119" t="s">
        <v>134</v>
      </c>
      <c r="JX18" s="119">
        <v>5977</v>
      </c>
      <c r="JY18" s="119">
        <v>6699</v>
      </c>
      <c r="JZ18" s="119">
        <v>5271</v>
      </c>
      <c r="KA18" s="119">
        <v>4084</v>
      </c>
      <c r="KB18" s="119">
        <v>4066</v>
      </c>
      <c r="KC18" s="119">
        <v>3451</v>
      </c>
      <c r="KD18" s="119">
        <v>16338</v>
      </c>
      <c r="KE18" s="119">
        <v>45886</v>
      </c>
      <c r="KF18" s="119">
        <v>0</v>
      </c>
      <c r="KG18" s="119">
        <v>0</v>
      </c>
      <c r="KH18" s="119">
        <v>7248</v>
      </c>
      <c r="KI18" s="119">
        <v>3992</v>
      </c>
      <c r="KJ18" s="119">
        <v>4297</v>
      </c>
      <c r="KK18" s="119">
        <v>3154</v>
      </c>
      <c r="KL18" s="119">
        <v>3749</v>
      </c>
      <c r="KM18" s="119">
        <v>3436</v>
      </c>
      <c r="KN18" s="119">
        <v>13947</v>
      </c>
      <c r="KO18" s="119">
        <v>39823</v>
      </c>
      <c r="KP18" s="119">
        <v>0</v>
      </c>
      <c r="KQ18" s="119">
        <v>0</v>
      </c>
      <c r="KR18" s="119">
        <v>5510</v>
      </c>
      <c r="KS18" s="119">
        <v>4918</v>
      </c>
      <c r="KT18" s="119">
        <v>4022</v>
      </c>
      <c r="KU18" s="119">
        <v>3434</v>
      </c>
      <c r="KV18" s="119">
        <v>3320</v>
      </c>
      <c r="KW18" s="119">
        <v>3123</v>
      </c>
      <c r="KX18" s="119">
        <v>15221</v>
      </c>
      <c r="KY18" s="119">
        <v>39548</v>
      </c>
      <c r="KZ18" s="119">
        <v>0</v>
      </c>
      <c r="LA18" s="119">
        <v>0</v>
      </c>
      <c r="LB18" s="119">
        <v>8179</v>
      </c>
      <c r="LC18" s="119">
        <v>6959</v>
      </c>
      <c r="LD18" s="119">
        <v>4821</v>
      </c>
      <c r="LE18" s="119">
        <v>3943</v>
      </c>
      <c r="LF18" s="119">
        <v>3215</v>
      </c>
      <c r="LG18" s="119">
        <v>3959</v>
      </c>
      <c r="LH18" s="119">
        <v>14966</v>
      </c>
      <c r="LI18" s="119">
        <v>46042</v>
      </c>
    </row>
    <row r="19" spans="1:321">
      <c r="A19" s="4" t="s">
        <v>581</v>
      </c>
      <c r="B19" s="119" t="s">
        <v>134</v>
      </c>
      <c r="C19" s="119" t="s">
        <v>134</v>
      </c>
      <c r="D19" s="119">
        <v>5139</v>
      </c>
      <c r="E19" s="119">
        <v>5754</v>
      </c>
      <c r="F19" s="119">
        <v>7203</v>
      </c>
      <c r="G19" s="119">
        <v>4771</v>
      </c>
      <c r="H19" s="119">
        <v>5113</v>
      </c>
      <c r="I19" s="119">
        <v>2855</v>
      </c>
      <c r="J19" s="119">
        <v>15598</v>
      </c>
      <c r="K19" s="119">
        <v>46433</v>
      </c>
      <c r="L19" s="119" t="s">
        <v>134</v>
      </c>
      <c r="M19" s="119" t="s">
        <v>134</v>
      </c>
      <c r="N19" s="119">
        <v>5291</v>
      </c>
      <c r="O19" s="119">
        <v>6243</v>
      </c>
      <c r="P19" s="119">
        <v>5195</v>
      </c>
      <c r="Q19" s="119">
        <v>3124</v>
      </c>
      <c r="R19" s="119">
        <v>4868</v>
      </c>
      <c r="S19" s="119">
        <v>4808</v>
      </c>
      <c r="T19" s="119">
        <v>15033</v>
      </c>
      <c r="U19" s="119">
        <v>44562</v>
      </c>
      <c r="V19" s="119" t="s">
        <v>134</v>
      </c>
      <c r="W19" s="119" t="s">
        <v>134</v>
      </c>
      <c r="X19" s="119">
        <v>4640</v>
      </c>
      <c r="Y19" s="119">
        <v>5682</v>
      </c>
      <c r="Z19" s="119">
        <v>5190</v>
      </c>
      <c r="AA19" s="119">
        <v>3601</v>
      </c>
      <c r="AB19" s="119">
        <v>2387</v>
      </c>
      <c r="AC19" s="119">
        <v>4654</v>
      </c>
      <c r="AD19" s="119">
        <v>16287</v>
      </c>
      <c r="AE19" s="119">
        <v>42441</v>
      </c>
      <c r="AF19" s="119" t="s">
        <v>134</v>
      </c>
      <c r="AG19" s="119" t="s">
        <v>134</v>
      </c>
      <c r="AH19" s="119">
        <v>3691</v>
      </c>
      <c r="AI19" s="119">
        <v>3193</v>
      </c>
      <c r="AJ19" s="119">
        <v>4030</v>
      </c>
      <c r="AK19" s="119">
        <v>2613</v>
      </c>
      <c r="AL19" s="119">
        <v>1919</v>
      </c>
      <c r="AM19" s="119">
        <v>2215</v>
      </c>
      <c r="AN19" s="119">
        <v>16036</v>
      </c>
      <c r="AO19" s="119">
        <v>33697</v>
      </c>
      <c r="AP19" s="119" t="s">
        <v>134</v>
      </c>
      <c r="AQ19" s="119" t="s">
        <v>134</v>
      </c>
      <c r="AR19" s="119">
        <v>3822</v>
      </c>
      <c r="AS19" s="119">
        <v>4460</v>
      </c>
      <c r="AT19" s="119">
        <v>5559</v>
      </c>
      <c r="AU19" s="119">
        <v>5984</v>
      </c>
      <c r="AV19" s="119">
        <v>2045</v>
      </c>
      <c r="AW19" s="119">
        <v>1788</v>
      </c>
      <c r="AX19" s="119">
        <v>22612</v>
      </c>
      <c r="AY19" s="119">
        <v>46270</v>
      </c>
      <c r="AZ19" s="119" t="s">
        <v>134</v>
      </c>
      <c r="BA19" s="119" t="s">
        <v>134</v>
      </c>
      <c r="BB19" s="119">
        <v>3812</v>
      </c>
      <c r="BC19" s="119">
        <v>4438</v>
      </c>
      <c r="BD19" s="119">
        <v>3335</v>
      </c>
      <c r="BE19" s="119">
        <v>3510</v>
      </c>
      <c r="BF19" s="119">
        <v>2840</v>
      </c>
      <c r="BG19" s="119">
        <v>2860</v>
      </c>
      <c r="BH19" s="119">
        <v>20471</v>
      </c>
      <c r="BI19" s="119">
        <v>41266</v>
      </c>
      <c r="BJ19" s="119" t="s">
        <v>134</v>
      </c>
      <c r="BK19" s="119" t="s">
        <v>134</v>
      </c>
      <c r="BL19" s="119" t="s">
        <v>134</v>
      </c>
      <c r="BM19" s="119" t="s">
        <v>134</v>
      </c>
      <c r="BN19" s="119">
        <v>9</v>
      </c>
      <c r="BO19" s="119">
        <v>343</v>
      </c>
      <c r="BP19" s="119">
        <v>533</v>
      </c>
      <c r="BQ19" s="119">
        <v>497</v>
      </c>
      <c r="BR19" s="119">
        <v>6514</v>
      </c>
      <c r="BS19" s="119">
        <v>7896</v>
      </c>
      <c r="BT19" s="119" t="s">
        <v>134</v>
      </c>
      <c r="BU19" s="119" t="s">
        <v>134</v>
      </c>
      <c r="BV19" s="119" t="s">
        <v>134</v>
      </c>
      <c r="BW19" s="119" t="s">
        <v>134</v>
      </c>
      <c r="BX19" s="119">
        <v>8</v>
      </c>
      <c r="BY19" s="119">
        <v>235</v>
      </c>
      <c r="BZ19" s="119">
        <v>168</v>
      </c>
      <c r="CA19" s="119">
        <v>812</v>
      </c>
      <c r="CB19" s="119">
        <v>6217</v>
      </c>
      <c r="CC19" s="119">
        <v>7440</v>
      </c>
      <c r="CD19" s="119" t="s">
        <v>134</v>
      </c>
      <c r="CE19" s="119" t="s">
        <v>134</v>
      </c>
      <c r="CF19" s="119" t="s">
        <v>134</v>
      </c>
      <c r="CG19" s="119" t="s">
        <v>134</v>
      </c>
      <c r="CH19" s="119">
        <v>3</v>
      </c>
      <c r="CI19" s="119">
        <v>89</v>
      </c>
      <c r="CJ19" s="119">
        <v>279</v>
      </c>
      <c r="CK19" s="119">
        <v>823</v>
      </c>
      <c r="CL19" s="119">
        <v>5266</v>
      </c>
      <c r="CM19" s="119">
        <v>6460</v>
      </c>
      <c r="CN19" s="119" t="s">
        <v>134</v>
      </c>
      <c r="CO19" s="119" t="s">
        <v>134</v>
      </c>
      <c r="CP19" s="119" t="s">
        <v>134</v>
      </c>
      <c r="CQ19" s="119" t="s">
        <v>134</v>
      </c>
      <c r="CR19" s="119">
        <v>12</v>
      </c>
      <c r="CS19" s="119">
        <v>41</v>
      </c>
      <c r="CT19" s="119">
        <v>164</v>
      </c>
      <c r="CU19" s="119">
        <v>746</v>
      </c>
      <c r="CV19" s="119">
        <v>5805</v>
      </c>
      <c r="CW19" s="119">
        <v>6768</v>
      </c>
      <c r="CX19" s="119" t="s">
        <v>134</v>
      </c>
      <c r="CY19" s="119" t="s">
        <v>134</v>
      </c>
      <c r="CZ19" s="119" t="s">
        <v>134</v>
      </c>
      <c r="DA19" s="119" t="s">
        <v>134</v>
      </c>
      <c r="DB19" s="119">
        <v>70</v>
      </c>
      <c r="DC19" s="119">
        <v>62</v>
      </c>
      <c r="DD19" s="119">
        <v>2971</v>
      </c>
      <c r="DE19" s="119">
        <v>765</v>
      </c>
      <c r="DF19" s="119">
        <v>6234</v>
      </c>
      <c r="DG19" s="119">
        <v>10102</v>
      </c>
      <c r="DH19" s="119" t="s">
        <v>134</v>
      </c>
      <c r="DI19" s="119" t="s">
        <v>134</v>
      </c>
      <c r="DJ19" s="119" t="s">
        <v>134</v>
      </c>
      <c r="DK19" s="119" t="s">
        <v>134</v>
      </c>
      <c r="DL19" s="119">
        <v>5</v>
      </c>
      <c r="DM19" s="119">
        <v>250</v>
      </c>
      <c r="DN19" s="119">
        <v>183</v>
      </c>
      <c r="DO19" s="119">
        <v>5086</v>
      </c>
      <c r="DP19" s="119">
        <v>7548</v>
      </c>
      <c r="DQ19" s="119">
        <v>13072</v>
      </c>
      <c r="DR19" s="119" t="s">
        <v>134</v>
      </c>
      <c r="DS19" s="119" t="s">
        <v>134</v>
      </c>
      <c r="DT19" s="119" t="s">
        <v>134</v>
      </c>
      <c r="DU19" s="119" t="s">
        <v>134</v>
      </c>
      <c r="DV19" s="119">
        <v>1</v>
      </c>
      <c r="DW19" s="119">
        <v>202</v>
      </c>
      <c r="DX19" s="119">
        <v>155</v>
      </c>
      <c r="DY19" s="119">
        <v>2649</v>
      </c>
      <c r="DZ19" s="119">
        <v>9187</v>
      </c>
      <c r="EA19" s="119">
        <v>12194</v>
      </c>
      <c r="EB19" s="119" t="s">
        <v>134</v>
      </c>
      <c r="EC19" s="119" t="s">
        <v>134</v>
      </c>
      <c r="ED19" s="119">
        <v>3719</v>
      </c>
      <c r="EE19" s="119">
        <v>4534</v>
      </c>
      <c r="EF19" s="119">
        <v>3136</v>
      </c>
      <c r="EG19" s="119">
        <v>4794</v>
      </c>
      <c r="EH19" s="119">
        <v>2195</v>
      </c>
      <c r="EI19" s="119">
        <v>2505</v>
      </c>
      <c r="EJ19" s="119">
        <v>17927</v>
      </c>
      <c r="EK19" s="119">
        <v>38810</v>
      </c>
      <c r="EL19" s="119" t="s">
        <v>134</v>
      </c>
      <c r="EM19" s="119" t="s">
        <v>134</v>
      </c>
      <c r="EN19" s="119">
        <v>5020</v>
      </c>
      <c r="EO19" s="119">
        <v>3090</v>
      </c>
      <c r="EP19" s="119">
        <v>2709</v>
      </c>
      <c r="EQ19" s="119">
        <v>2980</v>
      </c>
      <c r="ER19" s="119">
        <v>2168</v>
      </c>
      <c r="ES19" s="119">
        <v>3002</v>
      </c>
      <c r="ET19" s="119">
        <v>18587</v>
      </c>
      <c r="EU19" s="119">
        <v>37556</v>
      </c>
      <c r="EV19" s="119" t="s">
        <v>134</v>
      </c>
      <c r="EW19" s="119" t="s">
        <v>134</v>
      </c>
      <c r="EX19" s="119">
        <v>2461</v>
      </c>
      <c r="EY19" s="119">
        <v>2690</v>
      </c>
      <c r="EZ19" s="119">
        <v>2096</v>
      </c>
      <c r="FA19" s="119">
        <v>1462</v>
      </c>
      <c r="FB19" s="119">
        <v>1286</v>
      </c>
      <c r="FC19" s="119">
        <v>3621</v>
      </c>
      <c r="FD19" s="119">
        <v>15764</v>
      </c>
      <c r="FE19" s="119">
        <v>29380</v>
      </c>
      <c r="FF19" s="119" t="s">
        <v>134</v>
      </c>
      <c r="FG19" s="119" t="s">
        <v>134</v>
      </c>
      <c r="FH19" s="119">
        <v>3540</v>
      </c>
      <c r="FI19" s="119">
        <v>3739</v>
      </c>
      <c r="FJ19" s="119">
        <v>3414</v>
      </c>
      <c r="FK19" s="119">
        <v>2349</v>
      </c>
      <c r="FL19" s="119">
        <v>1637</v>
      </c>
      <c r="FM19" s="119">
        <v>2608</v>
      </c>
      <c r="FN19" s="119">
        <v>17417</v>
      </c>
      <c r="FO19" s="119">
        <v>34704</v>
      </c>
      <c r="FP19" s="119" t="s">
        <v>134</v>
      </c>
      <c r="FQ19" s="119" t="s">
        <v>134</v>
      </c>
      <c r="FR19" s="119">
        <v>2981</v>
      </c>
      <c r="FS19" s="119">
        <v>2696</v>
      </c>
      <c r="FT19" s="119">
        <v>2801</v>
      </c>
      <c r="FU19" s="119">
        <v>1876</v>
      </c>
      <c r="FV19" s="119">
        <v>2346</v>
      </c>
      <c r="FW19" s="119">
        <v>5203</v>
      </c>
      <c r="FX19" s="119">
        <v>11319</v>
      </c>
      <c r="FY19" s="119">
        <v>29222</v>
      </c>
      <c r="FZ19" s="119" t="s">
        <v>134</v>
      </c>
      <c r="GA19" s="119" t="s">
        <v>134</v>
      </c>
      <c r="GB19" s="119">
        <v>3140</v>
      </c>
      <c r="GC19" s="119">
        <v>2959</v>
      </c>
      <c r="GD19" s="119">
        <v>2578</v>
      </c>
      <c r="GE19" s="119">
        <v>1846</v>
      </c>
      <c r="GF19" s="119">
        <v>1524</v>
      </c>
      <c r="GG19" s="119">
        <v>4719</v>
      </c>
      <c r="GH19" s="119">
        <v>26347</v>
      </c>
      <c r="GI19" s="119">
        <v>43113</v>
      </c>
      <c r="GJ19" s="119" t="s">
        <v>134</v>
      </c>
      <c r="GK19" s="119" t="s">
        <v>134</v>
      </c>
      <c r="GL19" s="119">
        <v>2818</v>
      </c>
      <c r="GM19" s="119">
        <v>2326</v>
      </c>
      <c r="GN19" s="119">
        <v>2148</v>
      </c>
      <c r="GO19" s="119">
        <v>1570</v>
      </c>
      <c r="GP19" s="119">
        <v>1415</v>
      </c>
      <c r="GQ19" s="119">
        <v>2046</v>
      </c>
      <c r="GR19" s="119">
        <v>12378</v>
      </c>
      <c r="GS19" s="119">
        <v>24701</v>
      </c>
      <c r="GT19" s="119">
        <v>0</v>
      </c>
      <c r="GU19" s="119">
        <v>0</v>
      </c>
      <c r="GV19" s="119">
        <v>3955</v>
      </c>
      <c r="GW19" s="119">
        <v>3510</v>
      </c>
      <c r="GX19" s="119">
        <v>3300</v>
      </c>
      <c r="GY19" s="119">
        <v>2020</v>
      </c>
      <c r="GZ19" s="119">
        <v>1761</v>
      </c>
      <c r="HA19" s="119">
        <v>3143</v>
      </c>
      <c r="HB19" s="119">
        <v>13086</v>
      </c>
      <c r="HC19" s="119">
        <v>30775</v>
      </c>
      <c r="HD19" s="119">
        <v>0</v>
      </c>
      <c r="HE19" s="119">
        <v>0</v>
      </c>
      <c r="HF19" s="119">
        <v>4004</v>
      </c>
      <c r="HG19" s="119">
        <v>3308</v>
      </c>
      <c r="HH19" s="119">
        <v>3069</v>
      </c>
      <c r="HI19" s="119">
        <v>2186</v>
      </c>
      <c r="HJ19" s="119">
        <v>1654</v>
      </c>
      <c r="HK19" s="119">
        <v>2661</v>
      </c>
      <c r="HL19" s="119">
        <v>12504</v>
      </c>
      <c r="HM19" s="119">
        <v>29386</v>
      </c>
      <c r="HN19" s="119" t="s">
        <v>134</v>
      </c>
      <c r="HO19" s="119" t="s">
        <v>134</v>
      </c>
      <c r="HP19" s="119">
        <v>4650</v>
      </c>
      <c r="HQ19" s="119">
        <v>3992</v>
      </c>
      <c r="HR19" s="119">
        <v>3012</v>
      </c>
      <c r="HS19" s="119">
        <v>2097</v>
      </c>
      <c r="HT19" s="119">
        <v>2088</v>
      </c>
      <c r="HU19" s="119">
        <v>1954</v>
      </c>
      <c r="HV19" s="119">
        <v>10910</v>
      </c>
      <c r="HW19" s="119">
        <v>28703</v>
      </c>
      <c r="HX19" s="119">
        <v>0</v>
      </c>
      <c r="HY19" s="119">
        <v>0</v>
      </c>
      <c r="HZ19" s="119">
        <v>4801</v>
      </c>
      <c r="IA19" s="119">
        <v>3356</v>
      </c>
      <c r="IB19" s="119">
        <v>2886</v>
      </c>
      <c r="IC19" s="119">
        <v>2030</v>
      </c>
      <c r="ID19" s="119">
        <v>1805</v>
      </c>
      <c r="IE19" s="119">
        <v>1919</v>
      </c>
      <c r="IF19" s="119">
        <v>9707</v>
      </c>
      <c r="IG19" s="119">
        <v>26504</v>
      </c>
      <c r="IH19" s="119" t="s">
        <v>134</v>
      </c>
      <c r="II19" s="119" t="s">
        <v>134</v>
      </c>
      <c r="IJ19" s="119">
        <v>7950</v>
      </c>
      <c r="IK19" s="119">
        <v>4514</v>
      </c>
      <c r="IL19" s="119">
        <v>3262</v>
      </c>
      <c r="IM19" s="119">
        <v>2322</v>
      </c>
      <c r="IN19" s="119">
        <v>2490</v>
      </c>
      <c r="IO19" s="119">
        <v>2208</v>
      </c>
      <c r="IP19" s="119">
        <v>12483</v>
      </c>
      <c r="IQ19" s="119">
        <v>35229</v>
      </c>
      <c r="IR19" s="119">
        <v>0</v>
      </c>
      <c r="IS19" s="119">
        <v>0</v>
      </c>
      <c r="IT19" s="119">
        <v>7648</v>
      </c>
      <c r="IU19" s="119">
        <v>4728</v>
      </c>
      <c r="IV19" s="119">
        <v>4502</v>
      </c>
      <c r="IW19" s="119">
        <v>2768</v>
      </c>
      <c r="IX19" s="119">
        <v>2985</v>
      </c>
      <c r="IY19" s="119">
        <v>3626</v>
      </c>
      <c r="IZ19" s="119">
        <v>17599</v>
      </c>
      <c r="JA19" s="119">
        <v>43856</v>
      </c>
      <c r="JB19" s="119">
        <v>0</v>
      </c>
      <c r="JC19" s="119">
        <v>0</v>
      </c>
      <c r="JD19" s="119">
        <v>5139</v>
      </c>
      <c r="JE19" s="119">
        <v>5676</v>
      </c>
      <c r="JF19" s="119">
        <v>4060</v>
      </c>
      <c r="JG19" s="119">
        <v>3465</v>
      </c>
      <c r="JH19" s="119">
        <v>3138</v>
      </c>
      <c r="JI19" s="119">
        <v>4892</v>
      </c>
      <c r="JJ19" s="119">
        <v>12367</v>
      </c>
      <c r="JK19" s="119">
        <v>38737</v>
      </c>
      <c r="JL19" s="119">
        <v>0</v>
      </c>
      <c r="JM19" s="119">
        <v>0</v>
      </c>
      <c r="JN19" s="119">
        <v>4646</v>
      </c>
      <c r="JO19" s="119">
        <v>4687</v>
      </c>
      <c r="JP19" s="119">
        <v>3012</v>
      </c>
      <c r="JQ19" s="119">
        <v>2836</v>
      </c>
      <c r="JR19" s="119">
        <v>2705</v>
      </c>
      <c r="JS19" s="119">
        <v>3435</v>
      </c>
      <c r="JT19" s="119">
        <v>14447</v>
      </c>
      <c r="JU19" s="119">
        <v>35768</v>
      </c>
      <c r="JV19" s="119" t="s">
        <v>134</v>
      </c>
      <c r="JW19" s="119" t="s">
        <v>134</v>
      </c>
      <c r="JX19" s="119">
        <v>7078</v>
      </c>
      <c r="JY19" s="119">
        <v>6410</v>
      </c>
      <c r="JZ19" s="119">
        <v>4906</v>
      </c>
      <c r="KA19" s="119">
        <v>4161</v>
      </c>
      <c r="KB19" s="119">
        <v>3810</v>
      </c>
      <c r="KC19" s="119">
        <v>3384</v>
      </c>
      <c r="KD19" s="119">
        <v>15389</v>
      </c>
      <c r="KE19" s="119">
        <v>45138</v>
      </c>
      <c r="KF19" s="119">
        <v>0</v>
      </c>
      <c r="KG19" s="119">
        <v>0</v>
      </c>
      <c r="KH19" s="119">
        <v>6661</v>
      </c>
      <c r="KI19" s="119">
        <v>3890</v>
      </c>
      <c r="KJ19" s="119">
        <v>4136</v>
      </c>
      <c r="KK19" s="119">
        <v>3315</v>
      </c>
      <c r="KL19" s="119">
        <v>3643</v>
      </c>
      <c r="KM19" s="119">
        <v>3560</v>
      </c>
      <c r="KN19" s="119">
        <v>13981</v>
      </c>
      <c r="KO19" s="119">
        <v>39186</v>
      </c>
      <c r="KP19" s="119">
        <v>0</v>
      </c>
      <c r="KQ19" s="119">
        <v>0</v>
      </c>
      <c r="KR19" s="119">
        <v>5129</v>
      </c>
      <c r="KS19" s="119">
        <v>4638</v>
      </c>
      <c r="KT19" s="119">
        <v>3723</v>
      </c>
      <c r="KU19" s="119">
        <v>3403</v>
      </c>
      <c r="KV19" s="119">
        <v>3236</v>
      </c>
      <c r="KW19" s="119">
        <v>3233</v>
      </c>
      <c r="KX19" s="119">
        <v>15303</v>
      </c>
      <c r="KY19" s="119">
        <v>38665</v>
      </c>
      <c r="KZ19" s="119">
        <v>0</v>
      </c>
      <c r="LA19" s="119">
        <v>0</v>
      </c>
      <c r="LB19" s="119">
        <v>7571</v>
      </c>
      <c r="LC19" s="119">
        <v>6051</v>
      </c>
      <c r="LD19" s="119">
        <v>4200</v>
      </c>
      <c r="LE19" s="119">
        <v>3579</v>
      </c>
      <c r="LF19" s="119">
        <v>2997</v>
      </c>
      <c r="LG19" s="119">
        <v>3509</v>
      </c>
      <c r="LH19" s="119">
        <v>13853</v>
      </c>
      <c r="LI19" s="119">
        <v>41760</v>
      </c>
    </row>
    <row r="20" spans="1:321">
      <c r="A20" s="4" t="s">
        <v>582</v>
      </c>
      <c r="B20" s="119" t="s">
        <v>134</v>
      </c>
      <c r="C20" s="119" t="s">
        <v>134</v>
      </c>
      <c r="D20" s="119">
        <v>13830</v>
      </c>
      <c r="E20" s="119">
        <v>14689</v>
      </c>
      <c r="F20" s="119">
        <v>18119</v>
      </c>
      <c r="G20" s="119">
        <v>13230</v>
      </c>
      <c r="H20" s="119">
        <v>14215</v>
      </c>
      <c r="I20" s="119">
        <v>7261</v>
      </c>
      <c r="J20" s="119">
        <v>43136</v>
      </c>
      <c r="K20" s="119">
        <v>124480</v>
      </c>
      <c r="L20" s="119" t="s">
        <v>134</v>
      </c>
      <c r="M20" s="119" t="s">
        <v>134</v>
      </c>
      <c r="N20" s="119">
        <v>14050</v>
      </c>
      <c r="O20" s="119">
        <v>16021</v>
      </c>
      <c r="P20" s="119">
        <v>14869</v>
      </c>
      <c r="Q20" s="119">
        <v>9427</v>
      </c>
      <c r="R20" s="119">
        <v>13715</v>
      </c>
      <c r="S20" s="119">
        <v>13725</v>
      </c>
      <c r="T20" s="119">
        <v>45178</v>
      </c>
      <c r="U20" s="119">
        <v>126985</v>
      </c>
      <c r="V20" s="119" t="s">
        <v>134</v>
      </c>
      <c r="W20" s="119" t="s">
        <v>134</v>
      </c>
      <c r="X20" s="119">
        <v>12205</v>
      </c>
      <c r="Y20" s="119">
        <v>15733</v>
      </c>
      <c r="Z20" s="119">
        <v>14929</v>
      </c>
      <c r="AA20" s="119">
        <v>9875</v>
      </c>
      <c r="AB20" s="119">
        <v>6764</v>
      </c>
      <c r="AC20" s="119">
        <v>13349</v>
      </c>
      <c r="AD20" s="119">
        <v>45574</v>
      </c>
      <c r="AE20" s="119">
        <v>118429</v>
      </c>
      <c r="AF20" s="119" t="s">
        <v>134</v>
      </c>
      <c r="AG20" s="119" t="s">
        <v>134</v>
      </c>
      <c r="AH20" s="119">
        <v>9887</v>
      </c>
      <c r="AI20" s="119">
        <v>8869</v>
      </c>
      <c r="AJ20" s="119">
        <v>11171</v>
      </c>
      <c r="AK20" s="119">
        <v>7144</v>
      </c>
      <c r="AL20" s="119">
        <v>5572</v>
      </c>
      <c r="AM20" s="119">
        <v>6268</v>
      </c>
      <c r="AN20" s="119">
        <v>44419</v>
      </c>
      <c r="AO20" s="119">
        <v>93330</v>
      </c>
      <c r="AP20" s="119" t="s">
        <v>134</v>
      </c>
      <c r="AQ20" s="119" t="s">
        <v>134</v>
      </c>
      <c r="AR20" s="119">
        <v>12672</v>
      </c>
      <c r="AS20" s="119">
        <v>12526</v>
      </c>
      <c r="AT20" s="119">
        <v>14853</v>
      </c>
      <c r="AU20" s="119">
        <v>23559</v>
      </c>
      <c r="AV20" s="119">
        <v>7244</v>
      </c>
      <c r="AW20" s="119">
        <v>5191</v>
      </c>
      <c r="AX20" s="119">
        <v>66084</v>
      </c>
      <c r="AY20" s="119">
        <v>142129</v>
      </c>
      <c r="AZ20" s="119" t="s">
        <v>134</v>
      </c>
      <c r="BA20" s="119" t="s">
        <v>134</v>
      </c>
      <c r="BB20" s="119">
        <v>10455</v>
      </c>
      <c r="BC20" s="119">
        <v>12595</v>
      </c>
      <c r="BD20" s="119">
        <v>9664</v>
      </c>
      <c r="BE20" s="119">
        <v>9374</v>
      </c>
      <c r="BF20" s="119">
        <v>8208</v>
      </c>
      <c r="BG20" s="119">
        <v>10275</v>
      </c>
      <c r="BH20" s="119">
        <v>58100</v>
      </c>
      <c r="BI20" s="119">
        <v>118671</v>
      </c>
      <c r="BJ20" s="119" t="s">
        <v>134</v>
      </c>
      <c r="BK20" s="119" t="s">
        <v>134</v>
      </c>
      <c r="BL20" s="119" t="s">
        <v>134</v>
      </c>
      <c r="BM20" s="119">
        <v>1</v>
      </c>
      <c r="BN20" s="119">
        <v>27</v>
      </c>
      <c r="BO20" s="119">
        <v>855</v>
      </c>
      <c r="BP20" s="119">
        <v>1600</v>
      </c>
      <c r="BQ20" s="119">
        <v>1492</v>
      </c>
      <c r="BR20" s="119">
        <v>17377</v>
      </c>
      <c r="BS20" s="119">
        <v>21352</v>
      </c>
      <c r="BT20" s="119" t="s">
        <v>134</v>
      </c>
      <c r="BU20" s="119" t="s">
        <v>134</v>
      </c>
      <c r="BV20" s="119" t="s">
        <v>134</v>
      </c>
      <c r="BW20" s="119">
        <v>1</v>
      </c>
      <c r="BX20" s="119">
        <v>21</v>
      </c>
      <c r="BY20" s="119">
        <v>713</v>
      </c>
      <c r="BZ20" s="119">
        <v>505</v>
      </c>
      <c r="CA20" s="119">
        <v>2455</v>
      </c>
      <c r="CB20" s="119">
        <v>18050</v>
      </c>
      <c r="CC20" s="119">
        <v>21745</v>
      </c>
      <c r="CD20" s="119" t="s">
        <v>134</v>
      </c>
      <c r="CE20" s="119" t="s">
        <v>134</v>
      </c>
      <c r="CF20" s="119" t="s">
        <v>134</v>
      </c>
      <c r="CG20" s="119" t="s">
        <v>134</v>
      </c>
      <c r="CH20" s="119">
        <v>18</v>
      </c>
      <c r="CI20" s="119">
        <v>253</v>
      </c>
      <c r="CJ20" s="119">
        <v>829</v>
      </c>
      <c r="CK20" s="119">
        <v>3634</v>
      </c>
      <c r="CL20" s="119">
        <v>14669</v>
      </c>
      <c r="CM20" s="119">
        <v>19403</v>
      </c>
      <c r="CN20" s="119" t="s">
        <v>134</v>
      </c>
      <c r="CO20" s="119" t="s">
        <v>134</v>
      </c>
      <c r="CP20" s="119" t="s">
        <v>134</v>
      </c>
      <c r="CQ20" s="119" t="s">
        <v>134</v>
      </c>
      <c r="CR20" s="119">
        <v>36</v>
      </c>
      <c r="CS20" s="119">
        <v>132</v>
      </c>
      <c r="CT20" s="119">
        <v>505</v>
      </c>
      <c r="CU20" s="119">
        <v>2269</v>
      </c>
      <c r="CV20" s="119">
        <v>16185</v>
      </c>
      <c r="CW20" s="119">
        <v>19127</v>
      </c>
      <c r="CX20" s="119" t="s">
        <v>134</v>
      </c>
      <c r="CY20" s="119" t="s">
        <v>134</v>
      </c>
      <c r="CZ20" s="119" t="s">
        <v>134</v>
      </c>
      <c r="DA20" s="119" t="s">
        <v>134</v>
      </c>
      <c r="DB20" s="119">
        <v>212</v>
      </c>
      <c r="DC20" s="119">
        <v>187</v>
      </c>
      <c r="DD20" s="119">
        <v>8914</v>
      </c>
      <c r="DE20" s="119">
        <v>2267</v>
      </c>
      <c r="DF20" s="119">
        <v>17450</v>
      </c>
      <c r="DG20" s="119">
        <v>29030</v>
      </c>
      <c r="DH20" s="119" t="s">
        <v>134</v>
      </c>
      <c r="DI20" s="119" t="s">
        <v>134</v>
      </c>
      <c r="DJ20" s="119" t="s">
        <v>134</v>
      </c>
      <c r="DK20" s="119" t="s">
        <v>134</v>
      </c>
      <c r="DL20" s="119">
        <v>15</v>
      </c>
      <c r="DM20" s="119">
        <v>750</v>
      </c>
      <c r="DN20" s="119">
        <v>544</v>
      </c>
      <c r="DO20" s="119">
        <v>15250</v>
      </c>
      <c r="DP20" s="119">
        <v>21064</v>
      </c>
      <c r="DQ20" s="119">
        <v>37623</v>
      </c>
      <c r="DR20" s="119" t="s">
        <v>134</v>
      </c>
      <c r="DS20" s="119" t="s">
        <v>134</v>
      </c>
      <c r="DT20" s="119" t="s">
        <v>134</v>
      </c>
      <c r="DU20" s="119" t="s">
        <v>134</v>
      </c>
      <c r="DV20" s="119">
        <v>2</v>
      </c>
      <c r="DW20" s="119">
        <v>632</v>
      </c>
      <c r="DX20" s="119">
        <v>471</v>
      </c>
      <c r="DY20" s="119">
        <v>7947</v>
      </c>
      <c r="DZ20" s="119">
        <v>25800</v>
      </c>
      <c r="EA20" s="119">
        <v>34852</v>
      </c>
      <c r="EB20" s="119" t="s">
        <v>134</v>
      </c>
      <c r="EC20" s="119" t="s">
        <v>134</v>
      </c>
      <c r="ED20" s="119">
        <v>10266</v>
      </c>
      <c r="EE20" s="119">
        <v>12756</v>
      </c>
      <c r="EF20" s="119">
        <v>8382</v>
      </c>
      <c r="EG20" s="119">
        <v>9863</v>
      </c>
      <c r="EH20" s="119">
        <v>5901</v>
      </c>
      <c r="EI20" s="119">
        <v>6849</v>
      </c>
      <c r="EJ20" s="119">
        <v>53683</v>
      </c>
      <c r="EK20" s="119">
        <v>107700</v>
      </c>
      <c r="EL20" s="119" t="s">
        <v>134</v>
      </c>
      <c r="EM20" s="119" t="s">
        <v>134</v>
      </c>
      <c r="EN20" s="119">
        <v>13771</v>
      </c>
      <c r="EO20" s="119">
        <v>8389</v>
      </c>
      <c r="EP20" s="119">
        <v>7615</v>
      </c>
      <c r="EQ20" s="119">
        <v>8461</v>
      </c>
      <c r="ER20" s="119">
        <v>5589</v>
      </c>
      <c r="ES20" s="119">
        <v>7726</v>
      </c>
      <c r="ET20" s="119">
        <v>49388</v>
      </c>
      <c r="EU20" s="119">
        <v>100939</v>
      </c>
      <c r="EV20" s="119" t="s">
        <v>134</v>
      </c>
      <c r="EW20" s="119" t="s">
        <v>134</v>
      </c>
      <c r="EX20" s="119">
        <v>6840</v>
      </c>
      <c r="EY20" s="119">
        <v>7551</v>
      </c>
      <c r="EZ20" s="119">
        <v>5779</v>
      </c>
      <c r="FA20" s="119">
        <v>4283</v>
      </c>
      <c r="FB20" s="119">
        <v>3509</v>
      </c>
      <c r="FC20" s="119">
        <v>10191</v>
      </c>
      <c r="FD20" s="119">
        <v>45308</v>
      </c>
      <c r="FE20" s="119">
        <v>83461</v>
      </c>
      <c r="FF20" s="119" t="s">
        <v>134</v>
      </c>
      <c r="FG20" s="119" t="s">
        <v>134</v>
      </c>
      <c r="FH20" s="119">
        <v>9478</v>
      </c>
      <c r="FI20" s="119">
        <v>10275</v>
      </c>
      <c r="FJ20" s="119">
        <v>9376</v>
      </c>
      <c r="FK20" s="119">
        <v>6300</v>
      </c>
      <c r="FL20" s="119">
        <v>4323</v>
      </c>
      <c r="FM20" s="119">
        <v>7629</v>
      </c>
      <c r="FN20" s="119">
        <v>48892</v>
      </c>
      <c r="FO20" s="119">
        <v>96273</v>
      </c>
      <c r="FP20" s="119" t="s">
        <v>134</v>
      </c>
      <c r="FQ20" s="119" t="s">
        <v>134</v>
      </c>
      <c r="FR20" s="119">
        <v>8011</v>
      </c>
      <c r="FS20" s="119">
        <v>7389</v>
      </c>
      <c r="FT20" s="119">
        <v>7730</v>
      </c>
      <c r="FU20" s="119">
        <v>5296</v>
      </c>
      <c r="FV20" s="119">
        <v>6611</v>
      </c>
      <c r="FW20" s="119">
        <v>15169</v>
      </c>
      <c r="FX20" s="119">
        <v>46424</v>
      </c>
      <c r="FY20" s="119">
        <v>96630</v>
      </c>
      <c r="FZ20" s="119" t="s">
        <v>134</v>
      </c>
      <c r="GA20" s="119" t="s">
        <v>134</v>
      </c>
      <c r="GB20" s="119">
        <v>8334</v>
      </c>
      <c r="GC20" s="119">
        <v>8101</v>
      </c>
      <c r="GD20" s="119">
        <v>7047</v>
      </c>
      <c r="GE20" s="119">
        <v>4838</v>
      </c>
      <c r="GF20" s="119">
        <v>4302</v>
      </c>
      <c r="GG20" s="119">
        <v>13868</v>
      </c>
      <c r="GH20" s="119">
        <v>31090</v>
      </c>
      <c r="GI20" s="119">
        <v>77580</v>
      </c>
      <c r="GJ20" s="119" t="s">
        <v>134</v>
      </c>
      <c r="GK20" s="119" t="s">
        <v>134</v>
      </c>
      <c r="GL20" s="119">
        <v>7530</v>
      </c>
      <c r="GM20" s="119">
        <v>6637</v>
      </c>
      <c r="GN20" s="119">
        <v>6096</v>
      </c>
      <c r="GO20" s="119">
        <v>4497</v>
      </c>
      <c r="GP20" s="119">
        <v>3903</v>
      </c>
      <c r="GQ20" s="119">
        <v>5835</v>
      </c>
      <c r="GR20" s="119">
        <v>36535</v>
      </c>
      <c r="GS20" s="119">
        <v>71033</v>
      </c>
      <c r="GT20" s="119">
        <v>0</v>
      </c>
      <c r="GU20" s="119">
        <v>0</v>
      </c>
      <c r="GV20" s="119">
        <v>10688</v>
      </c>
      <c r="GW20" s="119">
        <v>9651</v>
      </c>
      <c r="GX20" s="119">
        <v>8992</v>
      </c>
      <c r="GY20" s="119">
        <v>5350</v>
      </c>
      <c r="GZ20" s="119">
        <v>4694</v>
      </c>
      <c r="HA20" s="119">
        <v>9282</v>
      </c>
      <c r="HB20" s="119">
        <v>37881</v>
      </c>
      <c r="HC20" s="119">
        <v>86538</v>
      </c>
      <c r="HD20" s="119">
        <v>0</v>
      </c>
      <c r="HE20" s="119">
        <v>0</v>
      </c>
      <c r="HF20" s="119">
        <v>10708</v>
      </c>
      <c r="HG20" s="119">
        <v>9027</v>
      </c>
      <c r="HH20" s="119">
        <v>8506</v>
      </c>
      <c r="HI20" s="119">
        <v>6048</v>
      </c>
      <c r="HJ20" s="119">
        <v>4534</v>
      </c>
      <c r="HK20" s="119">
        <v>7638</v>
      </c>
      <c r="HL20" s="119">
        <v>34670</v>
      </c>
      <c r="HM20" s="119">
        <v>81131</v>
      </c>
      <c r="HN20" s="119" t="s">
        <v>134</v>
      </c>
      <c r="HO20" s="119" t="s">
        <v>134</v>
      </c>
      <c r="HP20" s="119">
        <v>12536</v>
      </c>
      <c r="HQ20" s="119">
        <v>11068</v>
      </c>
      <c r="HR20" s="119">
        <v>8003</v>
      </c>
      <c r="HS20" s="119">
        <v>5636</v>
      </c>
      <c r="HT20" s="119">
        <v>5370</v>
      </c>
      <c r="HU20" s="119">
        <v>5514</v>
      </c>
      <c r="HV20" s="119">
        <v>30428</v>
      </c>
      <c r="HW20" s="119">
        <v>78555</v>
      </c>
      <c r="HX20" s="119">
        <v>0</v>
      </c>
      <c r="HY20" s="119">
        <v>0</v>
      </c>
      <c r="HZ20" s="119">
        <v>13901</v>
      </c>
      <c r="IA20" s="119">
        <v>9308</v>
      </c>
      <c r="IB20" s="119">
        <v>8113</v>
      </c>
      <c r="IC20" s="119">
        <v>5666</v>
      </c>
      <c r="ID20" s="119">
        <v>5316</v>
      </c>
      <c r="IE20" s="119">
        <v>5376</v>
      </c>
      <c r="IF20" s="119">
        <v>26858</v>
      </c>
      <c r="IG20" s="119">
        <v>74538</v>
      </c>
      <c r="IH20" s="119" t="s">
        <v>134</v>
      </c>
      <c r="II20" s="119" t="s">
        <v>134</v>
      </c>
      <c r="IJ20" s="119">
        <v>21724</v>
      </c>
      <c r="IK20" s="119">
        <v>12603</v>
      </c>
      <c r="IL20" s="119">
        <v>8721</v>
      </c>
      <c r="IM20" s="119">
        <v>6433</v>
      </c>
      <c r="IN20" s="119">
        <v>7149</v>
      </c>
      <c r="IO20" s="119">
        <v>6168</v>
      </c>
      <c r="IP20" s="119">
        <v>39055</v>
      </c>
      <c r="IQ20" s="119">
        <v>101853</v>
      </c>
      <c r="IR20" s="119">
        <v>0</v>
      </c>
      <c r="IS20" s="119">
        <v>0</v>
      </c>
      <c r="IT20" s="119">
        <v>20857</v>
      </c>
      <c r="IU20" s="119">
        <v>13157</v>
      </c>
      <c r="IV20" s="119">
        <v>12068</v>
      </c>
      <c r="IW20" s="119">
        <v>7607</v>
      </c>
      <c r="IX20" s="119">
        <v>8172</v>
      </c>
      <c r="IY20" s="119">
        <v>9612</v>
      </c>
      <c r="IZ20" s="119">
        <v>39234</v>
      </c>
      <c r="JA20" s="119">
        <v>110707</v>
      </c>
      <c r="JB20" s="119">
        <v>0</v>
      </c>
      <c r="JC20" s="119">
        <v>0</v>
      </c>
      <c r="JD20" s="119">
        <v>14083</v>
      </c>
      <c r="JE20" s="119">
        <v>16028</v>
      </c>
      <c r="JF20" s="119">
        <v>10858</v>
      </c>
      <c r="JG20" s="119">
        <v>9540</v>
      </c>
      <c r="JH20" s="119">
        <v>8105</v>
      </c>
      <c r="JI20" s="119">
        <v>12110</v>
      </c>
      <c r="JJ20" s="119">
        <v>34921</v>
      </c>
      <c r="JK20" s="119">
        <v>105645</v>
      </c>
      <c r="JL20" s="119">
        <v>0</v>
      </c>
      <c r="JM20" s="119">
        <v>0</v>
      </c>
      <c r="JN20" s="119">
        <v>12530</v>
      </c>
      <c r="JO20" s="119">
        <v>12910</v>
      </c>
      <c r="JP20" s="119">
        <v>8212</v>
      </c>
      <c r="JQ20" s="119">
        <v>7415</v>
      </c>
      <c r="JR20" s="119">
        <v>7197</v>
      </c>
      <c r="JS20" s="119">
        <v>9300</v>
      </c>
      <c r="JT20" s="119">
        <v>39792</v>
      </c>
      <c r="JU20" s="119">
        <v>97356</v>
      </c>
      <c r="JV20" s="119" t="s">
        <v>134</v>
      </c>
      <c r="JW20" s="119" t="s">
        <v>134</v>
      </c>
      <c r="JX20" s="119">
        <v>19984</v>
      </c>
      <c r="JY20" s="119">
        <v>18350</v>
      </c>
      <c r="JZ20" s="119">
        <v>13501</v>
      </c>
      <c r="KA20" s="119">
        <v>10839</v>
      </c>
      <c r="KB20" s="119">
        <v>10481</v>
      </c>
      <c r="KC20" s="119">
        <v>9226</v>
      </c>
      <c r="KD20" s="119">
        <v>43796</v>
      </c>
      <c r="KE20" s="119">
        <v>126177</v>
      </c>
      <c r="KF20" s="119">
        <v>0</v>
      </c>
      <c r="KG20" s="119">
        <v>0</v>
      </c>
      <c r="KH20" s="119">
        <v>18034</v>
      </c>
      <c r="KI20" s="119">
        <v>10864</v>
      </c>
      <c r="KJ20" s="119">
        <v>11506</v>
      </c>
      <c r="KK20" s="119">
        <v>8822</v>
      </c>
      <c r="KL20" s="119">
        <v>10348</v>
      </c>
      <c r="KM20" s="119">
        <v>9668</v>
      </c>
      <c r="KN20" s="119">
        <v>39479</v>
      </c>
      <c r="KO20" s="119">
        <v>108721</v>
      </c>
      <c r="KP20" s="119">
        <v>0</v>
      </c>
      <c r="KQ20" s="119">
        <v>0</v>
      </c>
      <c r="KR20" s="119">
        <v>13329</v>
      </c>
      <c r="KS20" s="119">
        <v>12711</v>
      </c>
      <c r="KT20" s="119">
        <v>9994</v>
      </c>
      <c r="KU20" s="119">
        <v>9197</v>
      </c>
      <c r="KV20" s="119">
        <v>8335</v>
      </c>
      <c r="KW20" s="119">
        <v>8263</v>
      </c>
      <c r="KX20" s="119">
        <v>42075</v>
      </c>
      <c r="KY20" s="119">
        <v>103904</v>
      </c>
      <c r="KZ20" s="119">
        <v>0</v>
      </c>
      <c r="LA20" s="119">
        <v>0</v>
      </c>
      <c r="LB20" s="119">
        <v>20596</v>
      </c>
      <c r="LC20" s="119">
        <v>19208</v>
      </c>
      <c r="LD20" s="119">
        <v>13670</v>
      </c>
      <c r="LE20" s="119">
        <v>10015</v>
      </c>
      <c r="LF20" s="119">
        <v>8105</v>
      </c>
      <c r="LG20" s="119">
        <v>10240</v>
      </c>
      <c r="LH20" s="119">
        <v>40149</v>
      </c>
      <c r="LI20" s="119">
        <v>121983</v>
      </c>
    </row>
    <row r="21" spans="1:321" s="13" customFormat="1">
      <c r="A21" s="4" t="s">
        <v>583</v>
      </c>
      <c r="B21" s="119" t="s">
        <v>134</v>
      </c>
      <c r="C21" s="119" t="s">
        <v>134</v>
      </c>
      <c r="D21" s="119">
        <v>22538</v>
      </c>
      <c r="E21" s="119">
        <v>23800</v>
      </c>
      <c r="F21" s="119">
        <v>34441</v>
      </c>
      <c r="G21" s="119">
        <v>24876</v>
      </c>
      <c r="H21" s="119">
        <v>26412</v>
      </c>
      <c r="I21" s="119">
        <v>12975</v>
      </c>
      <c r="J21" s="119">
        <v>80960</v>
      </c>
      <c r="K21" s="119">
        <v>226002</v>
      </c>
      <c r="L21" s="119" t="s">
        <v>134</v>
      </c>
      <c r="M21" s="119" t="s">
        <v>134</v>
      </c>
      <c r="N21" s="119">
        <v>22304</v>
      </c>
      <c r="O21" s="119">
        <v>32783</v>
      </c>
      <c r="P21" s="119">
        <v>28347</v>
      </c>
      <c r="Q21" s="119">
        <v>19703</v>
      </c>
      <c r="R21" s="119">
        <v>25264</v>
      </c>
      <c r="S21" s="119">
        <v>25566</v>
      </c>
      <c r="T21" s="119">
        <v>75220</v>
      </c>
      <c r="U21" s="119">
        <v>229187</v>
      </c>
      <c r="V21" s="119" t="s">
        <v>134</v>
      </c>
      <c r="W21" s="119" t="s">
        <v>134</v>
      </c>
      <c r="X21" s="119">
        <v>19939</v>
      </c>
      <c r="Y21" s="119">
        <v>28837</v>
      </c>
      <c r="Z21" s="119">
        <v>27608</v>
      </c>
      <c r="AA21" s="119">
        <v>20059</v>
      </c>
      <c r="AB21" s="119">
        <v>12466</v>
      </c>
      <c r="AC21" s="119">
        <v>24762</v>
      </c>
      <c r="AD21" s="119">
        <v>84971</v>
      </c>
      <c r="AE21" s="119">
        <v>218642</v>
      </c>
      <c r="AF21" s="119" t="s">
        <v>134</v>
      </c>
      <c r="AG21" s="119" t="s">
        <v>134</v>
      </c>
      <c r="AH21" s="119">
        <v>16669</v>
      </c>
      <c r="AI21" s="119">
        <v>14666</v>
      </c>
      <c r="AJ21" s="119">
        <v>19426</v>
      </c>
      <c r="AK21" s="119">
        <v>13032</v>
      </c>
      <c r="AL21" s="119">
        <v>10658</v>
      </c>
      <c r="AM21" s="119">
        <v>11422</v>
      </c>
      <c r="AN21" s="119">
        <v>81200</v>
      </c>
      <c r="AO21" s="119">
        <v>167073</v>
      </c>
      <c r="AP21" s="119" t="s">
        <v>134</v>
      </c>
      <c r="AQ21" s="119" t="s">
        <v>134</v>
      </c>
      <c r="AR21" s="119">
        <v>21956</v>
      </c>
      <c r="AS21" s="119">
        <v>20926</v>
      </c>
      <c r="AT21" s="119">
        <v>22123</v>
      </c>
      <c r="AU21" s="119">
        <v>68728</v>
      </c>
      <c r="AV21" s="119">
        <v>14333</v>
      </c>
      <c r="AW21" s="119">
        <v>9827</v>
      </c>
      <c r="AX21" s="119">
        <v>125851</v>
      </c>
      <c r="AY21" s="119">
        <v>283744</v>
      </c>
      <c r="AZ21" s="119" t="s">
        <v>134</v>
      </c>
      <c r="BA21" s="119" t="s">
        <v>134</v>
      </c>
      <c r="BB21" s="119">
        <v>17786</v>
      </c>
      <c r="BC21" s="119">
        <v>21622</v>
      </c>
      <c r="BD21" s="119">
        <v>16525</v>
      </c>
      <c r="BE21" s="119">
        <v>15612</v>
      </c>
      <c r="BF21" s="119">
        <v>15041</v>
      </c>
      <c r="BG21" s="119">
        <v>14662</v>
      </c>
      <c r="BH21" s="119">
        <v>102559</v>
      </c>
      <c r="BI21" s="119">
        <v>203807</v>
      </c>
      <c r="BJ21" s="119" t="s">
        <v>134</v>
      </c>
      <c r="BK21" s="119" t="s">
        <v>134</v>
      </c>
      <c r="BL21" s="119" t="s">
        <v>134</v>
      </c>
      <c r="BM21" s="119">
        <v>1</v>
      </c>
      <c r="BN21" s="119">
        <v>54</v>
      </c>
      <c r="BO21" s="119">
        <v>1697</v>
      </c>
      <c r="BP21" s="119">
        <v>3175</v>
      </c>
      <c r="BQ21" s="119">
        <v>2949</v>
      </c>
      <c r="BR21" s="119">
        <v>30102</v>
      </c>
      <c r="BS21" s="119">
        <v>37978</v>
      </c>
      <c r="BT21" s="119" t="s">
        <v>134</v>
      </c>
      <c r="BU21" s="119" t="s">
        <v>134</v>
      </c>
      <c r="BV21" s="119" t="s">
        <v>134</v>
      </c>
      <c r="BW21" s="119" t="s">
        <v>134</v>
      </c>
      <c r="BX21" s="119">
        <v>44</v>
      </c>
      <c r="BY21" s="119">
        <v>1374</v>
      </c>
      <c r="BZ21" s="119">
        <v>1011</v>
      </c>
      <c r="CA21" s="119">
        <v>4902</v>
      </c>
      <c r="CB21" s="119">
        <v>31008</v>
      </c>
      <c r="CC21" s="119">
        <v>38339</v>
      </c>
      <c r="CD21" s="119" t="s">
        <v>134</v>
      </c>
      <c r="CE21" s="119" t="s">
        <v>134</v>
      </c>
      <c r="CF21" s="119" t="s">
        <v>134</v>
      </c>
      <c r="CG21" s="119" t="s">
        <v>134</v>
      </c>
      <c r="CH21" s="119">
        <v>32</v>
      </c>
      <c r="CI21" s="119">
        <v>512</v>
      </c>
      <c r="CJ21" s="119">
        <v>1645</v>
      </c>
      <c r="CK21" s="119">
        <v>7266</v>
      </c>
      <c r="CL21" s="119">
        <v>25351</v>
      </c>
      <c r="CM21" s="119">
        <v>34806</v>
      </c>
      <c r="CN21" s="119" t="s">
        <v>134</v>
      </c>
      <c r="CO21" s="119" t="s">
        <v>134</v>
      </c>
      <c r="CP21" s="119" t="s">
        <v>134</v>
      </c>
      <c r="CQ21" s="119" t="s">
        <v>134</v>
      </c>
      <c r="CR21" s="119">
        <v>70</v>
      </c>
      <c r="CS21" s="119">
        <v>262</v>
      </c>
      <c r="CT21" s="119">
        <v>1004</v>
      </c>
      <c r="CU21" s="119">
        <v>4497</v>
      </c>
      <c r="CV21" s="119">
        <v>28255</v>
      </c>
      <c r="CW21" s="119">
        <v>34088</v>
      </c>
      <c r="CX21" s="119" t="s">
        <v>134</v>
      </c>
      <c r="CY21" s="119" t="s">
        <v>134</v>
      </c>
      <c r="CZ21" s="119" t="s">
        <v>134</v>
      </c>
      <c r="DA21" s="119" t="s">
        <v>134</v>
      </c>
      <c r="DB21" s="119">
        <v>423</v>
      </c>
      <c r="DC21" s="119">
        <v>348</v>
      </c>
      <c r="DD21" s="119">
        <v>17819</v>
      </c>
      <c r="DE21" s="119">
        <v>4497</v>
      </c>
      <c r="DF21" s="119">
        <v>30373</v>
      </c>
      <c r="DG21" s="119">
        <v>53460</v>
      </c>
      <c r="DH21" s="119" t="s">
        <v>134</v>
      </c>
      <c r="DI21" s="119" t="s">
        <v>134</v>
      </c>
      <c r="DJ21" s="119" t="s">
        <v>134</v>
      </c>
      <c r="DK21" s="119" t="s">
        <v>134</v>
      </c>
      <c r="DL21" s="119">
        <v>30</v>
      </c>
      <c r="DM21" s="119">
        <v>1497</v>
      </c>
      <c r="DN21" s="119">
        <v>1094</v>
      </c>
      <c r="DO21" s="119">
        <v>30507</v>
      </c>
      <c r="DP21" s="119">
        <v>35674</v>
      </c>
      <c r="DQ21" s="119">
        <v>68802</v>
      </c>
      <c r="DR21" s="119" t="s">
        <v>134</v>
      </c>
      <c r="DS21" s="119" t="s">
        <v>134</v>
      </c>
      <c r="DT21" s="119" t="s">
        <v>134</v>
      </c>
      <c r="DU21" s="119" t="s">
        <v>134</v>
      </c>
      <c r="DV21" s="119">
        <v>4</v>
      </c>
      <c r="DW21" s="119">
        <v>1272</v>
      </c>
      <c r="DX21" s="119">
        <v>944</v>
      </c>
      <c r="DY21" s="119">
        <v>15905</v>
      </c>
      <c r="DZ21" s="119">
        <v>47361</v>
      </c>
      <c r="EA21" s="119">
        <v>65486</v>
      </c>
      <c r="EB21" s="119" t="s">
        <v>134</v>
      </c>
      <c r="EC21" s="119" t="s">
        <v>134</v>
      </c>
      <c r="ED21" s="119">
        <v>17402</v>
      </c>
      <c r="EE21" s="119">
        <v>22206</v>
      </c>
      <c r="EF21" s="119">
        <v>13693</v>
      </c>
      <c r="EG21" s="119">
        <v>20102</v>
      </c>
      <c r="EH21" s="119">
        <v>9951</v>
      </c>
      <c r="EI21" s="119">
        <v>12266</v>
      </c>
      <c r="EJ21" s="119">
        <v>99828</v>
      </c>
      <c r="EK21" s="119">
        <v>195448</v>
      </c>
      <c r="EL21" s="119" t="s">
        <v>134</v>
      </c>
      <c r="EM21" s="119" t="s">
        <v>134</v>
      </c>
      <c r="EN21" s="119">
        <v>23329</v>
      </c>
      <c r="EO21" s="119">
        <v>14140</v>
      </c>
      <c r="EP21" s="119">
        <v>12493</v>
      </c>
      <c r="EQ21" s="119">
        <v>16204</v>
      </c>
      <c r="ER21" s="119">
        <v>10131</v>
      </c>
      <c r="ES21" s="119">
        <v>14210</v>
      </c>
      <c r="ET21" s="119">
        <v>96035</v>
      </c>
      <c r="EU21" s="119">
        <v>186542</v>
      </c>
      <c r="EV21" s="119" t="s">
        <v>134</v>
      </c>
      <c r="EW21" s="119" t="s">
        <v>134</v>
      </c>
      <c r="EX21" s="119">
        <v>12189</v>
      </c>
      <c r="EY21" s="119">
        <v>13197</v>
      </c>
      <c r="EZ21" s="119">
        <v>10323</v>
      </c>
      <c r="FA21" s="119">
        <v>7213</v>
      </c>
      <c r="FB21" s="119">
        <v>6005</v>
      </c>
      <c r="FC21" s="119">
        <v>19708</v>
      </c>
      <c r="FD21" s="119">
        <v>87575</v>
      </c>
      <c r="FE21" s="119">
        <v>156210</v>
      </c>
      <c r="FF21" s="119" t="s">
        <v>134</v>
      </c>
      <c r="FG21" s="119" t="s">
        <v>134</v>
      </c>
      <c r="FH21" s="119">
        <v>17167</v>
      </c>
      <c r="FI21" s="119">
        <v>17707</v>
      </c>
      <c r="FJ21" s="119">
        <v>16424</v>
      </c>
      <c r="FK21" s="119">
        <v>12027</v>
      </c>
      <c r="FL21" s="119">
        <v>7945</v>
      </c>
      <c r="FM21" s="119">
        <v>16873</v>
      </c>
      <c r="FN21" s="119">
        <v>90906</v>
      </c>
      <c r="FO21" s="119">
        <v>179049</v>
      </c>
      <c r="FP21" s="119" t="s">
        <v>134</v>
      </c>
      <c r="FQ21" s="119" t="s">
        <v>134</v>
      </c>
      <c r="FR21" s="119">
        <v>14448</v>
      </c>
      <c r="FS21" s="119">
        <v>13934</v>
      </c>
      <c r="FT21" s="119">
        <v>14387</v>
      </c>
      <c r="FU21" s="119">
        <v>9708</v>
      </c>
      <c r="FV21" s="119">
        <v>11996</v>
      </c>
      <c r="FW21" s="119">
        <v>27702</v>
      </c>
      <c r="FX21" s="119">
        <v>54379</v>
      </c>
      <c r="FY21" s="119">
        <v>146554</v>
      </c>
      <c r="FZ21" s="119" t="s">
        <v>134</v>
      </c>
      <c r="GA21" s="119" t="s">
        <v>134</v>
      </c>
      <c r="GB21" s="119">
        <v>14391</v>
      </c>
      <c r="GC21" s="119">
        <v>14276</v>
      </c>
      <c r="GD21" s="119">
        <v>12390</v>
      </c>
      <c r="GE21" s="119">
        <v>8889</v>
      </c>
      <c r="GF21" s="119">
        <v>7805</v>
      </c>
      <c r="GG21" s="119">
        <v>25949</v>
      </c>
      <c r="GH21" s="119">
        <v>58596</v>
      </c>
      <c r="GI21" s="119">
        <v>142296</v>
      </c>
      <c r="GJ21" s="119" t="s">
        <v>134</v>
      </c>
      <c r="GK21" s="119" t="s">
        <v>134</v>
      </c>
      <c r="GL21" s="119">
        <v>13694</v>
      </c>
      <c r="GM21" s="119">
        <v>12012</v>
      </c>
      <c r="GN21" s="119">
        <v>10969</v>
      </c>
      <c r="GO21" s="119">
        <v>7854</v>
      </c>
      <c r="GP21" s="119">
        <v>7063</v>
      </c>
      <c r="GQ21" s="119">
        <v>10742</v>
      </c>
      <c r="GR21" s="119">
        <v>66384</v>
      </c>
      <c r="GS21" s="119">
        <v>128718</v>
      </c>
      <c r="GT21" s="119">
        <v>0</v>
      </c>
      <c r="GU21" s="119">
        <v>0</v>
      </c>
      <c r="GV21" s="119">
        <v>19679</v>
      </c>
      <c r="GW21" s="119">
        <v>16796</v>
      </c>
      <c r="GX21" s="119">
        <v>15768</v>
      </c>
      <c r="GY21" s="119">
        <v>9959</v>
      </c>
      <c r="GZ21" s="119">
        <v>8536</v>
      </c>
      <c r="HA21" s="119">
        <v>16763</v>
      </c>
      <c r="HB21" s="119">
        <v>63332</v>
      </c>
      <c r="HC21" s="119">
        <v>150833</v>
      </c>
      <c r="HD21" s="119">
        <v>0</v>
      </c>
      <c r="HE21" s="119">
        <v>0</v>
      </c>
      <c r="HF21" s="119">
        <v>19164</v>
      </c>
      <c r="HG21" s="119">
        <v>17882</v>
      </c>
      <c r="HH21" s="119">
        <v>15389</v>
      </c>
      <c r="HI21" s="119">
        <v>11292</v>
      </c>
      <c r="HJ21" s="119">
        <v>7849</v>
      </c>
      <c r="HK21" s="119">
        <v>11587</v>
      </c>
      <c r="HL21" s="119">
        <v>62955</v>
      </c>
      <c r="HM21" s="119">
        <v>146118</v>
      </c>
      <c r="HN21" s="119" t="s">
        <v>134</v>
      </c>
      <c r="HO21" s="119" t="s">
        <v>134</v>
      </c>
      <c r="HP21" s="119">
        <v>22963</v>
      </c>
      <c r="HQ21" s="119">
        <v>19998</v>
      </c>
      <c r="HR21" s="119">
        <v>13932</v>
      </c>
      <c r="HS21" s="119">
        <v>10020</v>
      </c>
      <c r="HT21" s="119">
        <v>9113</v>
      </c>
      <c r="HU21" s="119">
        <v>9040</v>
      </c>
      <c r="HV21" s="119">
        <v>59952</v>
      </c>
      <c r="HW21" s="119">
        <v>145018</v>
      </c>
      <c r="HX21" s="119">
        <v>0</v>
      </c>
      <c r="HY21" s="119">
        <v>0</v>
      </c>
      <c r="HZ21" s="119">
        <v>27802</v>
      </c>
      <c r="IA21" s="119">
        <v>16451</v>
      </c>
      <c r="IB21" s="119">
        <v>14305</v>
      </c>
      <c r="IC21" s="119">
        <v>9537</v>
      </c>
      <c r="ID21" s="119">
        <v>8753</v>
      </c>
      <c r="IE21" s="119">
        <v>9446</v>
      </c>
      <c r="IF21" s="119">
        <v>51136</v>
      </c>
      <c r="IG21" s="119">
        <v>137430</v>
      </c>
      <c r="IH21" s="119" t="s">
        <v>134</v>
      </c>
      <c r="II21" s="119" t="s">
        <v>134</v>
      </c>
      <c r="IJ21" s="119">
        <v>38371</v>
      </c>
      <c r="IK21" s="119">
        <v>21580</v>
      </c>
      <c r="IL21" s="119">
        <v>14612</v>
      </c>
      <c r="IM21" s="119">
        <v>11010</v>
      </c>
      <c r="IN21" s="119">
        <v>12244</v>
      </c>
      <c r="IO21" s="119">
        <v>10496</v>
      </c>
      <c r="IP21" s="119">
        <v>62011</v>
      </c>
      <c r="IQ21" s="119">
        <v>170324</v>
      </c>
      <c r="IR21" s="119">
        <v>0</v>
      </c>
      <c r="IS21" s="119">
        <v>0</v>
      </c>
      <c r="IT21" s="119">
        <v>38744</v>
      </c>
      <c r="IU21" s="119">
        <v>26188</v>
      </c>
      <c r="IV21" s="119">
        <v>19642</v>
      </c>
      <c r="IW21" s="119">
        <v>13089</v>
      </c>
      <c r="IX21" s="119">
        <v>13753</v>
      </c>
      <c r="IY21" s="119">
        <v>15542</v>
      </c>
      <c r="IZ21" s="119">
        <v>69980</v>
      </c>
      <c r="JA21" s="119">
        <v>196938</v>
      </c>
      <c r="JB21" s="119">
        <v>0</v>
      </c>
      <c r="JC21" s="119">
        <v>0</v>
      </c>
      <c r="JD21" s="119">
        <v>31310</v>
      </c>
      <c r="JE21" s="119">
        <v>28874</v>
      </c>
      <c r="JF21" s="119">
        <v>20195</v>
      </c>
      <c r="JG21" s="119">
        <v>17343</v>
      </c>
      <c r="JH21" s="119">
        <v>15759</v>
      </c>
      <c r="JI21" s="119">
        <v>21635</v>
      </c>
      <c r="JJ21" s="119">
        <v>67587</v>
      </c>
      <c r="JK21" s="119">
        <v>202703</v>
      </c>
      <c r="JL21" s="119">
        <v>0</v>
      </c>
      <c r="JM21" s="119">
        <v>0</v>
      </c>
      <c r="JN21" s="119">
        <v>22233</v>
      </c>
      <c r="JO21" s="119">
        <v>23042</v>
      </c>
      <c r="JP21" s="119">
        <v>15059</v>
      </c>
      <c r="JQ21" s="119">
        <v>12949</v>
      </c>
      <c r="JR21" s="119">
        <v>12983</v>
      </c>
      <c r="JS21" s="119">
        <v>16333</v>
      </c>
      <c r="JT21" s="119">
        <v>72356</v>
      </c>
      <c r="JU21" s="119">
        <v>174955</v>
      </c>
      <c r="JV21" s="119" t="s">
        <v>134</v>
      </c>
      <c r="JW21" s="119" t="s">
        <v>134</v>
      </c>
      <c r="JX21" s="119">
        <v>33760</v>
      </c>
      <c r="JY21" s="119">
        <v>32972</v>
      </c>
      <c r="JZ21" s="119">
        <v>23516</v>
      </c>
      <c r="KA21" s="119">
        <v>19819</v>
      </c>
      <c r="KB21" s="119">
        <v>18251</v>
      </c>
      <c r="KC21" s="119">
        <v>16722</v>
      </c>
      <c r="KD21" s="119">
        <v>75200</v>
      </c>
      <c r="KE21" s="119">
        <v>220240</v>
      </c>
      <c r="KF21" s="119">
        <v>0</v>
      </c>
      <c r="KG21" s="119">
        <v>0</v>
      </c>
      <c r="KH21" s="119">
        <v>28453</v>
      </c>
      <c r="KI21" s="119">
        <v>19369</v>
      </c>
      <c r="KJ21" s="119">
        <v>19347</v>
      </c>
      <c r="KK21" s="119">
        <v>15898</v>
      </c>
      <c r="KL21" s="119">
        <v>18693</v>
      </c>
      <c r="KM21" s="119">
        <v>16539</v>
      </c>
      <c r="KN21" s="119">
        <v>67108</v>
      </c>
      <c r="KO21" s="119">
        <v>185407</v>
      </c>
      <c r="KP21" s="119">
        <v>0</v>
      </c>
      <c r="KQ21" s="119">
        <v>0</v>
      </c>
      <c r="KR21" s="119">
        <v>21814</v>
      </c>
      <c r="KS21" s="119">
        <v>23753</v>
      </c>
      <c r="KT21" s="119">
        <v>20820</v>
      </c>
      <c r="KU21" s="119">
        <v>16437</v>
      </c>
      <c r="KV21" s="119">
        <v>14037</v>
      </c>
      <c r="KW21" s="119">
        <v>15272</v>
      </c>
      <c r="KX21" s="119">
        <v>76107</v>
      </c>
      <c r="KY21" s="119">
        <v>188240</v>
      </c>
      <c r="KZ21" s="119">
        <v>0</v>
      </c>
      <c r="LA21" s="119">
        <v>0</v>
      </c>
      <c r="LB21" s="119">
        <v>36233</v>
      </c>
      <c r="LC21" s="119">
        <v>36542</v>
      </c>
      <c r="LD21" s="119">
        <v>31964</v>
      </c>
      <c r="LE21" s="119">
        <v>17820</v>
      </c>
      <c r="LF21" s="119">
        <v>15139</v>
      </c>
      <c r="LG21" s="119">
        <v>19007</v>
      </c>
      <c r="LH21" s="119">
        <v>72057</v>
      </c>
      <c r="LI21" s="119">
        <v>228762</v>
      </c>
    </row>
    <row r="22" spans="1:321">
      <c r="A22" s="4" t="s">
        <v>584</v>
      </c>
      <c r="B22" s="119" t="s">
        <v>134</v>
      </c>
      <c r="C22" s="119" t="s">
        <v>134</v>
      </c>
      <c r="D22" s="119">
        <v>115178</v>
      </c>
      <c r="E22" s="119">
        <v>100768</v>
      </c>
      <c r="F22" s="119">
        <v>151263</v>
      </c>
      <c r="G22" s="119">
        <v>114205</v>
      </c>
      <c r="H22" s="119">
        <v>100555</v>
      </c>
      <c r="I22" s="119">
        <v>49682</v>
      </c>
      <c r="J22" s="119">
        <v>323036</v>
      </c>
      <c r="K22" s="119">
        <v>954687</v>
      </c>
      <c r="L22" s="119" t="s">
        <v>134</v>
      </c>
      <c r="M22" s="119" t="s">
        <v>134</v>
      </c>
      <c r="N22" s="119">
        <v>113014</v>
      </c>
      <c r="O22" s="119">
        <v>90199</v>
      </c>
      <c r="P22" s="119">
        <v>123356</v>
      </c>
      <c r="Q22" s="119">
        <v>88181</v>
      </c>
      <c r="R22" s="119">
        <v>142492</v>
      </c>
      <c r="S22" s="119">
        <v>97622</v>
      </c>
      <c r="T22" s="119">
        <v>298734</v>
      </c>
      <c r="U22" s="119">
        <v>953598</v>
      </c>
      <c r="V22" s="119" t="s">
        <v>134</v>
      </c>
      <c r="W22" s="119" t="s">
        <v>134</v>
      </c>
      <c r="X22" s="119">
        <v>108351</v>
      </c>
      <c r="Y22" s="119">
        <v>111623</v>
      </c>
      <c r="Z22" s="119">
        <v>120738</v>
      </c>
      <c r="AA22" s="119">
        <v>76563</v>
      </c>
      <c r="AB22" s="119">
        <v>56872</v>
      </c>
      <c r="AC22" s="119">
        <v>87427</v>
      </c>
      <c r="AD22" s="119">
        <v>370025</v>
      </c>
      <c r="AE22" s="119">
        <v>931599</v>
      </c>
      <c r="AF22" s="119" t="s">
        <v>134</v>
      </c>
      <c r="AG22" s="119" t="s">
        <v>134</v>
      </c>
      <c r="AH22" s="119">
        <v>96060</v>
      </c>
      <c r="AI22" s="119">
        <v>61210</v>
      </c>
      <c r="AJ22" s="119">
        <v>92855</v>
      </c>
      <c r="AK22" s="119">
        <v>56418</v>
      </c>
      <c r="AL22" s="119">
        <v>52899</v>
      </c>
      <c r="AM22" s="119">
        <v>54660</v>
      </c>
      <c r="AN22" s="119">
        <v>371272</v>
      </c>
      <c r="AO22" s="119">
        <v>785374</v>
      </c>
      <c r="AP22" s="119" t="s">
        <v>134</v>
      </c>
      <c r="AQ22" s="119" t="s">
        <v>134</v>
      </c>
      <c r="AR22" s="119">
        <v>134921</v>
      </c>
      <c r="AS22" s="119">
        <v>103893</v>
      </c>
      <c r="AT22" s="119">
        <v>93217</v>
      </c>
      <c r="AU22" s="119">
        <v>156592</v>
      </c>
      <c r="AV22" s="119">
        <v>45410</v>
      </c>
      <c r="AW22" s="119">
        <v>49890</v>
      </c>
      <c r="AX22" s="119">
        <v>387851</v>
      </c>
      <c r="AY22" s="119">
        <v>971774</v>
      </c>
      <c r="AZ22" s="119" t="s">
        <v>134</v>
      </c>
      <c r="BA22" s="119" t="s">
        <v>134</v>
      </c>
      <c r="BB22" s="119">
        <v>103494</v>
      </c>
      <c r="BC22" s="119">
        <v>101564</v>
      </c>
      <c r="BD22" s="119">
        <v>75858</v>
      </c>
      <c r="BE22" s="119">
        <v>98287</v>
      </c>
      <c r="BF22" s="119">
        <v>73871</v>
      </c>
      <c r="BG22" s="119">
        <v>46045</v>
      </c>
      <c r="BH22" s="119">
        <v>324040</v>
      </c>
      <c r="BI22" s="119">
        <v>823159</v>
      </c>
      <c r="BJ22" s="119" t="s">
        <v>134</v>
      </c>
      <c r="BK22" s="119" t="s">
        <v>134</v>
      </c>
      <c r="BL22" s="119" t="s">
        <v>134</v>
      </c>
      <c r="BM22" s="119">
        <v>7</v>
      </c>
      <c r="BN22" s="119">
        <v>1110</v>
      </c>
      <c r="BO22" s="119">
        <v>13726</v>
      </c>
      <c r="BP22" s="119">
        <v>25219</v>
      </c>
      <c r="BQ22" s="119">
        <v>24819</v>
      </c>
      <c r="BR22" s="119">
        <v>126783</v>
      </c>
      <c r="BS22" s="119">
        <v>191664</v>
      </c>
      <c r="BT22" s="119" t="s">
        <v>134</v>
      </c>
      <c r="BU22" s="119" t="s">
        <v>134</v>
      </c>
      <c r="BV22" s="119" t="s">
        <v>134</v>
      </c>
      <c r="BW22" s="119" t="s">
        <v>134</v>
      </c>
      <c r="BX22" s="119">
        <v>809</v>
      </c>
      <c r="BY22" s="119">
        <v>13059</v>
      </c>
      <c r="BZ22" s="119">
        <v>9461</v>
      </c>
      <c r="CA22" s="119">
        <v>37028</v>
      </c>
      <c r="CB22" s="119">
        <v>136805</v>
      </c>
      <c r="CC22" s="119">
        <v>197162</v>
      </c>
      <c r="CD22" s="119" t="s">
        <v>134</v>
      </c>
      <c r="CE22" s="119" t="s">
        <v>134</v>
      </c>
      <c r="CF22" s="119" t="s">
        <v>134</v>
      </c>
      <c r="CG22" s="119" t="s">
        <v>134</v>
      </c>
      <c r="CH22" s="119">
        <v>350</v>
      </c>
      <c r="CI22" s="119">
        <v>6467</v>
      </c>
      <c r="CJ22" s="119">
        <v>16153</v>
      </c>
      <c r="CK22" s="119">
        <v>46135</v>
      </c>
      <c r="CL22" s="119">
        <v>117216</v>
      </c>
      <c r="CM22" s="119">
        <v>186321</v>
      </c>
      <c r="CN22" s="119" t="s">
        <v>134</v>
      </c>
      <c r="CO22" s="119" t="s">
        <v>134</v>
      </c>
      <c r="CP22" s="119" t="s">
        <v>134</v>
      </c>
      <c r="CQ22" s="119" t="s">
        <v>134</v>
      </c>
      <c r="CR22" s="119">
        <v>819</v>
      </c>
      <c r="CS22" s="119">
        <v>2737</v>
      </c>
      <c r="CT22" s="119">
        <v>9652</v>
      </c>
      <c r="CU22" s="119">
        <v>34975</v>
      </c>
      <c r="CV22" s="119">
        <v>126705</v>
      </c>
      <c r="CW22" s="119">
        <v>174888</v>
      </c>
      <c r="CX22" s="119" t="s">
        <v>134</v>
      </c>
      <c r="CY22" s="119" t="s">
        <v>134</v>
      </c>
      <c r="CZ22" s="119" t="s">
        <v>134</v>
      </c>
      <c r="DA22" s="119" t="s">
        <v>134</v>
      </c>
      <c r="DB22" s="119">
        <v>4002</v>
      </c>
      <c r="DC22" s="119">
        <v>3687</v>
      </c>
      <c r="DD22" s="119">
        <v>79618</v>
      </c>
      <c r="DE22" s="119">
        <v>35209</v>
      </c>
      <c r="DF22" s="119">
        <v>136069</v>
      </c>
      <c r="DG22" s="119">
        <v>258585</v>
      </c>
      <c r="DH22" s="119" t="s">
        <v>134</v>
      </c>
      <c r="DI22" s="119" t="s">
        <v>134</v>
      </c>
      <c r="DJ22" s="119" t="s">
        <v>134</v>
      </c>
      <c r="DK22" s="119" t="s">
        <v>134</v>
      </c>
      <c r="DL22" s="119">
        <v>937</v>
      </c>
      <c r="DM22" s="119">
        <v>12842</v>
      </c>
      <c r="DN22" s="119">
        <v>9253</v>
      </c>
      <c r="DO22" s="119">
        <v>146460</v>
      </c>
      <c r="DP22" s="119">
        <v>133190</v>
      </c>
      <c r="DQ22" s="119">
        <v>302682</v>
      </c>
      <c r="DR22" s="119" t="s">
        <v>134</v>
      </c>
      <c r="DS22" s="119" t="s">
        <v>134</v>
      </c>
      <c r="DT22" s="119" t="s">
        <v>134</v>
      </c>
      <c r="DU22" s="119" t="s">
        <v>134</v>
      </c>
      <c r="DV22" s="119">
        <v>166</v>
      </c>
      <c r="DW22" s="119">
        <v>11184</v>
      </c>
      <c r="DX22" s="119">
        <v>9086</v>
      </c>
      <c r="DY22" s="119">
        <v>94986</v>
      </c>
      <c r="DZ22" s="119">
        <v>185520</v>
      </c>
      <c r="EA22" s="119">
        <v>300942</v>
      </c>
      <c r="EB22" s="119" t="s">
        <v>134</v>
      </c>
      <c r="EC22" s="119" t="s">
        <v>134</v>
      </c>
      <c r="ED22" s="119">
        <v>97185</v>
      </c>
      <c r="EE22" s="119">
        <v>92938</v>
      </c>
      <c r="EF22" s="119">
        <v>86015</v>
      </c>
      <c r="EG22" s="119">
        <v>100219</v>
      </c>
      <c r="EH22" s="119">
        <v>40396</v>
      </c>
      <c r="EI22" s="119">
        <v>63917</v>
      </c>
      <c r="EJ22" s="119">
        <v>496056</v>
      </c>
      <c r="EK22" s="119">
        <v>976726</v>
      </c>
      <c r="EL22" s="119" t="s">
        <v>134</v>
      </c>
      <c r="EM22" s="119" t="s">
        <v>134</v>
      </c>
      <c r="EN22" s="119">
        <v>135504</v>
      </c>
      <c r="EO22" s="119">
        <v>79574</v>
      </c>
      <c r="EP22" s="119">
        <v>79208</v>
      </c>
      <c r="EQ22" s="119">
        <v>54988</v>
      </c>
      <c r="ER22" s="119">
        <v>38771</v>
      </c>
      <c r="ES22" s="119">
        <v>75356</v>
      </c>
      <c r="ET22" s="119">
        <v>455223</v>
      </c>
      <c r="EU22" s="119">
        <v>918624</v>
      </c>
      <c r="EV22" s="119" t="s">
        <v>134</v>
      </c>
      <c r="EW22" s="119" t="s">
        <v>134</v>
      </c>
      <c r="EX22" s="119">
        <v>75669</v>
      </c>
      <c r="EY22" s="119">
        <v>73097</v>
      </c>
      <c r="EZ22" s="119">
        <v>63464</v>
      </c>
      <c r="FA22" s="119">
        <v>39758</v>
      </c>
      <c r="FB22" s="119">
        <v>26856</v>
      </c>
      <c r="FC22" s="119">
        <v>68611</v>
      </c>
      <c r="FD22" s="119">
        <v>318714</v>
      </c>
      <c r="FE22" s="119">
        <v>666169</v>
      </c>
      <c r="FF22" s="119" t="s">
        <v>134</v>
      </c>
      <c r="FG22" s="119" t="s">
        <v>134</v>
      </c>
      <c r="FH22" s="119">
        <v>149914</v>
      </c>
      <c r="FI22" s="119">
        <v>104396</v>
      </c>
      <c r="FJ22" s="119">
        <v>74893</v>
      </c>
      <c r="FK22" s="119">
        <v>49652</v>
      </c>
      <c r="FL22" s="119">
        <v>41338</v>
      </c>
      <c r="FM22" s="119">
        <v>70683</v>
      </c>
      <c r="FN22" s="119">
        <v>317368</v>
      </c>
      <c r="FO22" s="119">
        <v>808244</v>
      </c>
      <c r="FP22" s="119" t="s">
        <v>134</v>
      </c>
      <c r="FQ22" s="119" t="s">
        <v>134</v>
      </c>
      <c r="FR22" s="119">
        <v>136913</v>
      </c>
      <c r="FS22" s="119">
        <v>81191</v>
      </c>
      <c r="FT22" s="119">
        <v>73060</v>
      </c>
      <c r="FU22" s="119">
        <v>56072</v>
      </c>
      <c r="FV22" s="119">
        <v>53621</v>
      </c>
      <c r="FW22" s="119">
        <v>79094</v>
      </c>
      <c r="FX22" s="119">
        <v>273275</v>
      </c>
      <c r="FY22" s="119">
        <v>753226</v>
      </c>
      <c r="FZ22" s="119" t="s">
        <v>134</v>
      </c>
      <c r="GA22" s="119" t="s">
        <v>134</v>
      </c>
      <c r="GB22" s="119">
        <v>140628</v>
      </c>
      <c r="GC22" s="119">
        <v>96321</v>
      </c>
      <c r="GD22" s="119">
        <v>64901</v>
      </c>
      <c r="GE22" s="119">
        <v>47648</v>
      </c>
      <c r="GF22" s="119">
        <v>43092</v>
      </c>
      <c r="GG22" s="119">
        <v>76214</v>
      </c>
      <c r="GH22" s="119">
        <v>292730</v>
      </c>
      <c r="GI22" s="119">
        <v>761534</v>
      </c>
      <c r="GJ22" s="119" t="s">
        <v>134</v>
      </c>
      <c r="GK22" s="119" t="s">
        <v>134</v>
      </c>
      <c r="GL22" s="119">
        <v>118886</v>
      </c>
      <c r="GM22" s="119">
        <v>66131</v>
      </c>
      <c r="GN22" s="119">
        <v>51942</v>
      </c>
      <c r="GO22" s="119">
        <v>44392</v>
      </c>
      <c r="GP22" s="119">
        <v>41688</v>
      </c>
      <c r="GQ22" s="119">
        <v>51543</v>
      </c>
      <c r="GR22" s="119">
        <v>277501</v>
      </c>
      <c r="GS22" s="119">
        <v>652083</v>
      </c>
      <c r="GT22" s="119">
        <v>0</v>
      </c>
      <c r="GU22" s="119">
        <v>0</v>
      </c>
      <c r="GV22" s="119">
        <v>167296</v>
      </c>
      <c r="GW22" s="119">
        <v>104432</v>
      </c>
      <c r="GX22" s="119">
        <v>72770</v>
      </c>
      <c r="GY22" s="119">
        <v>47921</v>
      </c>
      <c r="GZ22" s="119">
        <v>44728</v>
      </c>
      <c r="HA22" s="119">
        <v>49218</v>
      </c>
      <c r="HB22" s="119">
        <v>280180</v>
      </c>
      <c r="HC22" s="119">
        <v>766545</v>
      </c>
      <c r="HD22" s="119">
        <v>0</v>
      </c>
      <c r="HE22" s="119">
        <v>0</v>
      </c>
      <c r="HF22" s="119">
        <v>159402</v>
      </c>
      <c r="HG22" s="119">
        <v>106710</v>
      </c>
      <c r="HH22" s="119">
        <v>67061</v>
      </c>
      <c r="HI22" s="119">
        <v>50708</v>
      </c>
      <c r="HJ22" s="119">
        <v>37039</v>
      </c>
      <c r="HK22" s="119">
        <v>38596</v>
      </c>
      <c r="HL22" s="119">
        <v>308488</v>
      </c>
      <c r="HM22" s="119">
        <v>768004</v>
      </c>
      <c r="HN22" s="119" t="s">
        <v>134</v>
      </c>
      <c r="HO22" s="119" t="s">
        <v>134</v>
      </c>
      <c r="HP22" s="119">
        <v>178096</v>
      </c>
      <c r="HQ22" s="119">
        <v>123958</v>
      </c>
      <c r="HR22" s="119">
        <v>70200</v>
      </c>
      <c r="HS22" s="119">
        <v>49214</v>
      </c>
      <c r="HT22" s="119">
        <v>42891</v>
      </c>
      <c r="HU22" s="119">
        <v>45171</v>
      </c>
      <c r="HV22" s="119">
        <v>284795</v>
      </c>
      <c r="HW22" s="119">
        <v>794325</v>
      </c>
      <c r="HX22" s="119">
        <v>0</v>
      </c>
      <c r="HY22" s="119">
        <v>0</v>
      </c>
      <c r="HZ22" s="119">
        <v>179609</v>
      </c>
      <c r="IA22" s="119">
        <v>100642</v>
      </c>
      <c r="IB22" s="119">
        <v>70949</v>
      </c>
      <c r="IC22" s="119">
        <v>46210</v>
      </c>
      <c r="ID22" s="119">
        <v>43670</v>
      </c>
      <c r="IE22" s="119">
        <v>47128</v>
      </c>
      <c r="IF22" s="119">
        <v>222941</v>
      </c>
      <c r="IG22" s="119">
        <v>711149</v>
      </c>
      <c r="IH22" s="119" t="s">
        <v>134</v>
      </c>
      <c r="II22" s="119" t="s">
        <v>134</v>
      </c>
      <c r="IJ22" s="119">
        <v>236943</v>
      </c>
      <c r="IK22" s="119">
        <v>124355</v>
      </c>
      <c r="IL22" s="119">
        <v>76326</v>
      </c>
      <c r="IM22" s="119">
        <v>55117</v>
      </c>
      <c r="IN22" s="119">
        <v>58922</v>
      </c>
      <c r="IO22" s="119">
        <v>49309</v>
      </c>
      <c r="IP22" s="119">
        <v>290096</v>
      </c>
      <c r="IQ22" s="119">
        <v>891068</v>
      </c>
      <c r="IR22" s="119">
        <v>0</v>
      </c>
      <c r="IS22" s="119">
        <v>0</v>
      </c>
      <c r="IT22" s="119">
        <v>246525</v>
      </c>
      <c r="IU22" s="119">
        <v>134946</v>
      </c>
      <c r="IV22" s="119">
        <v>83081</v>
      </c>
      <c r="IW22" s="119">
        <v>60858</v>
      </c>
      <c r="IX22" s="119">
        <v>62612</v>
      </c>
      <c r="IY22" s="119">
        <v>64950</v>
      </c>
      <c r="IZ22" s="119">
        <v>341783</v>
      </c>
      <c r="JA22" s="119">
        <v>994755</v>
      </c>
      <c r="JB22" s="119">
        <v>0</v>
      </c>
      <c r="JC22" s="119">
        <v>0</v>
      </c>
      <c r="JD22" s="119">
        <v>229356</v>
      </c>
      <c r="JE22" s="119">
        <v>156702</v>
      </c>
      <c r="JF22" s="119">
        <v>88858</v>
      </c>
      <c r="JG22" s="119">
        <v>71792</v>
      </c>
      <c r="JH22" s="119">
        <v>59472</v>
      </c>
      <c r="JI22" s="119">
        <v>78122</v>
      </c>
      <c r="JJ22" s="119">
        <v>291827</v>
      </c>
      <c r="JK22" s="119">
        <v>976129</v>
      </c>
      <c r="JL22" s="119">
        <v>0</v>
      </c>
      <c r="JM22" s="119">
        <v>0</v>
      </c>
      <c r="JN22" s="119">
        <v>196098</v>
      </c>
      <c r="JO22" s="119">
        <v>118535</v>
      </c>
      <c r="JP22" s="119">
        <v>66121</v>
      </c>
      <c r="JQ22" s="119">
        <v>61194</v>
      </c>
      <c r="JR22" s="119">
        <v>56153</v>
      </c>
      <c r="JS22" s="119">
        <v>69082</v>
      </c>
      <c r="JT22" s="119">
        <v>333892</v>
      </c>
      <c r="JU22" s="119">
        <v>901075</v>
      </c>
      <c r="JV22" s="119" t="s">
        <v>134</v>
      </c>
      <c r="JW22" s="119" t="s">
        <v>134</v>
      </c>
      <c r="JX22" s="119">
        <v>217522</v>
      </c>
      <c r="JY22" s="119">
        <v>182134</v>
      </c>
      <c r="JZ22" s="119">
        <v>109485</v>
      </c>
      <c r="KA22" s="119">
        <v>84658</v>
      </c>
      <c r="KB22" s="119">
        <v>81100</v>
      </c>
      <c r="KC22" s="119">
        <v>71883</v>
      </c>
      <c r="KD22" s="119">
        <v>355972</v>
      </c>
      <c r="KE22" s="119">
        <v>1102754</v>
      </c>
      <c r="KF22" s="119">
        <v>0</v>
      </c>
      <c r="KG22" s="119">
        <v>0</v>
      </c>
      <c r="KH22" s="119">
        <v>116537</v>
      </c>
      <c r="KI22" s="119">
        <v>82211</v>
      </c>
      <c r="KJ22" s="119">
        <v>86604</v>
      </c>
      <c r="KK22" s="119">
        <v>68752</v>
      </c>
      <c r="KL22" s="119">
        <v>75639</v>
      </c>
      <c r="KM22" s="119">
        <v>63493</v>
      </c>
      <c r="KN22" s="119">
        <v>290589</v>
      </c>
      <c r="KO22" s="119">
        <v>783825</v>
      </c>
      <c r="KP22" s="119">
        <v>0</v>
      </c>
      <c r="KQ22" s="119">
        <v>0</v>
      </c>
      <c r="KR22" s="119">
        <v>109234</v>
      </c>
      <c r="KS22" s="119">
        <v>96052</v>
      </c>
      <c r="KT22" s="119">
        <v>73971</v>
      </c>
      <c r="KU22" s="119">
        <v>68599</v>
      </c>
      <c r="KV22" s="119">
        <v>61695</v>
      </c>
      <c r="KW22" s="119">
        <v>58060</v>
      </c>
      <c r="KX22" s="119">
        <v>274812</v>
      </c>
      <c r="KY22" s="119">
        <v>742423</v>
      </c>
      <c r="KZ22" s="119">
        <v>0</v>
      </c>
      <c r="LA22" s="119">
        <v>0</v>
      </c>
      <c r="LB22" s="119">
        <v>216576</v>
      </c>
      <c r="LC22" s="119">
        <v>216070</v>
      </c>
      <c r="LD22" s="119">
        <v>115537</v>
      </c>
      <c r="LE22" s="119">
        <v>78402</v>
      </c>
      <c r="LF22" s="119">
        <v>66592</v>
      </c>
      <c r="LG22" s="119">
        <v>76216</v>
      </c>
      <c r="LH22" s="119">
        <v>260494</v>
      </c>
      <c r="LI22" s="119">
        <v>1029887</v>
      </c>
    </row>
    <row r="23" spans="1:321" s="13" customFormat="1">
      <c r="A23" s="13" t="s">
        <v>585</v>
      </c>
      <c r="B23" s="121" t="s">
        <v>134</v>
      </c>
      <c r="C23" s="121" t="s">
        <v>134</v>
      </c>
      <c r="D23" s="121">
        <v>29463</v>
      </c>
      <c r="E23" s="121">
        <v>35456</v>
      </c>
      <c r="F23" s="121">
        <v>85672</v>
      </c>
      <c r="G23" s="121">
        <v>84617</v>
      </c>
      <c r="H23" s="121">
        <v>60100</v>
      </c>
      <c r="I23" s="121">
        <v>70994</v>
      </c>
      <c r="J23" s="121">
        <v>613966</v>
      </c>
      <c r="K23" s="121">
        <v>980268</v>
      </c>
      <c r="L23" s="121" t="s">
        <v>134</v>
      </c>
      <c r="M23" s="121" t="s">
        <v>134</v>
      </c>
      <c r="N23" s="121">
        <v>27932</v>
      </c>
      <c r="O23" s="121">
        <v>34779</v>
      </c>
      <c r="P23" s="121">
        <v>37348</v>
      </c>
      <c r="Q23" s="121">
        <v>34073</v>
      </c>
      <c r="R23" s="121">
        <v>60878</v>
      </c>
      <c r="S23" s="121">
        <v>68837</v>
      </c>
      <c r="T23" s="121">
        <v>575461</v>
      </c>
      <c r="U23" s="121">
        <v>839308</v>
      </c>
      <c r="V23" s="121" t="s">
        <v>134</v>
      </c>
      <c r="W23" s="121" t="s">
        <v>134</v>
      </c>
      <c r="X23" s="121">
        <v>21881</v>
      </c>
      <c r="Y23" s="121">
        <v>31126</v>
      </c>
      <c r="Z23" s="121">
        <v>43026</v>
      </c>
      <c r="AA23" s="121">
        <v>49804</v>
      </c>
      <c r="AB23" s="121">
        <v>38634</v>
      </c>
      <c r="AC23" s="121">
        <v>55970</v>
      </c>
      <c r="AD23" s="121">
        <v>455080</v>
      </c>
      <c r="AE23" s="121">
        <v>695521</v>
      </c>
      <c r="AF23" s="121" t="s">
        <v>134</v>
      </c>
      <c r="AG23" s="121" t="s">
        <v>134</v>
      </c>
      <c r="AH23" s="121">
        <v>17856</v>
      </c>
      <c r="AI23" s="121">
        <v>22847</v>
      </c>
      <c r="AJ23" s="121">
        <v>32202</v>
      </c>
      <c r="AK23" s="121">
        <v>32614</v>
      </c>
      <c r="AL23" s="121">
        <v>28423</v>
      </c>
      <c r="AM23" s="121">
        <v>52666</v>
      </c>
      <c r="AN23" s="121">
        <v>418335</v>
      </c>
      <c r="AO23" s="121">
        <v>604943</v>
      </c>
      <c r="AP23" s="121" t="s">
        <v>134</v>
      </c>
      <c r="AQ23" s="121" t="s">
        <v>134</v>
      </c>
      <c r="AR23" s="121">
        <v>23777</v>
      </c>
      <c r="AS23" s="121">
        <v>31480</v>
      </c>
      <c r="AT23" s="121">
        <v>46770</v>
      </c>
      <c r="AU23" s="121">
        <v>54271</v>
      </c>
      <c r="AV23" s="121">
        <v>27605</v>
      </c>
      <c r="AW23" s="121">
        <v>29624</v>
      </c>
      <c r="AX23" s="121">
        <v>436417</v>
      </c>
      <c r="AY23" s="121">
        <v>649944</v>
      </c>
      <c r="AZ23" s="121" t="s">
        <v>134</v>
      </c>
      <c r="BA23" s="121" t="s">
        <v>134</v>
      </c>
      <c r="BB23" s="121">
        <v>19253</v>
      </c>
      <c r="BC23" s="121">
        <v>31191</v>
      </c>
      <c r="BD23" s="121">
        <v>25891</v>
      </c>
      <c r="BE23" s="121">
        <v>34656</v>
      </c>
      <c r="BF23" s="121">
        <v>34879</v>
      </c>
      <c r="BG23" s="121">
        <v>70800</v>
      </c>
      <c r="BH23" s="121">
        <v>379582</v>
      </c>
      <c r="BI23" s="121">
        <v>596252</v>
      </c>
      <c r="BJ23" s="121" t="s">
        <v>134</v>
      </c>
      <c r="BK23" s="121" t="s">
        <v>134</v>
      </c>
      <c r="BL23" s="121">
        <v>19340</v>
      </c>
      <c r="BM23" s="121">
        <v>31394</v>
      </c>
      <c r="BN23" s="121">
        <v>40747</v>
      </c>
      <c r="BO23" s="121">
        <v>44183</v>
      </c>
      <c r="BP23" s="121">
        <v>38894</v>
      </c>
      <c r="BQ23" s="121">
        <v>57191</v>
      </c>
      <c r="BR23" s="121">
        <v>375055</v>
      </c>
      <c r="BS23" s="121">
        <v>606804</v>
      </c>
      <c r="BT23" s="121" t="s">
        <v>134</v>
      </c>
      <c r="BU23" s="121" t="s">
        <v>134</v>
      </c>
      <c r="BV23" s="121">
        <v>22165</v>
      </c>
      <c r="BW23" s="121">
        <v>22934</v>
      </c>
      <c r="BX23" s="121">
        <v>28353</v>
      </c>
      <c r="BY23" s="121">
        <v>26086</v>
      </c>
      <c r="BZ23" s="121">
        <v>37020</v>
      </c>
      <c r="CA23" s="121">
        <v>39694</v>
      </c>
      <c r="CB23" s="121">
        <v>350866</v>
      </c>
      <c r="CC23" s="121">
        <v>527118</v>
      </c>
      <c r="CD23" s="121" t="s">
        <v>134</v>
      </c>
      <c r="CE23" s="121" t="s">
        <v>134</v>
      </c>
      <c r="CF23" s="121">
        <v>80426</v>
      </c>
      <c r="CG23" s="121">
        <v>33074</v>
      </c>
      <c r="CH23" s="121">
        <v>33218</v>
      </c>
      <c r="CI23" s="121">
        <v>31867</v>
      </c>
      <c r="CJ23" s="121">
        <v>33987</v>
      </c>
      <c r="CK23" s="121">
        <v>40273</v>
      </c>
      <c r="CL23" s="121">
        <v>282423</v>
      </c>
      <c r="CM23" s="121">
        <v>535268</v>
      </c>
      <c r="CN23" s="121" t="s">
        <v>134</v>
      </c>
      <c r="CO23" s="121" t="s">
        <v>134</v>
      </c>
      <c r="CP23" s="121">
        <v>81822</v>
      </c>
      <c r="CQ23" s="121">
        <v>28715</v>
      </c>
      <c r="CR23" s="121">
        <v>33446</v>
      </c>
      <c r="CS23" s="121">
        <v>57236</v>
      </c>
      <c r="CT23" s="121">
        <v>41402</v>
      </c>
      <c r="CU23" s="121">
        <v>42959</v>
      </c>
      <c r="CV23" s="121">
        <v>233261</v>
      </c>
      <c r="CW23" s="121">
        <v>518841</v>
      </c>
      <c r="CX23" s="121" t="s">
        <v>134</v>
      </c>
      <c r="CY23" s="121" t="s">
        <v>134</v>
      </c>
      <c r="CZ23" s="121">
        <v>82199</v>
      </c>
      <c r="DA23" s="121">
        <v>28734</v>
      </c>
      <c r="DB23" s="121">
        <v>37672</v>
      </c>
      <c r="DC23" s="121">
        <v>33747</v>
      </c>
      <c r="DD23" s="121">
        <v>48540</v>
      </c>
      <c r="DE23" s="121">
        <v>180759</v>
      </c>
      <c r="DF23" s="121">
        <v>234627</v>
      </c>
      <c r="DG23" s="121">
        <v>646278</v>
      </c>
      <c r="DH23" s="121" t="s">
        <v>134</v>
      </c>
      <c r="DI23" s="121" t="s">
        <v>134</v>
      </c>
      <c r="DJ23" s="121">
        <v>81208</v>
      </c>
      <c r="DK23" s="121">
        <v>25032</v>
      </c>
      <c r="DL23" s="121">
        <v>30170</v>
      </c>
      <c r="DM23" s="121">
        <v>24983</v>
      </c>
      <c r="DN23" s="121">
        <v>36391</v>
      </c>
      <c r="DO23" s="121">
        <v>87726</v>
      </c>
      <c r="DP23" s="121">
        <v>363581</v>
      </c>
      <c r="DQ23" s="121">
        <v>649091</v>
      </c>
      <c r="DR23" s="121" t="s">
        <v>134</v>
      </c>
      <c r="DS23" s="121" t="s">
        <v>134</v>
      </c>
      <c r="DT23" s="121">
        <v>21397</v>
      </c>
      <c r="DU23" s="121">
        <v>37280</v>
      </c>
      <c r="DV23" s="121">
        <v>48512</v>
      </c>
      <c r="DW23" s="121">
        <v>31787</v>
      </c>
      <c r="DX23" s="121">
        <v>39266</v>
      </c>
      <c r="DY23" s="121">
        <v>65223</v>
      </c>
      <c r="DZ23" s="121">
        <v>400815</v>
      </c>
      <c r="EA23" s="121">
        <v>644280</v>
      </c>
      <c r="EB23" s="121" t="s">
        <v>134</v>
      </c>
      <c r="EC23" s="121" t="s">
        <v>134</v>
      </c>
      <c r="ED23" s="121">
        <v>78037</v>
      </c>
      <c r="EE23" s="121">
        <v>50001</v>
      </c>
      <c r="EF23" s="121">
        <v>39919</v>
      </c>
      <c r="EG23" s="121">
        <v>45577</v>
      </c>
      <c r="EH23" s="121">
        <v>44612</v>
      </c>
      <c r="EI23" s="121">
        <v>47930</v>
      </c>
      <c r="EJ23" s="121">
        <v>440861</v>
      </c>
      <c r="EK23" s="121">
        <v>746937</v>
      </c>
      <c r="EL23" s="121" t="s">
        <v>134</v>
      </c>
      <c r="EM23" s="121" t="s">
        <v>134</v>
      </c>
      <c r="EN23" s="121">
        <v>12906</v>
      </c>
      <c r="EO23" s="121">
        <v>21878</v>
      </c>
      <c r="EP23" s="121">
        <v>32882</v>
      </c>
      <c r="EQ23" s="121">
        <v>40296</v>
      </c>
      <c r="ER23" s="121">
        <v>32987</v>
      </c>
      <c r="ES23" s="121">
        <v>52822</v>
      </c>
      <c r="ET23" s="121">
        <v>372653</v>
      </c>
      <c r="EU23" s="121">
        <v>566424</v>
      </c>
      <c r="EV23" s="121" t="s">
        <v>134</v>
      </c>
      <c r="EW23" s="121" t="s">
        <v>134</v>
      </c>
      <c r="EX23" s="121">
        <v>12683</v>
      </c>
      <c r="EY23" s="121">
        <v>17822</v>
      </c>
      <c r="EZ23" s="121">
        <v>22438</v>
      </c>
      <c r="FA23" s="121">
        <v>21699</v>
      </c>
      <c r="FB23" s="121">
        <v>19732</v>
      </c>
      <c r="FC23" s="121">
        <v>45193</v>
      </c>
      <c r="FD23" s="121">
        <v>249953</v>
      </c>
      <c r="FE23" s="121">
        <v>389520</v>
      </c>
      <c r="FF23" s="121" t="s">
        <v>134</v>
      </c>
      <c r="FG23" s="121" t="s">
        <v>134</v>
      </c>
      <c r="FH23" s="121">
        <v>16560</v>
      </c>
      <c r="FI23" s="121">
        <v>31000</v>
      </c>
      <c r="FJ23" s="121">
        <v>42699</v>
      </c>
      <c r="FK23" s="121">
        <v>34168</v>
      </c>
      <c r="FL23" s="121">
        <v>27807</v>
      </c>
      <c r="FM23" s="121">
        <v>27714</v>
      </c>
      <c r="FN23" s="121">
        <v>301569</v>
      </c>
      <c r="FO23" s="121">
        <v>481517</v>
      </c>
      <c r="FP23" s="121" t="s">
        <v>134</v>
      </c>
      <c r="FQ23" s="121" t="s">
        <v>134</v>
      </c>
      <c r="FR23" s="121">
        <v>11973</v>
      </c>
      <c r="FS23" s="121">
        <v>20094</v>
      </c>
      <c r="FT23" s="121">
        <v>29273</v>
      </c>
      <c r="FU23" s="121">
        <v>29127</v>
      </c>
      <c r="FV23" s="121">
        <v>57234</v>
      </c>
      <c r="FW23" s="121">
        <v>41960</v>
      </c>
      <c r="FX23" s="121">
        <v>229705</v>
      </c>
      <c r="FY23" s="121">
        <v>419366</v>
      </c>
      <c r="FZ23" s="121" t="s">
        <v>134</v>
      </c>
      <c r="GA23" s="121" t="s">
        <v>134</v>
      </c>
      <c r="GB23" s="121">
        <v>13061</v>
      </c>
      <c r="GC23" s="121">
        <v>22487</v>
      </c>
      <c r="GD23" s="121">
        <v>25142</v>
      </c>
      <c r="GE23" s="121">
        <v>28167</v>
      </c>
      <c r="GF23" s="121">
        <v>25977</v>
      </c>
      <c r="GG23" s="121">
        <v>71596</v>
      </c>
      <c r="GH23" s="121">
        <v>230676</v>
      </c>
      <c r="GI23" s="121">
        <v>417106</v>
      </c>
      <c r="GJ23" s="121" t="s">
        <v>134</v>
      </c>
      <c r="GK23" s="121" t="s">
        <v>134</v>
      </c>
      <c r="GL23" s="121">
        <v>14304</v>
      </c>
      <c r="GM23" s="121">
        <v>23647</v>
      </c>
      <c r="GN23" s="121">
        <v>28672</v>
      </c>
      <c r="GO23" s="121">
        <v>27354</v>
      </c>
      <c r="GP23" s="121">
        <v>22123</v>
      </c>
      <c r="GQ23" s="121">
        <v>58668</v>
      </c>
      <c r="GR23" s="121">
        <v>260642</v>
      </c>
      <c r="GS23" s="121">
        <v>435410</v>
      </c>
      <c r="GT23" s="121">
        <v>0</v>
      </c>
      <c r="GU23" s="121">
        <v>0</v>
      </c>
      <c r="GV23" s="121">
        <v>15599</v>
      </c>
      <c r="GW23" s="121">
        <v>31534</v>
      </c>
      <c r="GX23" s="121">
        <v>40941</v>
      </c>
      <c r="GY23" s="121">
        <v>44032</v>
      </c>
      <c r="GZ23" s="121">
        <v>33215</v>
      </c>
      <c r="HA23" s="121">
        <v>67109</v>
      </c>
      <c r="HB23" s="121">
        <v>247791</v>
      </c>
      <c r="HC23" s="121">
        <v>480221</v>
      </c>
      <c r="HD23" s="119">
        <v>0</v>
      </c>
      <c r="HE23" s="119">
        <v>0</v>
      </c>
      <c r="HF23" s="121">
        <v>14401</v>
      </c>
      <c r="HG23" s="121">
        <v>32596</v>
      </c>
      <c r="HH23" s="121">
        <v>38114</v>
      </c>
      <c r="HI23" s="121">
        <v>39294</v>
      </c>
      <c r="HJ23" s="121">
        <v>34023</v>
      </c>
      <c r="HK23" s="121">
        <v>82868</v>
      </c>
      <c r="HL23" s="121">
        <v>234738</v>
      </c>
      <c r="HM23" s="121">
        <v>476034</v>
      </c>
      <c r="HN23" s="121" t="s">
        <v>134</v>
      </c>
      <c r="HO23" s="121" t="s">
        <v>134</v>
      </c>
      <c r="HP23" s="121">
        <v>18646</v>
      </c>
      <c r="HQ23" s="121">
        <v>38148</v>
      </c>
      <c r="HR23" s="121">
        <v>44653</v>
      </c>
      <c r="HS23" s="121">
        <v>41306</v>
      </c>
      <c r="HT23" s="121">
        <v>39710</v>
      </c>
      <c r="HU23" s="121">
        <v>83662</v>
      </c>
      <c r="HV23" s="121">
        <v>280756</v>
      </c>
      <c r="HW23" s="121">
        <v>546881</v>
      </c>
      <c r="HX23" s="121">
        <v>0</v>
      </c>
      <c r="HY23" s="121">
        <v>0</v>
      </c>
      <c r="HZ23" s="121">
        <v>22730</v>
      </c>
      <c r="IA23" s="121">
        <v>30670</v>
      </c>
      <c r="IB23" s="121">
        <v>38179</v>
      </c>
      <c r="IC23" s="121">
        <v>39552</v>
      </c>
      <c r="ID23" s="121">
        <v>37773</v>
      </c>
      <c r="IE23" s="121">
        <v>86590</v>
      </c>
      <c r="IF23" s="121">
        <v>325535</v>
      </c>
      <c r="IG23" s="121">
        <v>581029</v>
      </c>
      <c r="IH23" s="121" t="s">
        <v>134</v>
      </c>
      <c r="II23" s="121" t="s">
        <v>134</v>
      </c>
      <c r="IJ23" s="121">
        <v>31981</v>
      </c>
      <c r="IK23" s="121">
        <v>44331</v>
      </c>
      <c r="IL23" s="121">
        <v>61655</v>
      </c>
      <c r="IM23" s="121">
        <v>46280</v>
      </c>
      <c r="IN23" s="121">
        <v>46189</v>
      </c>
      <c r="IO23" s="121">
        <v>115300</v>
      </c>
      <c r="IP23" s="121">
        <v>287789</v>
      </c>
      <c r="IQ23" s="121">
        <v>633525</v>
      </c>
      <c r="IR23" s="119">
        <v>0</v>
      </c>
      <c r="IS23" s="119">
        <v>0</v>
      </c>
      <c r="IT23" s="119">
        <v>116853</v>
      </c>
      <c r="IU23" s="119">
        <v>61830</v>
      </c>
      <c r="IV23" s="119">
        <v>56762</v>
      </c>
      <c r="IW23" s="119">
        <v>59780</v>
      </c>
      <c r="IX23" s="119">
        <v>58052</v>
      </c>
      <c r="IY23" s="119">
        <v>90281</v>
      </c>
      <c r="IZ23" s="119">
        <v>354692</v>
      </c>
      <c r="JA23" s="119">
        <v>798250</v>
      </c>
      <c r="JB23" s="119">
        <v>0</v>
      </c>
      <c r="JC23" s="119">
        <v>0</v>
      </c>
      <c r="JD23" s="121">
        <v>21616</v>
      </c>
      <c r="JE23" s="121">
        <v>57652</v>
      </c>
      <c r="JF23" s="121">
        <v>92335</v>
      </c>
      <c r="JG23" s="121">
        <v>77802</v>
      </c>
      <c r="JH23" s="121">
        <v>73896</v>
      </c>
      <c r="JI23" s="121">
        <v>119445</v>
      </c>
      <c r="JJ23" s="121">
        <v>348707</v>
      </c>
      <c r="JK23" s="121">
        <v>791453</v>
      </c>
      <c r="JL23" s="119">
        <v>0</v>
      </c>
      <c r="JM23" s="119">
        <v>0</v>
      </c>
      <c r="JN23" s="121">
        <v>25355</v>
      </c>
      <c r="JO23" s="121">
        <v>44190</v>
      </c>
      <c r="JP23" s="121">
        <v>48450</v>
      </c>
      <c r="JQ23" s="121">
        <v>77980</v>
      </c>
      <c r="JR23" s="121">
        <v>51375</v>
      </c>
      <c r="JS23" s="121">
        <v>98072</v>
      </c>
      <c r="JT23" s="121">
        <v>370227</v>
      </c>
      <c r="JU23" s="121">
        <v>715649</v>
      </c>
      <c r="JV23" s="119" t="s">
        <v>134</v>
      </c>
      <c r="JW23" s="119" t="s">
        <v>134</v>
      </c>
      <c r="JX23" s="121">
        <v>29863</v>
      </c>
      <c r="JY23" s="121">
        <v>64955</v>
      </c>
      <c r="JZ23" s="121">
        <v>72802</v>
      </c>
      <c r="KA23" s="121">
        <v>103687</v>
      </c>
      <c r="KB23" s="121">
        <v>69708</v>
      </c>
      <c r="KC23" s="121">
        <v>87141</v>
      </c>
      <c r="KD23" s="121">
        <v>438201</v>
      </c>
      <c r="KE23" s="121">
        <v>866357</v>
      </c>
      <c r="KF23" s="119">
        <v>0</v>
      </c>
      <c r="KG23" s="119">
        <v>0</v>
      </c>
      <c r="KH23" s="121">
        <v>23567</v>
      </c>
      <c r="KI23" s="121">
        <v>22646</v>
      </c>
      <c r="KJ23" s="121">
        <v>54007</v>
      </c>
      <c r="KK23" s="121">
        <v>98331</v>
      </c>
      <c r="KL23" s="121">
        <v>75010</v>
      </c>
      <c r="KM23" s="121">
        <v>85381</v>
      </c>
      <c r="KN23" s="121">
        <v>401383</v>
      </c>
      <c r="KO23" s="121">
        <v>760325</v>
      </c>
      <c r="KP23" s="119">
        <v>0</v>
      </c>
      <c r="KQ23" s="119">
        <v>0</v>
      </c>
      <c r="KR23" s="121">
        <v>19960</v>
      </c>
      <c r="KS23" s="121">
        <v>57830</v>
      </c>
      <c r="KT23" s="121">
        <v>91222</v>
      </c>
      <c r="KU23" s="121">
        <v>66132</v>
      </c>
      <c r="KV23" s="121">
        <v>47787</v>
      </c>
      <c r="KW23" s="121">
        <v>69742</v>
      </c>
      <c r="KX23" s="121">
        <v>419646</v>
      </c>
      <c r="KY23" s="121">
        <v>772319</v>
      </c>
      <c r="KZ23" s="119">
        <v>0</v>
      </c>
      <c r="LA23" s="119">
        <v>0</v>
      </c>
      <c r="LB23" s="121">
        <v>41708</v>
      </c>
      <c r="LC23" s="121">
        <v>50376</v>
      </c>
      <c r="LD23" s="121">
        <v>119287</v>
      </c>
      <c r="LE23" s="121">
        <v>48577</v>
      </c>
      <c r="LF23" s="121">
        <v>51921</v>
      </c>
      <c r="LG23" s="121">
        <v>94774</v>
      </c>
      <c r="LH23" s="121">
        <v>391321</v>
      </c>
      <c r="LI23" s="121">
        <v>797964</v>
      </c>
    </row>
    <row r="24" spans="1:321">
      <c r="A24" s="4" t="s">
        <v>589</v>
      </c>
      <c r="B24" s="119" t="s">
        <v>134</v>
      </c>
      <c r="C24" s="119" t="s">
        <v>134</v>
      </c>
      <c r="D24" s="119">
        <v>323</v>
      </c>
      <c r="E24" s="119">
        <v>1880</v>
      </c>
      <c r="F24" s="119">
        <v>2091</v>
      </c>
      <c r="G24" s="119">
        <v>1127</v>
      </c>
      <c r="H24" s="119">
        <v>871</v>
      </c>
      <c r="I24" s="119">
        <v>1118</v>
      </c>
      <c r="J24" s="119">
        <v>6698</v>
      </c>
      <c r="K24" s="119">
        <v>14108</v>
      </c>
      <c r="L24" s="119" t="s">
        <v>134</v>
      </c>
      <c r="M24" s="119" t="s">
        <v>134</v>
      </c>
      <c r="N24" s="119">
        <v>283</v>
      </c>
      <c r="O24" s="119">
        <v>3137</v>
      </c>
      <c r="P24" s="119">
        <v>1478</v>
      </c>
      <c r="Q24" s="119">
        <v>1213</v>
      </c>
      <c r="R24" s="119">
        <v>1750</v>
      </c>
      <c r="S24" s="119">
        <v>2424</v>
      </c>
      <c r="T24" s="119">
        <v>5620</v>
      </c>
      <c r="U24" s="119">
        <v>15905</v>
      </c>
      <c r="V24" s="119" t="s">
        <v>134</v>
      </c>
      <c r="W24" s="119" t="s">
        <v>134</v>
      </c>
      <c r="X24" s="119">
        <v>330</v>
      </c>
      <c r="Y24" s="119">
        <v>4213</v>
      </c>
      <c r="Z24" s="119">
        <v>2797</v>
      </c>
      <c r="AA24" s="119">
        <v>2320</v>
      </c>
      <c r="AB24" s="119">
        <v>1540</v>
      </c>
      <c r="AC24" s="119">
        <v>1243</v>
      </c>
      <c r="AD24" s="119">
        <v>10148</v>
      </c>
      <c r="AE24" s="119">
        <v>22591</v>
      </c>
      <c r="AF24" s="119" t="s">
        <v>134</v>
      </c>
      <c r="AG24" s="119" t="s">
        <v>134</v>
      </c>
      <c r="AH24" s="119">
        <v>259</v>
      </c>
      <c r="AI24" s="119">
        <v>830</v>
      </c>
      <c r="AJ24" s="119">
        <v>1250</v>
      </c>
      <c r="AK24" s="119">
        <v>988</v>
      </c>
      <c r="AL24" s="119">
        <v>1029</v>
      </c>
      <c r="AM24" s="119">
        <v>1139</v>
      </c>
      <c r="AN24" s="119">
        <v>10431</v>
      </c>
      <c r="AO24" s="119">
        <v>15926</v>
      </c>
      <c r="AP24" s="119" t="s">
        <v>134</v>
      </c>
      <c r="AQ24" s="119" t="s">
        <v>134</v>
      </c>
      <c r="AR24" s="119">
        <v>343</v>
      </c>
      <c r="AS24" s="119">
        <v>1341</v>
      </c>
      <c r="AT24" s="119">
        <v>2887</v>
      </c>
      <c r="AU24" s="119">
        <v>2770</v>
      </c>
      <c r="AV24" s="119">
        <v>985</v>
      </c>
      <c r="AW24" s="119">
        <v>796</v>
      </c>
      <c r="AX24" s="119">
        <v>15831</v>
      </c>
      <c r="AY24" s="119">
        <v>24953</v>
      </c>
      <c r="AZ24" s="119" t="s">
        <v>134</v>
      </c>
      <c r="BA24" s="119" t="s">
        <v>134</v>
      </c>
      <c r="BB24" s="119">
        <v>324</v>
      </c>
      <c r="BC24" s="119">
        <v>1539</v>
      </c>
      <c r="BD24" s="119">
        <v>1321</v>
      </c>
      <c r="BE24" s="119">
        <v>1163</v>
      </c>
      <c r="BF24" s="119">
        <v>1112</v>
      </c>
      <c r="BG24" s="119">
        <v>2273</v>
      </c>
      <c r="BH24" s="119">
        <v>14028</v>
      </c>
      <c r="BI24" s="119">
        <v>21760</v>
      </c>
      <c r="BJ24" s="119" t="s">
        <v>134</v>
      </c>
      <c r="BK24" s="119" t="s">
        <v>134</v>
      </c>
      <c r="BL24" s="119" t="s">
        <v>134</v>
      </c>
      <c r="BM24" s="119" t="s">
        <v>134</v>
      </c>
      <c r="BN24" s="119" t="s">
        <v>134</v>
      </c>
      <c r="BO24" s="119">
        <v>103</v>
      </c>
      <c r="BP24" s="119">
        <v>382</v>
      </c>
      <c r="BQ24" s="119">
        <v>202</v>
      </c>
      <c r="BR24" s="119">
        <v>3558</v>
      </c>
      <c r="BS24" s="119">
        <v>4245</v>
      </c>
      <c r="BT24" s="119" t="s">
        <v>134</v>
      </c>
      <c r="BU24" s="119" t="s">
        <v>134</v>
      </c>
      <c r="BV24" s="119" t="s">
        <v>134</v>
      </c>
      <c r="BW24" s="119" t="s">
        <v>134</v>
      </c>
      <c r="BX24" s="119">
        <v>1</v>
      </c>
      <c r="BY24" s="119">
        <v>136</v>
      </c>
      <c r="BZ24" s="119">
        <v>312</v>
      </c>
      <c r="CA24" s="119">
        <v>281</v>
      </c>
      <c r="CB24" s="119">
        <v>2956</v>
      </c>
      <c r="CC24" s="119">
        <v>3686</v>
      </c>
      <c r="CD24" s="119" t="s">
        <v>134</v>
      </c>
      <c r="CE24" s="119" t="s">
        <v>134</v>
      </c>
      <c r="CF24" s="119" t="s">
        <v>134</v>
      </c>
      <c r="CG24" s="119" t="s">
        <v>134</v>
      </c>
      <c r="CH24" s="119">
        <v>3</v>
      </c>
      <c r="CI24" s="119">
        <v>52</v>
      </c>
      <c r="CJ24" s="119">
        <v>393</v>
      </c>
      <c r="CK24" s="119">
        <v>588</v>
      </c>
      <c r="CL24" s="119">
        <v>2633</v>
      </c>
      <c r="CM24" s="119">
        <v>3669</v>
      </c>
      <c r="CN24" s="119" t="s">
        <v>134</v>
      </c>
      <c r="CO24" s="119" t="s">
        <v>134</v>
      </c>
      <c r="CP24" s="119" t="s">
        <v>134</v>
      </c>
      <c r="CQ24" s="119" t="s">
        <v>134</v>
      </c>
      <c r="CR24" s="119" t="s">
        <v>134</v>
      </c>
      <c r="CS24" s="119">
        <v>23</v>
      </c>
      <c r="CT24" s="119">
        <v>299</v>
      </c>
      <c r="CU24" s="119">
        <v>238</v>
      </c>
      <c r="CV24" s="119">
        <v>2408</v>
      </c>
      <c r="CW24" s="119">
        <v>2968</v>
      </c>
      <c r="CX24" s="119" t="s">
        <v>134</v>
      </c>
      <c r="CY24" s="119" t="s">
        <v>134</v>
      </c>
      <c r="CZ24" s="119" t="s">
        <v>134</v>
      </c>
      <c r="DA24" s="119" t="s">
        <v>134</v>
      </c>
      <c r="DB24" s="119" t="s">
        <v>134</v>
      </c>
      <c r="DC24" s="119">
        <v>71</v>
      </c>
      <c r="DD24" s="119">
        <v>52</v>
      </c>
      <c r="DE24" s="119">
        <v>62</v>
      </c>
      <c r="DF24" s="119">
        <v>2034</v>
      </c>
      <c r="DG24" s="119">
        <v>2219</v>
      </c>
      <c r="DH24" s="119" t="s">
        <v>134</v>
      </c>
      <c r="DI24" s="119" t="s">
        <v>134</v>
      </c>
      <c r="DJ24" s="119" t="s">
        <v>134</v>
      </c>
      <c r="DK24" s="119" t="s">
        <v>134</v>
      </c>
      <c r="DL24" s="119">
        <v>1</v>
      </c>
      <c r="DM24" s="119">
        <v>36</v>
      </c>
      <c r="DN24" s="119">
        <v>59</v>
      </c>
      <c r="DO24" s="119">
        <v>121</v>
      </c>
      <c r="DP24" s="119">
        <v>2571</v>
      </c>
      <c r="DQ24" s="119">
        <v>2788</v>
      </c>
      <c r="DR24" s="119" t="s">
        <v>134</v>
      </c>
      <c r="DS24" s="119" t="s">
        <v>134</v>
      </c>
      <c r="DT24" s="119" t="s">
        <v>134</v>
      </c>
      <c r="DU24" s="119" t="s">
        <v>134</v>
      </c>
      <c r="DV24" s="119">
        <v>1</v>
      </c>
      <c r="DW24" s="119">
        <v>27</v>
      </c>
      <c r="DX24" s="119">
        <v>63</v>
      </c>
      <c r="DY24" s="119">
        <v>114</v>
      </c>
      <c r="DZ24" s="119">
        <v>1997</v>
      </c>
      <c r="EA24" s="119">
        <v>2202</v>
      </c>
      <c r="EB24" s="119" t="s">
        <v>134</v>
      </c>
      <c r="EC24" s="119" t="s">
        <v>134</v>
      </c>
      <c r="ED24" s="119">
        <v>142</v>
      </c>
      <c r="EE24" s="119">
        <v>419</v>
      </c>
      <c r="EF24" s="119">
        <v>958</v>
      </c>
      <c r="EG24" s="119">
        <v>552</v>
      </c>
      <c r="EH24" s="119">
        <v>484</v>
      </c>
      <c r="EI24" s="119">
        <v>486</v>
      </c>
      <c r="EJ24" s="119">
        <v>6213</v>
      </c>
      <c r="EK24" s="119">
        <v>9254</v>
      </c>
      <c r="EL24" s="119" t="s">
        <v>134</v>
      </c>
      <c r="EM24" s="119" t="s">
        <v>134</v>
      </c>
      <c r="EN24" s="119">
        <v>172</v>
      </c>
      <c r="EO24" s="119">
        <v>507</v>
      </c>
      <c r="EP24" s="119">
        <v>560</v>
      </c>
      <c r="EQ24" s="119">
        <v>341</v>
      </c>
      <c r="ER24" s="119">
        <v>411</v>
      </c>
      <c r="ES24" s="119">
        <v>785</v>
      </c>
      <c r="ET24" s="119">
        <v>4867</v>
      </c>
      <c r="EU24" s="119">
        <v>7643</v>
      </c>
      <c r="EV24" s="119" t="s">
        <v>134</v>
      </c>
      <c r="EW24" s="119" t="s">
        <v>134</v>
      </c>
      <c r="EX24" s="119">
        <v>249</v>
      </c>
      <c r="EY24" s="119">
        <v>431</v>
      </c>
      <c r="EZ24" s="119">
        <v>386</v>
      </c>
      <c r="FA24" s="119">
        <v>403</v>
      </c>
      <c r="FB24" s="119">
        <v>331</v>
      </c>
      <c r="FC24" s="119">
        <v>524</v>
      </c>
      <c r="FD24" s="119">
        <v>3361</v>
      </c>
      <c r="FE24" s="119">
        <v>5685</v>
      </c>
      <c r="FF24" s="119" t="s">
        <v>134</v>
      </c>
      <c r="FG24" s="119" t="s">
        <v>134</v>
      </c>
      <c r="FH24" s="119">
        <v>641</v>
      </c>
      <c r="FI24" s="119">
        <v>774</v>
      </c>
      <c r="FJ24" s="119">
        <v>687</v>
      </c>
      <c r="FK24" s="119">
        <v>828</v>
      </c>
      <c r="FL24" s="119">
        <v>339</v>
      </c>
      <c r="FM24" s="119">
        <v>687</v>
      </c>
      <c r="FN24" s="119">
        <v>5811</v>
      </c>
      <c r="FO24" s="119">
        <v>9767</v>
      </c>
      <c r="FP24" s="119" t="s">
        <v>134</v>
      </c>
      <c r="FQ24" s="119" t="s">
        <v>134</v>
      </c>
      <c r="FR24" s="119">
        <v>598</v>
      </c>
      <c r="FS24" s="119">
        <v>317</v>
      </c>
      <c r="FT24" s="119">
        <v>314</v>
      </c>
      <c r="FU24" s="119">
        <v>293</v>
      </c>
      <c r="FV24" s="119">
        <v>398</v>
      </c>
      <c r="FW24" s="119">
        <v>2323</v>
      </c>
      <c r="FX24" s="119">
        <v>3878</v>
      </c>
      <c r="FY24" s="119">
        <v>8121</v>
      </c>
      <c r="FZ24" s="119" t="s">
        <v>134</v>
      </c>
      <c r="GA24" s="119" t="s">
        <v>134</v>
      </c>
      <c r="GB24" s="119">
        <v>569</v>
      </c>
      <c r="GC24" s="119">
        <v>384</v>
      </c>
      <c r="GD24" s="119">
        <v>299</v>
      </c>
      <c r="GE24" s="119">
        <v>360</v>
      </c>
      <c r="GF24" s="119">
        <v>301</v>
      </c>
      <c r="GG24" s="119">
        <v>970</v>
      </c>
      <c r="GH24" s="119">
        <v>2507</v>
      </c>
      <c r="GI24" s="119">
        <v>5390</v>
      </c>
      <c r="GJ24" s="119" t="s">
        <v>134</v>
      </c>
      <c r="GK24" s="119" t="s">
        <v>134</v>
      </c>
      <c r="GL24" s="119">
        <v>502</v>
      </c>
      <c r="GM24" s="119">
        <v>309</v>
      </c>
      <c r="GN24" s="119">
        <v>222</v>
      </c>
      <c r="GO24" s="119">
        <v>251</v>
      </c>
      <c r="GP24" s="119">
        <v>260</v>
      </c>
      <c r="GQ24" s="119">
        <v>488</v>
      </c>
      <c r="GR24" s="119">
        <v>3032</v>
      </c>
      <c r="GS24" s="119">
        <v>5064</v>
      </c>
      <c r="GT24" s="119">
        <v>0</v>
      </c>
      <c r="GU24" s="119">
        <v>0</v>
      </c>
      <c r="GV24" s="119">
        <v>616</v>
      </c>
      <c r="GW24" s="119">
        <v>726</v>
      </c>
      <c r="GX24" s="119">
        <v>450</v>
      </c>
      <c r="GY24" s="119">
        <v>311</v>
      </c>
      <c r="GZ24" s="119">
        <v>326</v>
      </c>
      <c r="HA24" s="119">
        <v>551</v>
      </c>
      <c r="HB24" s="119">
        <v>4453</v>
      </c>
      <c r="HC24" s="119">
        <v>7433</v>
      </c>
      <c r="HD24" s="119">
        <v>0</v>
      </c>
      <c r="HE24" s="119">
        <v>0</v>
      </c>
      <c r="HF24" s="119">
        <v>597</v>
      </c>
      <c r="HG24" s="119">
        <v>569</v>
      </c>
      <c r="HH24" s="119">
        <v>460</v>
      </c>
      <c r="HI24" s="119">
        <v>337</v>
      </c>
      <c r="HJ24" s="119">
        <v>285</v>
      </c>
      <c r="HK24" s="119">
        <v>377</v>
      </c>
      <c r="HL24" s="119">
        <v>3236</v>
      </c>
      <c r="HM24" s="119">
        <v>5861</v>
      </c>
      <c r="HN24" s="119" t="s">
        <v>134</v>
      </c>
      <c r="HO24" s="119" t="s">
        <v>134</v>
      </c>
      <c r="HP24" s="119">
        <v>648</v>
      </c>
      <c r="HQ24" s="119">
        <v>1578</v>
      </c>
      <c r="HR24" s="119">
        <v>646</v>
      </c>
      <c r="HS24" s="119">
        <v>417</v>
      </c>
      <c r="HT24" s="119">
        <v>435</v>
      </c>
      <c r="HU24" s="119">
        <v>368</v>
      </c>
      <c r="HV24" s="119">
        <v>2096</v>
      </c>
      <c r="HW24" s="119">
        <v>6188</v>
      </c>
      <c r="HX24" s="119">
        <v>0</v>
      </c>
      <c r="HY24" s="119">
        <v>0</v>
      </c>
      <c r="HZ24" s="119">
        <v>583</v>
      </c>
      <c r="IA24" s="119">
        <v>518</v>
      </c>
      <c r="IB24" s="119">
        <v>434</v>
      </c>
      <c r="IC24" s="119">
        <v>315</v>
      </c>
      <c r="ID24" s="119">
        <v>317</v>
      </c>
      <c r="IE24" s="119">
        <v>292</v>
      </c>
      <c r="IF24" s="119">
        <v>1709</v>
      </c>
      <c r="IG24" s="119">
        <v>4168</v>
      </c>
      <c r="IH24" s="119" t="s">
        <v>134</v>
      </c>
      <c r="II24" s="119" t="s">
        <v>134</v>
      </c>
      <c r="IJ24" s="119">
        <v>723</v>
      </c>
      <c r="IK24" s="119">
        <v>871</v>
      </c>
      <c r="IL24" s="119">
        <v>834</v>
      </c>
      <c r="IM24" s="119">
        <v>437</v>
      </c>
      <c r="IN24" s="119">
        <v>430</v>
      </c>
      <c r="IO24" s="119">
        <v>530</v>
      </c>
      <c r="IP24" s="119">
        <v>2350</v>
      </c>
      <c r="IQ24" s="119">
        <v>6175</v>
      </c>
      <c r="IR24" s="119">
        <v>0</v>
      </c>
      <c r="IS24" s="119">
        <v>0</v>
      </c>
      <c r="IT24" s="119">
        <v>944</v>
      </c>
      <c r="IU24" s="119">
        <v>857</v>
      </c>
      <c r="IV24" s="119">
        <v>470</v>
      </c>
      <c r="IW24" s="119">
        <v>542</v>
      </c>
      <c r="IX24" s="119">
        <v>629</v>
      </c>
      <c r="IY24" s="119">
        <v>1386</v>
      </c>
      <c r="IZ24" s="119">
        <v>8413</v>
      </c>
      <c r="JA24" s="119">
        <v>13241</v>
      </c>
      <c r="JB24" s="119">
        <v>0</v>
      </c>
      <c r="JC24" s="119">
        <v>0</v>
      </c>
      <c r="JD24" s="119">
        <v>1598</v>
      </c>
      <c r="JE24" s="119">
        <v>3450</v>
      </c>
      <c r="JF24" s="119">
        <v>2368</v>
      </c>
      <c r="JG24" s="119">
        <v>1424</v>
      </c>
      <c r="JH24" s="119">
        <v>1253</v>
      </c>
      <c r="JI24" s="119">
        <v>2497</v>
      </c>
      <c r="JJ24" s="119">
        <v>4364</v>
      </c>
      <c r="JK24" s="119">
        <v>16954</v>
      </c>
      <c r="JL24" s="119"/>
      <c r="JM24" s="119">
        <v>0</v>
      </c>
      <c r="JN24" s="119">
        <v>1079</v>
      </c>
      <c r="JO24" s="119">
        <v>2113</v>
      </c>
      <c r="JP24" s="119">
        <v>1043</v>
      </c>
      <c r="JQ24" s="119">
        <v>11554</v>
      </c>
      <c r="JR24" s="119">
        <v>1083</v>
      </c>
      <c r="JS24" s="119">
        <v>1674</v>
      </c>
      <c r="JT24" s="119">
        <v>5700</v>
      </c>
      <c r="JU24" s="119">
        <v>24246</v>
      </c>
      <c r="JV24" s="119" t="s">
        <v>134</v>
      </c>
      <c r="JW24" s="119" t="s">
        <v>134</v>
      </c>
      <c r="JX24" s="119">
        <v>1161</v>
      </c>
      <c r="JY24" s="119">
        <v>2902</v>
      </c>
      <c r="JZ24" s="119">
        <v>1900</v>
      </c>
      <c r="KA24" s="119">
        <v>1427</v>
      </c>
      <c r="KB24" s="119">
        <v>1515</v>
      </c>
      <c r="KC24" s="119">
        <v>1333</v>
      </c>
      <c r="KD24" s="119">
        <v>6473</v>
      </c>
      <c r="KE24" s="119">
        <v>16711</v>
      </c>
      <c r="KF24" s="119">
        <v>0</v>
      </c>
      <c r="KG24" s="119">
        <v>0</v>
      </c>
      <c r="KH24" s="119">
        <v>445</v>
      </c>
      <c r="KI24" s="119">
        <v>602</v>
      </c>
      <c r="KJ24" s="119">
        <v>844</v>
      </c>
      <c r="KK24" s="119">
        <v>667</v>
      </c>
      <c r="KL24" s="119">
        <v>1024</v>
      </c>
      <c r="KM24" s="119">
        <v>1107</v>
      </c>
      <c r="KN24" s="119">
        <v>4152</v>
      </c>
      <c r="KO24" s="119">
        <v>8841</v>
      </c>
      <c r="KP24" s="119">
        <v>0</v>
      </c>
      <c r="KQ24" s="119">
        <v>0</v>
      </c>
      <c r="KR24" s="119">
        <v>358</v>
      </c>
      <c r="KS24" s="119">
        <v>1543</v>
      </c>
      <c r="KT24" s="119">
        <v>1106</v>
      </c>
      <c r="KU24" s="119">
        <v>1206</v>
      </c>
      <c r="KV24" s="119">
        <v>1088</v>
      </c>
      <c r="KW24" s="119">
        <v>1059</v>
      </c>
      <c r="KX24" s="119">
        <v>6313</v>
      </c>
      <c r="KY24" s="119">
        <v>12673</v>
      </c>
      <c r="KZ24" s="119">
        <v>0</v>
      </c>
      <c r="LA24" s="119">
        <v>0</v>
      </c>
      <c r="LB24" s="119">
        <v>422</v>
      </c>
      <c r="LC24" s="119">
        <v>799</v>
      </c>
      <c r="LD24" s="119">
        <v>663</v>
      </c>
      <c r="LE24" s="119">
        <v>1049</v>
      </c>
      <c r="LF24" s="119">
        <v>564</v>
      </c>
      <c r="LG24" s="119">
        <v>1016</v>
      </c>
      <c r="LH24" s="119">
        <v>3755</v>
      </c>
      <c r="LI24" s="119">
        <v>8268</v>
      </c>
    </row>
    <row r="25" spans="1:321">
      <c r="A25" s="4" t="s">
        <v>590</v>
      </c>
      <c r="B25" s="119" t="s">
        <v>134</v>
      </c>
      <c r="C25" s="119" t="s">
        <v>134</v>
      </c>
      <c r="D25" s="119">
        <v>28292</v>
      </c>
      <c r="E25" s="119">
        <v>9196</v>
      </c>
      <c r="F25" s="119">
        <v>10136</v>
      </c>
      <c r="G25" s="119">
        <v>6232</v>
      </c>
      <c r="H25" s="119">
        <v>5462</v>
      </c>
      <c r="I25" s="119">
        <v>2489</v>
      </c>
      <c r="J25" s="119">
        <v>18639</v>
      </c>
      <c r="K25" s="119">
        <v>80446</v>
      </c>
      <c r="L25" s="119" t="s">
        <v>134</v>
      </c>
      <c r="M25" s="119" t="s">
        <v>134</v>
      </c>
      <c r="N25" s="119">
        <v>26703</v>
      </c>
      <c r="O25" s="119">
        <v>8336</v>
      </c>
      <c r="P25" s="119">
        <v>7492</v>
      </c>
      <c r="Q25" s="119">
        <v>3612</v>
      </c>
      <c r="R25" s="119">
        <v>3570</v>
      </c>
      <c r="S25" s="119">
        <v>4871</v>
      </c>
      <c r="T25" s="119">
        <v>15677</v>
      </c>
      <c r="U25" s="119">
        <v>70261</v>
      </c>
      <c r="V25" s="119" t="s">
        <v>134</v>
      </c>
      <c r="W25" s="119" t="s">
        <v>134</v>
      </c>
      <c r="X25" s="119">
        <v>20519</v>
      </c>
      <c r="Y25" s="119">
        <v>6858</v>
      </c>
      <c r="Z25" s="119">
        <v>7228</v>
      </c>
      <c r="AA25" s="119">
        <v>3392</v>
      </c>
      <c r="AB25" s="119">
        <v>9863</v>
      </c>
      <c r="AC25" s="119">
        <v>4521</v>
      </c>
      <c r="AD25" s="119">
        <v>13881</v>
      </c>
      <c r="AE25" s="119">
        <v>66262</v>
      </c>
      <c r="AF25" s="119" t="s">
        <v>134</v>
      </c>
      <c r="AG25" s="119" t="s">
        <v>134</v>
      </c>
      <c r="AH25" s="119">
        <v>16450</v>
      </c>
      <c r="AI25" s="119">
        <v>6351</v>
      </c>
      <c r="AJ25" s="119">
        <v>8786</v>
      </c>
      <c r="AK25" s="119">
        <v>8294</v>
      </c>
      <c r="AL25" s="119">
        <v>2185</v>
      </c>
      <c r="AM25" s="119">
        <v>3661</v>
      </c>
      <c r="AN25" s="119">
        <v>11732</v>
      </c>
      <c r="AO25" s="119">
        <v>57459</v>
      </c>
      <c r="AP25" s="119" t="s">
        <v>134</v>
      </c>
      <c r="AQ25" s="119" t="s">
        <v>134</v>
      </c>
      <c r="AR25" s="119">
        <v>22513</v>
      </c>
      <c r="AS25" s="119">
        <v>9332</v>
      </c>
      <c r="AT25" s="119">
        <v>9480</v>
      </c>
      <c r="AU25" s="119">
        <v>8847</v>
      </c>
      <c r="AV25" s="119">
        <v>2221</v>
      </c>
      <c r="AW25" s="119">
        <v>1843</v>
      </c>
      <c r="AX25" s="119">
        <v>12341</v>
      </c>
      <c r="AY25" s="119">
        <v>66577</v>
      </c>
      <c r="AZ25" s="119" t="s">
        <v>134</v>
      </c>
      <c r="BA25" s="119" t="s">
        <v>134</v>
      </c>
      <c r="BB25" s="119">
        <v>18079</v>
      </c>
      <c r="BC25" s="119">
        <v>9479</v>
      </c>
      <c r="BD25" s="119">
        <v>4596</v>
      </c>
      <c r="BE25" s="119">
        <v>5085</v>
      </c>
      <c r="BF25" s="119">
        <v>3412</v>
      </c>
      <c r="BG25" s="119">
        <v>2852</v>
      </c>
      <c r="BH25" s="119">
        <v>17227</v>
      </c>
      <c r="BI25" s="119">
        <v>60730</v>
      </c>
      <c r="BJ25" s="119" t="s">
        <v>134</v>
      </c>
      <c r="BK25" s="119" t="s">
        <v>134</v>
      </c>
      <c r="BL25" s="119">
        <v>18202</v>
      </c>
      <c r="BM25" s="119">
        <v>11800</v>
      </c>
      <c r="BN25" s="119">
        <v>4701</v>
      </c>
      <c r="BO25" s="119">
        <v>7980</v>
      </c>
      <c r="BP25" s="119">
        <v>2906</v>
      </c>
      <c r="BQ25" s="119">
        <v>2094</v>
      </c>
      <c r="BR25" s="119">
        <v>11075</v>
      </c>
      <c r="BS25" s="119">
        <v>58758</v>
      </c>
      <c r="BT25" s="119" t="s">
        <v>134</v>
      </c>
      <c r="BU25" s="119" t="s">
        <v>134</v>
      </c>
      <c r="BV25" s="119">
        <v>22165</v>
      </c>
      <c r="BW25" s="119">
        <v>10410</v>
      </c>
      <c r="BX25" s="119">
        <v>10226</v>
      </c>
      <c r="BY25" s="119">
        <v>3935</v>
      </c>
      <c r="BZ25" s="119">
        <v>4805</v>
      </c>
      <c r="CA25" s="119">
        <v>3683</v>
      </c>
      <c r="CB25" s="119">
        <v>20950</v>
      </c>
      <c r="CC25" s="119">
        <v>76174</v>
      </c>
      <c r="CD25" s="119" t="s">
        <v>134</v>
      </c>
      <c r="CE25" s="119" t="s">
        <v>134</v>
      </c>
      <c r="CF25" s="119">
        <v>80426</v>
      </c>
      <c r="CG25" s="119">
        <v>12661</v>
      </c>
      <c r="CH25" s="119">
        <v>8305</v>
      </c>
      <c r="CI25" s="119">
        <v>4681</v>
      </c>
      <c r="CJ25" s="119">
        <v>4473</v>
      </c>
      <c r="CK25" s="119">
        <v>3975</v>
      </c>
      <c r="CL25" s="119">
        <v>12176</v>
      </c>
      <c r="CM25" s="119">
        <v>126697</v>
      </c>
      <c r="CN25" s="119" t="s">
        <v>134</v>
      </c>
      <c r="CO25" s="119" t="s">
        <v>134</v>
      </c>
      <c r="CP25" s="119">
        <v>81822</v>
      </c>
      <c r="CQ25" s="119">
        <v>10413</v>
      </c>
      <c r="CR25" s="119">
        <v>8314</v>
      </c>
      <c r="CS25" s="119">
        <v>8874</v>
      </c>
      <c r="CT25" s="119">
        <v>4913</v>
      </c>
      <c r="CU25" s="119">
        <v>3773</v>
      </c>
      <c r="CV25" s="119">
        <v>11724</v>
      </c>
      <c r="CW25" s="119">
        <v>129833</v>
      </c>
      <c r="CX25" s="119" t="s">
        <v>134</v>
      </c>
      <c r="CY25" s="119" t="s">
        <v>134</v>
      </c>
      <c r="CZ25" s="119">
        <v>81069</v>
      </c>
      <c r="DA25" s="119">
        <v>9462</v>
      </c>
      <c r="DB25" s="119">
        <v>7807</v>
      </c>
      <c r="DC25" s="119">
        <v>4095</v>
      </c>
      <c r="DD25" s="119">
        <v>7058</v>
      </c>
      <c r="DE25" s="119">
        <v>13913</v>
      </c>
      <c r="DF25" s="119">
        <v>15443</v>
      </c>
      <c r="DG25" s="119">
        <v>138847</v>
      </c>
      <c r="DH25" s="119" t="s">
        <v>134</v>
      </c>
      <c r="DI25" s="119" t="s">
        <v>134</v>
      </c>
      <c r="DJ25" s="119">
        <v>81208</v>
      </c>
      <c r="DK25" s="119">
        <v>8214</v>
      </c>
      <c r="DL25" s="119">
        <v>6798</v>
      </c>
      <c r="DM25" s="119">
        <v>3694</v>
      </c>
      <c r="DN25" s="119">
        <v>5326</v>
      </c>
      <c r="DO25" s="119">
        <v>8834</v>
      </c>
      <c r="DP25" s="119">
        <v>12490</v>
      </c>
      <c r="DQ25" s="119">
        <v>126564</v>
      </c>
      <c r="DR25" s="119" t="s">
        <v>134</v>
      </c>
      <c r="DS25" s="119" t="s">
        <v>134</v>
      </c>
      <c r="DT25" s="119">
        <v>21397</v>
      </c>
      <c r="DU25" s="119">
        <v>9543</v>
      </c>
      <c r="DV25" s="119">
        <v>10836</v>
      </c>
      <c r="DW25" s="119">
        <v>3995</v>
      </c>
      <c r="DX25" s="119">
        <v>3989</v>
      </c>
      <c r="DY25" s="119">
        <v>5186</v>
      </c>
      <c r="DZ25" s="119">
        <v>17502</v>
      </c>
      <c r="EA25" s="119">
        <v>72448</v>
      </c>
      <c r="EB25" s="119" t="s">
        <v>134</v>
      </c>
      <c r="EC25" s="119" t="s">
        <v>134</v>
      </c>
      <c r="ED25" s="119">
        <v>76763</v>
      </c>
      <c r="EE25" s="119">
        <v>17971</v>
      </c>
      <c r="EF25" s="119">
        <v>8524</v>
      </c>
      <c r="EG25" s="119">
        <v>8752</v>
      </c>
      <c r="EH25" s="119">
        <v>3830</v>
      </c>
      <c r="EI25" s="119">
        <v>3226</v>
      </c>
      <c r="EJ25" s="119">
        <v>20072</v>
      </c>
      <c r="EK25" s="119">
        <v>139138</v>
      </c>
      <c r="EL25" s="119" t="s">
        <v>134</v>
      </c>
      <c r="EM25" s="119" t="s">
        <v>134</v>
      </c>
      <c r="EN25" s="119">
        <v>11574</v>
      </c>
      <c r="EO25" s="119">
        <v>6344</v>
      </c>
      <c r="EP25" s="119">
        <v>5446</v>
      </c>
      <c r="EQ25" s="119">
        <v>4285</v>
      </c>
      <c r="ER25" s="119">
        <v>2904</v>
      </c>
      <c r="ES25" s="119">
        <v>4816</v>
      </c>
      <c r="ET25" s="119">
        <v>10823</v>
      </c>
      <c r="EU25" s="119">
        <v>46192</v>
      </c>
      <c r="EV25" s="119" t="s">
        <v>134</v>
      </c>
      <c r="EW25" s="119" t="s">
        <v>134</v>
      </c>
      <c r="EX25" s="119">
        <v>11406</v>
      </c>
      <c r="EY25" s="119">
        <v>5659</v>
      </c>
      <c r="EZ25" s="119">
        <v>4471</v>
      </c>
      <c r="FA25" s="119">
        <v>2913</v>
      </c>
      <c r="FB25" s="119">
        <v>1995</v>
      </c>
      <c r="FC25" s="119">
        <v>4941</v>
      </c>
      <c r="FD25" s="119">
        <v>18626</v>
      </c>
      <c r="FE25" s="119">
        <v>50011</v>
      </c>
      <c r="FF25" s="119" t="s">
        <v>134</v>
      </c>
      <c r="FG25" s="119" t="s">
        <v>134</v>
      </c>
      <c r="FH25" s="119">
        <v>14230</v>
      </c>
      <c r="FI25" s="119">
        <v>8613</v>
      </c>
      <c r="FJ25" s="119">
        <v>8012</v>
      </c>
      <c r="FK25" s="119">
        <v>5707</v>
      </c>
      <c r="FL25" s="119">
        <v>2520</v>
      </c>
      <c r="FM25" s="119">
        <v>2805</v>
      </c>
      <c r="FN25" s="119">
        <v>15586</v>
      </c>
      <c r="FO25" s="119">
        <v>57473</v>
      </c>
      <c r="FP25" s="119" t="s">
        <v>134</v>
      </c>
      <c r="FQ25" s="119" t="s">
        <v>134</v>
      </c>
      <c r="FR25" s="119">
        <v>9886</v>
      </c>
      <c r="FS25" s="119">
        <v>5455</v>
      </c>
      <c r="FT25" s="119">
        <v>6986</v>
      </c>
      <c r="FU25" s="119">
        <v>3666</v>
      </c>
      <c r="FV25" s="119">
        <v>12652</v>
      </c>
      <c r="FW25" s="119">
        <v>4792</v>
      </c>
      <c r="FX25" s="119">
        <v>20220</v>
      </c>
      <c r="FY25" s="119">
        <v>63657</v>
      </c>
      <c r="FZ25" s="119" t="s">
        <v>134</v>
      </c>
      <c r="GA25" s="119" t="s">
        <v>134</v>
      </c>
      <c r="GB25" s="119">
        <v>11108</v>
      </c>
      <c r="GC25" s="119">
        <v>6245</v>
      </c>
      <c r="GD25" s="119">
        <v>4902</v>
      </c>
      <c r="GE25" s="119">
        <v>3069</v>
      </c>
      <c r="GF25" s="119">
        <v>2072</v>
      </c>
      <c r="GG25" s="119">
        <v>7661</v>
      </c>
      <c r="GH25" s="119">
        <v>13276</v>
      </c>
      <c r="GI25" s="119">
        <v>48333</v>
      </c>
      <c r="GJ25" s="119" t="s">
        <v>134</v>
      </c>
      <c r="GK25" s="119" t="s">
        <v>134</v>
      </c>
      <c r="GL25" s="119">
        <v>12129</v>
      </c>
      <c r="GM25" s="119">
        <v>6554</v>
      </c>
      <c r="GN25" s="119">
        <v>4996</v>
      </c>
      <c r="GO25" s="119">
        <v>2813</v>
      </c>
      <c r="GP25" s="119">
        <v>2812</v>
      </c>
      <c r="GQ25" s="119">
        <v>9377</v>
      </c>
      <c r="GR25" s="119">
        <v>16168</v>
      </c>
      <c r="GS25" s="119">
        <v>54849</v>
      </c>
      <c r="GT25" s="119">
        <v>0</v>
      </c>
      <c r="GU25" s="119">
        <v>0</v>
      </c>
      <c r="GV25" s="119">
        <v>13097</v>
      </c>
      <c r="GW25" s="119">
        <v>7375</v>
      </c>
      <c r="GX25" s="119">
        <v>7812</v>
      </c>
      <c r="GY25" s="119">
        <v>4794</v>
      </c>
      <c r="GZ25" s="119">
        <v>3135</v>
      </c>
      <c r="HA25" s="119">
        <v>7382</v>
      </c>
      <c r="HB25" s="119">
        <v>12648</v>
      </c>
      <c r="HC25" s="119">
        <v>56243</v>
      </c>
      <c r="HD25" s="119">
        <v>0</v>
      </c>
      <c r="HE25" s="119">
        <v>0</v>
      </c>
      <c r="HF25" s="119">
        <v>12177</v>
      </c>
      <c r="HG25" s="119">
        <v>7088</v>
      </c>
      <c r="HH25" s="119">
        <v>6556</v>
      </c>
      <c r="HI25" s="119">
        <v>5475</v>
      </c>
      <c r="HJ25" s="119">
        <v>3005</v>
      </c>
      <c r="HK25" s="119">
        <v>17547</v>
      </c>
      <c r="HL25" s="119">
        <v>16251</v>
      </c>
      <c r="HM25" s="119">
        <v>68099</v>
      </c>
      <c r="HN25" s="119" t="s">
        <v>134</v>
      </c>
      <c r="HO25" s="119" t="s">
        <v>134</v>
      </c>
      <c r="HP25" s="119">
        <v>15770</v>
      </c>
      <c r="HQ25" s="119">
        <v>7546</v>
      </c>
      <c r="HR25" s="119">
        <v>6476</v>
      </c>
      <c r="HS25" s="119">
        <v>4126</v>
      </c>
      <c r="HT25" s="119">
        <v>2825</v>
      </c>
      <c r="HU25" s="119">
        <v>11038</v>
      </c>
      <c r="HV25" s="119">
        <v>16125</v>
      </c>
      <c r="HW25" s="119">
        <v>63906</v>
      </c>
      <c r="HX25" s="119">
        <v>0</v>
      </c>
      <c r="HY25" s="119">
        <v>0</v>
      </c>
      <c r="HZ25" s="119">
        <v>20202</v>
      </c>
      <c r="IA25" s="119">
        <v>7202</v>
      </c>
      <c r="IB25" s="119">
        <v>6197</v>
      </c>
      <c r="IC25" s="119">
        <v>3778</v>
      </c>
      <c r="ID25" s="119">
        <v>2983</v>
      </c>
      <c r="IE25" s="119">
        <v>7086</v>
      </c>
      <c r="IF25" s="119">
        <v>41382</v>
      </c>
      <c r="IG25" s="119">
        <v>88830</v>
      </c>
      <c r="IH25" s="119" t="s">
        <v>134</v>
      </c>
      <c r="II25" s="119" t="s">
        <v>134</v>
      </c>
      <c r="IJ25" s="119">
        <v>28931</v>
      </c>
      <c r="IK25" s="119">
        <v>8400</v>
      </c>
      <c r="IL25" s="119">
        <v>7460</v>
      </c>
      <c r="IM25" s="119">
        <v>4549</v>
      </c>
      <c r="IN25" s="119">
        <v>4102</v>
      </c>
      <c r="IO25" s="119">
        <v>7726</v>
      </c>
      <c r="IP25" s="119">
        <v>16714</v>
      </c>
      <c r="IQ25" s="119">
        <v>77882</v>
      </c>
      <c r="IR25" s="119">
        <v>0</v>
      </c>
      <c r="IS25" s="119">
        <v>0</v>
      </c>
      <c r="IT25" s="119">
        <v>113033</v>
      </c>
      <c r="IU25" s="119">
        <v>14000</v>
      </c>
      <c r="IV25" s="119">
        <v>9275</v>
      </c>
      <c r="IW25" s="119">
        <v>11545</v>
      </c>
      <c r="IX25" s="119">
        <v>4614</v>
      </c>
      <c r="IY25" s="119">
        <v>7708</v>
      </c>
      <c r="IZ25" s="119">
        <v>17534</v>
      </c>
      <c r="JA25" s="119">
        <v>177709</v>
      </c>
      <c r="JB25" s="119">
        <v>0</v>
      </c>
      <c r="JC25" s="119">
        <v>0</v>
      </c>
      <c r="JD25" s="119">
        <v>16667</v>
      </c>
      <c r="JE25" s="119">
        <v>6936</v>
      </c>
      <c r="JF25" s="119">
        <v>6902</v>
      </c>
      <c r="JG25" s="119">
        <v>4759</v>
      </c>
      <c r="JH25" s="119">
        <v>4336</v>
      </c>
      <c r="JI25" s="119">
        <v>9340</v>
      </c>
      <c r="JJ25" s="119">
        <v>15194</v>
      </c>
      <c r="JK25" s="119">
        <v>64134</v>
      </c>
      <c r="JL25" s="119">
        <v>0</v>
      </c>
      <c r="JM25" s="119">
        <v>0</v>
      </c>
      <c r="JN25" s="119">
        <v>21249</v>
      </c>
      <c r="JO25" s="119">
        <v>7077</v>
      </c>
      <c r="JP25" s="119">
        <v>5655</v>
      </c>
      <c r="JQ25" s="119">
        <v>4150</v>
      </c>
      <c r="JR25" s="119">
        <v>3608</v>
      </c>
      <c r="JS25" s="119">
        <v>6375</v>
      </c>
      <c r="JT25" s="119">
        <v>13378</v>
      </c>
      <c r="JU25" s="119">
        <v>61492</v>
      </c>
      <c r="JV25" s="119" t="s">
        <v>134</v>
      </c>
      <c r="JW25" s="119" t="s">
        <v>134</v>
      </c>
      <c r="JX25" s="119">
        <v>26074</v>
      </c>
      <c r="JY25" s="119">
        <v>12367</v>
      </c>
      <c r="JZ25" s="119">
        <v>8608</v>
      </c>
      <c r="KA25" s="119">
        <v>6348</v>
      </c>
      <c r="KB25" s="119">
        <v>5830</v>
      </c>
      <c r="KC25" s="119">
        <v>7467</v>
      </c>
      <c r="KD25" s="119">
        <v>16002</v>
      </c>
      <c r="KE25" s="119">
        <v>82696</v>
      </c>
      <c r="KF25" s="119">
        <v>0</v>
      </c>
      <c r="KG25" s="119">
        <v>0</v>
      </c>
      <c r="KH25" s="119">
        <v>19527</v>
      </c>
      <c r="KI25" s="119">
        <v>6208</v>
      </c>
      <c r="KJ25" s="119">
        <v>8436</v>
      </c>
      <c r="KK25" s="119">
        <v>4679</v>
      </c>
      <c r="KL25" s="119">
        <v>5281</v>
      </c>
      <c r="KM25" s="119">
        <v>4243</v>
      </c>
      <c r="KN25" s="119">
        <v>14933</v>
      </c>
      <c r="KO25" s="119">
        <v>63307</v>
      </c>
      <c r="KP25" s="119">
        <v>0</v>
      </c>
      <c r="KQ25" s="119">
        <v>0</v>
      </c>
      <c r="KR25" s="119">
        <v>18470</v>
      </c>
      <c r="KS25" s="119">
        <v>7132</v>
      </c>
      <c r="KT25" s="119">
        <v>7544</v>
      </c>
      <c r="KU25" s="119">
        <v>4716</v>
      </c>
      <c r="KV25" s="119">
        <v>4052</v>
      </c>
      <c r="KW25" s="119">
        <v>3392</v>
      </c>
      <c r="KX25" s="119">
        <v>12584</v>
      </c>
      <c r="KY25" s="119">
        <v>57890</v>
      </c>
      <c r="KZ25" s="119">
        <v>0</v>
      </c>
      <c r="LA25" s="119">
        <v>0</v>
      </c>
      <c r="LB25" s="119">
        <v>29169</v>
      </c>
      <c r="LC25" s="119">
        <v>13034</v>
      </c>
      <c r="LD25" s="119">
        <v>10109</v>
      </c>
      <c r="LE25" s="119">
        <v>6926</v>
      </c>
      <c r="LF25" s="119">
        <v>4805</v>
      </c>
      <c r="LG25" s="119">
        <v>4964</v>
      </c>
      <c r="LH25" s="119">
        <v>15797</v>
      </c>
      <c r="LI25" s="119">
        <v>84804</v>
      </c>
    </row>
    <row r="26" spans="1:321">
      <c r="A26" s="4" t="s">
        <v>580</v>
      </c>
      <c r="B26" s="119" t="s">
        <v>134</v>
      </c>
      <c r="C26" s="119" t="s">
        <v>134</v>
      </c>
      <c r="D26" s="119">
        <v>848</v>
      </c>
      <c r="E26" s="119">
        <v>23180</v>
      </c>
      <c r="F26" s="119">
        <v>15479</v>
      </c>
      <c r="G26" s="119">
        <v>9178</v>
      </c>
      <c r="H26" s="119">
        <v>8110</v>
      </c>
      <c r="I26" s="119">
        <v>4638</v>
      </c>
      <c r="J26" s="119">
        <v>72717</v>
      </c>
      <c r="K26" s="119">
        <v>134150</v>
      </c>
      <c r="L26" s="119" t="s">
        <v>134</v>
      </c>
      <c r="M26" s="119" t="s">
        <v>134</v>
      </c>
      <c r="N26" s="119">
        <v>946</v>
      </c>
      <c r="O26" s="119">
        <v>22444</v>
      </c>
      <c r="P26" s="119">
        <v>10464</v>
      </c>
      <c r="Q26" s="119">
        <v>7319</v>
      </c>
      <c r="R26" s="119">
        <v>8051</v>
      </c>
      <c r="S26" s="119">
        <v>8303</v>
      </c>
      <c r="T26" s="119">
        <v>28103</v>
      </c>
      <c r="U26" s="119">
        <v>85630</v>
      </c>
      <c r="V26" s="119" t="s">
        <v>134</v>
      </c>
      <c r="W26" s="119" t="s">
        <v>134</v>
      </c>
      <c r="X26" s="119">
        <v>1032</v>
      </c>
      <c r="Y26" s="119">
        <v>18512</v>
      </c>
      <c r="Z26" s="119">
        <v>11330</v>
      </c>
      <c r="AA26" s="119">
        <v>6923</v>
      </c>
      <c r="AB26" s="119">
        <v>4331</v>
      </c>
      <c r="AC26" s="119">
        <v>7557</v>
      </c>
      <c r="AD26" s="119">
        <v>25721</v>
      </c>
      <c r="AE26" s="119">
        <v>75406</v>
      </c>
      <c r="AF26" s="119" t="s">
        <v>134</v>
      </c>
      <c r="AG26" s="119" t="s">
        <v>134</v>
      </c>
      <c r="AH26" s="119">
        <v>1147</v>
      </c>
      <c r="AI26" s="119">
        <v>14480</v>
      </c>
      <c r="AJ26" s="119">
        <v>8067</v>
      </c>
      <c r="AK26" s="119">
        <v>5395</v>
      </c>
      <c r="AL26" s="119">
        <v>5496</v>
      </c>
      <c r="AM26" s="119">
        <v>5552</v>
      </c>
      <c r="AN26" s="119">
        <v>25408</v>
      </c>
      <c r="AO26" s="119">
        <v>65545</v>
      </c>
      <c r="AP26" s="119" t="s">
        <v>134</v>
      </c>
      <c r="AQ26" s="119" t="s">
        <v>134</v>
      </c>
      <c r="AR26" s="119">
        <v>921</v>
      </c>
      <c r="AS26" s="119">
        <v>19433</v>
      </c>
      <c r="AT26" s="119">
        <v>13816</v>
      </c>
      <c r="AU26" s="119">
        <v>11170</v>
      </c>
      <c r="AV26" s="119">
        <v>3921</v>
      </c>
      <c r="AW26" s="119">
        <v>3915</v>
      </c>
      <c r="AX26" s="119">
        <v>45810</v>
      </c>
      <c r="AY26" s="119">
        <v>98986</v>
      </c>
      <c r="AZ26" s="119" t="s">
        <v>134</v>
      </c>
      <c r="BA26" s="119" t="s">
        <v>134</v>
      </c>
      <c r="BB26" s="119">
        <v>850</v>
      </c>
      <c r="BC26" s="119">
        <v>19629</v>
      </c>
      <c r="BD26" s="119">
        <v>6337</v>
      </c>
      <c r="BE26" s="119">
        <v>7522</v>
      </c>
      <c r="BF26" s="119">
        <v>6492</v>
      </c>
      <c r="BG26" s="119">
        <v>9400</v>
      </c>
      <c r="BH26" s="119">
        <v>30474</v>
      </c>
      <c r="BI26" s="119">
        <v>80704</v>
      </c>
      <c r="BJ26" s="119" t="s">
        <v>134</v>
      </c>
      <c r="BK26" s="119" t="s">
        <v>134</v>
      </c>
      <c r="BL26" s="119">
        <v>1138</v>
      </c>
      <c r="BM26" s="119">
        <v>18494</v>
      </c>
      <c r="BN26" s="119">
        <v>9374</v>
      </c>
      <c r="BO26" s="119">
        <v>8103</v>
      </c>
      <c r="BP26" s="119">
        <v>6515</v>
      </c>
      <c r="BQ26" s="119">
        <v>3745</v>
      </c>
      <c r="BR26" s="119">
        <v>26871</v>
      </c>
      <c r="BS26" s="119">
        <v>74240</v>
      </c>
      <c r="BT26" s="119" t="s">
        <v>134</v>
      </c>
      <c r="BU26" s="119" t="s">
        <v>134</v>
      </c>
      <c r="BV26" s="119" t="s">
        <v>134</v>
      </c>
      <c r="BW26" s="119">
        <v>12524</v>
      </c>
      <c r="BX26" s="119">
        <v>5868</v>
      </c>
      <c r="BY26" s="119">
        <v>5814</v>
      </c>
      <c r="BZ26" s="119">
        <v>8886</v>
      </c>
      <c r="CA26" s="119">
        <v>5080</v>
      </c>
      <c r="CB26" s="119">
        <v>25567</v>
      </c>
      <c r="CC26" s="119">
        <v>63739</v>
      </c>
      <c r="CD26" s="119" t="s">
        <v>134</v>
      </c>
      <c r="CE26" s="119" t="s">
        <v>134</v>
      </c>
      <c r="CF26" s="119" t="s">
        <v>134</v>
      </c>
      <c r="CG26" s="119">
        <v>20413</v>
      </c>
      <c r="CH26" s="119">
        <v>8417</v>
      </c>
      <c r="CI26" s="119">
        <v>6939</v>
      </c>
      <c r="CJ26" s="119">
        <v>7436</v>
      </c>
      <c r="CK26" s="119">
        <v>6013</v>
      </c>
      <c r="CL26" s="119">
        <v>23727</v>
      </c>
      <c r="CM26" s="119">
        <v>72945</v>
      </c>
      <c r="CN26" s="119" t="s">
        <v>134</v>
      </c>
      <c r="CO26" s="119" t="s">
        <v>134</v>
      </c>
      <c r="CP26" s="119" t="s">
        <v>134</v>
      </c>
      <c r="CQ26" s="119">
        <v>18302</v>
      </c>
      <c r="CR26" s="119">
        <v>8859</v>
      </c>
      <c r="CS26" s="119">
        <v>17120</v>
      </c>
      <c r="CT26" s="119">
        <v>9662</v>
      </c>
      <c r="CU26" s="119">
        <v>6505</v>
      </c>
      <c r="CV26" s="119">
        <v>19842</v>
      </c>
      <c r="CW26" s="119">
        <v>80290</v>
      </c>
      <c r="CX26" s="119" t="s">
        <v>134</v>
      </c>
      <c r="CY26" s="119" t="s">
        <v>134</v>
      </c>
      <c r="CZ26" s="119">
        <v>1130</v>
      </c>
      <c r="DA26" s="119">
        <v>18554</v>
      </c>
      <c r="DB26" s="119">
        <v>8981</v>
      </c>
      <c r="DC26" s="119">
        <v>7471</v>
      </c>
      <c r="DD26" s="119">
        <v>10121</v>
      </c>
      <c r="DE26" s="119">
        <v>6577</v>
      </c>
      <c r="DF26" s="119">
        <v>14876</v>
      </c>
      <c r="DG26" s="119">
        <v>67710</v>
      </c>
      <c r="DH26" s="119" t="s">
        <v>134</v>
      </c>
      <c r="DI26" s="119" t="s">
        <v>134</v>
      </c>
      <c r="DJ26" s="119" t="s">
        <v>134</v>
      </c>
      <c r="DK26" s="119">
        <v>16818</v>
      </c>
      <c r="DL26" s="119">
        <v>7342</v>
      </c>
      <c r="DM26" s="119">
        <v>4527</v>
      </c>
      <c r="DN26" s="119">
        <v>6595</v>
      </c>
      <c r="DO26" s="119">
        <v>9376</v>
      </c>
      <c r="DP26" s="119">
        <v>15241</v>
      </c>
      <c r="DQ26" s="119">
        <v>59899</v>
      </c>
      <c r="DR26" s="119" t="s">
        <v>134</v>
      </c>
      <c r="DS26" s="119" t="s">
        <v>134</v>
      </c>
      <c r="DT26" s="119" t="s">
        <v>134</v>
      </c>
      <c r="DU26" s="119">
        <v>27737</v>
      </c>
      <c r="DV26" s="119">
        <v>11090</v>
      </c>
      <c r="DW26" s="119">
        <v>5152</v>
      </c>
      <c r="DX26" s="119">
        <v>8433</v>
      </c>
      <c r="DY26" s="119">
        <v>6966</v>
      </c>
      <c r="DZ26" s="119">
        <v>18579</v>
      </c>
      <c r="EA26" s="119">
        <v>77957</v>
      </c>
      <c r="EB26" s="119" t="s">
        <v>134</v>
      </c>
      <c r="EC26" s="119" t="s">
        <v>134</v>
      </c>
      <c r="ED26" s="119">
        <v>1132</v>
      </c>
      <c r="EE26" s="119">
        <v>30333</v>
      </c>
      <c r="EF26" s="119">
        <v>7960</v>
      </c>
      <c r="EG26" s="119">
        <v>6520</v>
      </c>
      <c r="EH26" s="119">
        <v>7603</v>
      </c>
      <c r="EI26" s="119">
        <v>4787</v>
      </c>
      <c r="EJ26" s="119">
        <v>31799</v>
      </c>
      <c r="EK26" s="119">
        <v>90134</v>
      </c>
      <c r="EL26" s="119" t="s">
        <v>134</v>
      </c>
      <c r="EM26" s="119" t="s">
        <v>134</v>
      </c>
      <c r="EN26" s="119">
        <v>1160</v>
      </c>
      <c r="EO26" s="119">
        <v>13896</v>
      </c>
      <c r="EP26" s="119">
        <v>7195</v>
      </c>
      <c r="EQ26" s="119">
        <v>10080</v>
      </c>
      <c r="ER26" s="119">
        <v>5157</v>
      </c>
      <c r="ES26" s="119">
        <v>14652</v>
      </c>
      <c r="ET26" s="119">
        <v>17766</v>
      </c>
      <c r="EU26" s="119">
        <v>69906</v>
      </c>
      <c r="EV26" s="119" t="s">
        <v>134</v>
      </c>
      <c r="EW26" s="119" t="s">
        <v>134</v>
      </c>
      <c r="EX26" s="119">
        <v>1028</v>
      </c>
      <c r="EY26" s="119">
        <v>10633</v>
      </c>
      <c r="EZ26" s="119">
        <v>5394</v>
      </c>
      <c r="FA26" s="119">
        <v>5346</v>
      </c>
      <c r="FB26" s="119">
        <v>3106</v>
      </c>
      <c r="FC26" s="119">
        <v>5134</v>
      </c>
      <c r="FD26" s="119">
        <v>15655</v>
      </c>
      <c r="FE26" s="119">
        <v>46296</v>
      </c>
      <c r="FF26" s="119" t="s">
        <v>134</v>
      </c>
      <c r="FG26" s="119" t="s">
        <v>134</v>
      </c>
      <c r="FH26" s="119">
        <v>1689</v>
      </c>
      <c r="FI26" s="119">
        <v>20348</v>
      </c>
      <c r="FJ26" s="119">
        <v>9556</v>
      </c>
      <c r="FK26" s="119">
        <v>7793</v>
      </c>
      <c r="FL26" s="119">
        <v>3256</v>
      </c>
      <c r="FM26" s="119">
        <v>3623</v>
      </c>
      <c r="FN26" s="119">
        <v>43772</v>
      </c>
      <c r="FO26" s="119">
        <v>90037</v>
      </c>
      <c r="FP26" s="119" t="s">
        <v>134</v>
      </c>
      <c r="FQ26" s="119" t="s">
        <v>134</v>
      </c>
      <c r="FR26" s="119">
        <v>1489</v>
      </c>
      <c r="FS26" s="119">
        <v>13389</v>
      </c>
      <c r="FT26" s="119">
        <v>7536</v>
      </c>
      <c r="FU26" s="119">
        <v>4883</v>
      </c>
      <c r="FV26" s="119">
        <v>8525</v>
      </c>
      <c r="FW26" s="119">
        <v>5818</v>
      </c>
      <c r="FX26" s="119">
        <v>15267</v>
      </c>
      <c r="FY26" s="119">
        <v>56907</v>
      </c>
      <c r="FZ26" s="119" t="s">
        <v>134</v>
      </c>
      <c r="GA26" s="119" t="s">
        <v>134</v>
      </c>
      <c r="GB26" s="119">
        <v>1384</v>
      </c>
      <c r="GC26" s="119">
        <v>14692</v>
      </c>
      <c r="GD26" s="119">
        <v>5916</v>
      </c>
      <c r="GE26" s="119">
        <v>5196</v>
      </c>
      <c r="GF26" s="119">
        <v>3550</v>
      </c>
      <c r="GG26" s="119">
        <v>14738</v>
      </c>
      <c r="GH26" s="119">
        <v>37847</v>
      </c>
      <c r="GI26" s="119">
        <v>83323</v>
      </c>
      <c r="GJ26" s="119" t="s">
        <v>134</v>
      </c>
      <c r="GK26" s="119" t="s">
        <v>134</v>
      </c>
      <c r="GL26" s="119">
        <v>1673</v>
      </c>
      <c r="GM26" s="119">
        <v>15585</v>
      </c>
      <c r="GN26" s="119">
        <v>6786</v>
      </c>
      <c r="GO26" s="119">
        <v>4895</v>
      </c>
      <c r="GP26" s="119">
        <v>3186</v>
      </c>
      <c r="GQ26" s="119">
        <v>4818</v>
      </c>
      <c r="GR26" s="119">
        <v>15916</v>
      </c>
      <c r="GS26" s="119">
        <v>52859</v>
      </c>
      <c r="GT26" s="119">
        <v>0</v>
      </c>
      <c r="GU26" s="119">
        <v>0</v>
      </c>
      <c r="GV26" s="119">
        <v>1886</v>
      </c>
      <c r="GW26" s="119">
        <v>22409</v>
      </c>
      <c r="GX26" s="119">
        <v>9510</v>
      </c>
      <c r="GY26" s="119">
        <v>5880</v>
      </c>
      <c r="GZ26" s="119">
        <v>3817</v>
      </c>
      <c r="HA26" s="119">
        <v>16095</v>
      </c>
      <c r="HB26" s="119">
        <v>19317</v>
      </c>
      <c r="HC26" s="119">
        <v>78914</v>
      </c>
      <c r="HD26" s="119">
        <v>0</v>
      </c>
      <c r="HE26" s="119">
        <v>0</v>
      </c>
      <c r="HF26" s="119">
        <v>1627</v>
      </c>
      <c r="HG26" s="119">
        <v>24199</v>
      </c>
      <c r="HH26" s="119">
        <v>11100</v>
      </c>
      <c r="HI26" s="119">
        <v>7740</v>
      </c>
      <c r="HJ26" s="119">
        <v>4334</v>
      </c>
      <c r="HK26" s="119">
        <v>10437</v>
      </c>
      <c r="HL26" s="119">
        <v>20600</v>
      </c>
      <c r="HM26" s="119">
        <v>80037</v>
      </c>
      <c r="HN26" s="119" t="s">
        <v>134</v>
      </c>
      <c r="HO26" s="119" t="s">
        <v>134</v>
      </c>
      <c r="HP26" s="119">
        <v>2228</v>
      </c>
      <c r="HQ26" s="119">
        <v>28099</v>
      </c>
      <c r="HR26" s="119">
        <v>10149</v>
      </c>
      <c r="HS26" s="119">
        <v>7551</v>
      </c>
      <c r="HT26" s="119">
        <v>5572</v>
      </c>
      <c r="HU26" s="119">
        <v>9964</v>
      </c>
      <c r="HV26" s="119">
        <v>14848</v>
      </c>
      <c r="HW26" s="119">
        <v>78411</v>
      </c>
      <c r="HX26" s="119">
        <v>0</v>
      </c>
      <c r="HY26" s="119">
        <v>0</v>
      </c>
      <c r="HZ26" s="119">
        <v>1945</v>
      </c>
      <c r="IA26" s="119">
        <v>21936</v>
      </c>
      <c r="IB26" s="119">
        <v>9877</v>
      </c>
      <c r="IC26" s="119">
        <v>6434</v>
      </c>
      <c r="ID26" s="119">
        <v>5486</v>
      </c>
      <c r="IE26" s="119">
        <v>11912</v>
      </c>
      <c r="IF26" s="119">
        <v>28757</v>
      </c>
      <c r="IG26" s="119">
        <v>86347</v>
      </c>
      <c r="IH26" s="119" t="s">
        <v>134</v>
      </c>
      <c r="II26" s="119" t="s">
        <v>134</v>
      </c>
      <c r="IJ26" s="119">
        <v>2327</v>
      </c>
      <c r="IK26" s="119">
        <v>33929</v>
      </c>
      <c r="IL26" s="119">
        <v>12259</v>
      </c>
      <c r="IM26" s="119">
        <v>7331</v>
      </c>
      <c r="IN26" s="119">
        <v>6721</v>
      </c>
      <c r="IO26" s="119">
        <v>28326</v>
      </c>
      <c r="IP26" s="119">
        <v>18438</v>
      </c>
      <c r="IQ26" s="119">
        <v>109331</v>
      </c>
      <c r="IR26" s="119">
        <v>0</v>
      </c>
      <c r="IS26" s="119">
        <v>0</v>
      </c>
      <c r="IT26" s="119">
        <v>2876</v>
      </c>
      <c r="IU26" s="119">
        <v>45393</v>
      </c>
      <c r="IV26" s="119">
        <v>12924</v>
      </c>
      <c r="IW26" s="119">
        <v>9551</v>
      </c>
      <c r="IX26" s="119">
        <v>8149</v>
      </c>
      <c r="IY26" s="119">
        <v>9684</v>
      </c>
      <c r="IZ26" s="119">
        <v>25841</v>
      </c>
      <c r="JA26" s="119">
        <v>114418</v>
      </c>
      <c r="JB26" s="119">
        <v>0</v>
      </c>
      <c r="JC26" s="119">
        <v>0</v>
      </c>
      <c r="JD26" s="119">
        <v>3351</v>
      </c>
      <c r="JE26" s="119">
        <v>45048</v>
      </c>
      <c r="JF26" s="119">
        <v>15938</v>
      </c>
      <c r="JG26" s="119">
        <v>12295</v>
      </c>
      <c r="JH26" s="119">
        <v>10046</v>
      </c>
      <c r="JI26" s="119">
        <v>17253</v>
      </c>
      <c r="JJ26" s="119">
        <v>25366</v>
      </c>
      <c r="JK26" s="119">
        <v>129297</v>
      </c>
      <c r="JL26" s="119">
        <v>0</v>
      </c>
      <c r="JM26" s="119">
        <v>0</v>
      </c>
      <c r="JN26" s="119">
        <v>3027</v>
      </c>
      <c r="JO26" s="119">
        <v>33618</v>
      </c>
      <c r="JP26" s="119">
        <v>13819</v>
      </c>
      <c r="JQ26" s="119">
        <v>8152</v>
      </c>
      <c r="JR26" s="119">
        <v>7277</v>
      </c>
      <c r="JS26" s="119">
        <v>11366</v>
      </c>
      <c r="JT26" s="119">
        <v>37065</v>
      </c>
      <c r="JU26" s="119">
        <v>114324</v>
      </c>
      <c r="JV26" s="119" t="s">
        <v>134</v>
      </c>
      <c r="JW26" s="119" t="s">
        <v>134</v>
      </c>
      <c r="JX26" s="119">
        <v>2628</v>
      </c>
      <c r="JY26" s="119">
        <v>46858</v>
      </c>
      <c r="JZ26" s="119">
        <v>17193</v>
      </c>
      <c r="KA26" s="119">
        <v>17067</v>
      </c>
      <c r="KB26" s="119">
        <v>9816</v>
      </c>
      <c r="KC26" s="119">
        <v>8665</v>
      </c>
      <c r="KD26" s="119">
        <v>24595</v>
      </c>
      <c r="KE26" s="119">
        <v>126822</v>
      </c>
      <c r="KF26" s="119">
        <v>0</v>
      </c>
      <c r="KG26" s="119">
        <v>0</v>
      </c>
      <c r="KH26" s="119">
        <v>3595</v>
      </c>
      <c r="KI26" s="119">
        <v>13582</v>
      </c>
      <c r="KJ26" s="119">
        <v>10250</v>
      </c>
      <c r="KK26" s="119">
        <v>9935</v>
      </c>
      <c r="KL26" s="119">
        <v>8314</v>
      </c>
      <c r="KM26" s="119">
        <v>6513</v>
      </c>
      <c r="KN26" s="119">
        <v>21544</v>
      </c>
      <c r="KO26" s="119">
        <v>73733</v>
      </c>
      <c r="KP26" s="119">
        <v>0</v>
      </c>
      <c r="KQ26" s="119">
        <v>0</v>
      </c>
      <c r="KR26" s="119">
        <v>1132</v>
      </c>
      <c r="KS26" s="119">
        <v>45390</v>
      </c>
      <c r="KT26" s="119">
        <v>14542</v>
      </c>
      <c r="KU26" s="119">
        <v>9001</v>
      </c>
      <c r="KV26" s="119">
        <v>7425</v>
      </c>
      <c r="KW26" s="119">
        <v>7931</v>
      </c>
      <c r="KX26" s="119">
        <v>19661</v>
      </c>
      <c r="KY26" s="119">
        <v>105082</v>
      </c>
      <c r="KZ26" s="119">
        <v>0</v>
      </c>
      <c r="LA26" s="119">
        <v>0</v>
      </c>
      <c r="LB26" s="119">
        <v>12117</v>
      </c>
      <c r="LC26" s="119">
        <v>28198</v>
      </c>
      <c r="LD26" s="119">
        <v>16178</v>
      </c>
      <c r="LE26" s="119">
        <v>11176</v>
      </c>
      <c r="LF26" s="119">
        <v>7860</v>
      </c>
      <c r="LG26" s="119">
        <v>8480</v>
      </c>
      <c r="LH26" s="119">
        <v>20596</v>
      </c>
      <c r="LI26" s="119">
        <v>104605</v>
      </c>
    </row>
    <row r="27" spans="1:321">
      <c r="A27" s="4" t="s">
        <v>591</v>
      </c>
      <c r="B27" s="119" t="s">
        <v>134</v>
      </c>
      <c r="C27" s="119" t="s">
        <v>134</v>
      </c>
      <c r="D27" s="119" t="s">
        <v>134</v>
      </c>
      <c r="E27" s="119">
        <v>1200</v>
      </c>
      <c r="F27" s="119">
        <v>19194</v>
      </c>
      <c r="G27" s="119">
        <v>8125</v>
      </c>
      <c r="H27" s="119">
        <v>7988</v>
      </c>
      <c r="I27" s="119">
        <v>4612</v>
      </c>
      <c r="J27" s="119">
        <v>31162</v>
      </c>
      <c r="K27" s="119">
        <v>72281</v>
      </c>
      <c r="L27" s="119" t="s">
        <v>134</v>
      </c>
      <c r="M27" s="119" t="s">
        <v>134</v>
      </c>
      <c r="N27" s="119" t="s">
        <v>134</v>
      </c>
      <c r="O27" s="119">
        <v>862</v>
      </c>
      <c r="P27" s="119">
        <v>15935</v>
      </c>
      <c r="Q27" s="119">
        <v>6931</v>
      </c>
      <c r="R27" s="119">
        <v>9913</v>
      </c>
      <c r="S27" s="119">
        <v>8592</v>
      </c>
      <c r="T27" s="119">
        <v>29970</v>
      </c>
      <c r="U27" s="119">
        <v>72203</v>
      </c>
      <c r="V27" s="119" t="s">
        <v>134</v>
      </c>
      <c r="W27" s="119" t="s">
        <v>134</v>
      </c>
      <c r="X27" s="119" t="s">
        <v>134</v>
      </c>
      <c r="Y27" s="119">
        <v>1543</v>
      </c>
      <c r="Z27" s="119">
        <v>19862</v>
      </c>
      <c r="AA27" s="119">
        <v>6157</v>
      </c>
      <c r="AB27" s="119">
        <v>5268</v>
      </c>
      <c r="AC27" s="119">
        <v>8683</v>
      </c>
      <c r="AD27" s="119">
        <v>29800</v>
      </c>
      <c r="AE27" s="119">
        <v>71313</v>
      </c>
      <c r="AF27" s="119" t="s">
        <v>134</v>
      </c>
      <c r="AG27" s="119" t="s">
        <v>134</v>
      </c>
      <c r="AH27" s="119" t="s">
        <v>134</v>
      </c>
      <c r="AI27" s="119">
        <v>1186</v>
      </c>
      <c r="AJ27" s="119">
        <v>12195</v>
      </c>
      <c r="AK27" s="119">
        <v>5106</v>
      </c>
      <c r="AL27" s="119">
        <v>4448</v>
      </c>
      <c r="AM27" s="119">
        <v>5335</v>
      </c>
      <c r="AN27" s="119">
        <v>29197</v>
      </c>
      <c r="AO27" s="119">
        <v>57467</v>
      </c>
      <c r="AP27" s="119" t="s">
        <v>134</v>
      </c>
      <c r="AQ27" s="119" t="s">
        <v>134</v>
      </c>
      <c r="AR27" s="119" t="s">
        <v>134</v>
      </c>
      <c r="AS27" s="119">
        <v>1374</v>
      </c>
      <c r="AT27" s="119">
        <v>17785</v>
      </c>
      <c r="AU27" s="119">
        <v>7771</v>
      </c>
      <c r="AV27" s="119">
        <v>4561</v>
      </c>
      <c r="AW27" s="119">
        <v>3946</v>
      </c>
      <c r="AX27" s="119">
        <v>31239</v>
      </c>
      <c r="AY27" s="119">
        <v>66676</v>
      </c>
      <c r="AZ27" s="119" t="s">
        <v>134</v>
      </c>
      <c r="BA27" s="119" t="s">
        <v>134</v>
      </c>
      <c r="BB27" s="119" t="s">
        <v>134</v>
      </c>
      <c r="BC27" s="119">
        <v>544</v>
      </c>
      <c r="BD27" s="119">
        <v>12600</v>
      </c>
      <c r="BE27" s="119">
        <v>6448</v>
      </c>
      <c r="BF27" s="119">
        <v>5780</v>
      </c>
      <c r="BG27" s="119">
        <v>20766</v>
      </c>
      <c r="BH27" s="119">
        <v>51049</v>
      </c>
      <c r="BI27" s="119">
        <v>97187</v>
      </c>
      <c r="BJ27" s="119" t="s">
        <v>134</v>
      </c>
      <c r="BK27" s="119" t="s">
        <v>134</v>
      </c>
      <c r="BL27" s="119" t="s">
        <v>134</v>
      </c>
      <c r="BM27" s="119">
        <v>1100</v>
      </c>
      <c r="BN27" s="119">
        <v>25622</v>
      </c>
      <c r="BO27" s="119">
        <v>9313</v>
      </c>
      <c r="BP27" s="119">
        <v>8082</v>
      </c>
      <c r="BQ27" s="119">
        <v>32695</v>
      </c>
      <c r="BR27" s="119">
        <v>42812</v>
      </c>
      <c r="BS27" s="119">
        <v>119624</v>
      </c>
      <c r="BT27" s="119" t="s">
        <v>134</v>
      </c>
      <c r="BU27" s="119" t="s">
        <v>134</v>
      </c>
      <c r="BV27" s="119" t="s">
        <v>134</v>
      </c>
      <c r="BW27" s="119" t="s">
        <v>134</v>
      </c>
      <c r="BX27" s="119">
        <v>12258</v>
      </c>
      <c r="BY27" s="119">
        <v>4900</v>
      </c>
      <c r="BZ27" s="119">
        <v>9474</v>
      </c>
      <c r="CA27" s="119">
        <v>6799</v>
      </c>
      <c r="CB27" s="119">
        <v>23866</v>
      </c>
      <c r="CC27" s="119">
        <v>57297</v>
      </c>
      <c r="CD27" s="119" t="s">
        <v>134</v>
      </c>
      <c r="CE27" s="119" t="s">
        <v>134</v>
      </c>
      <c r="CF27" s="119" t="s">
        <v>134</v>
      </c>
      <c r="CG27" s="119" t="s">
        <v>134</v>
      </c>
      <c r="CH27" s="119">
        <v>16493</v>
      </c>
      <c r="CI27" s="119">
        <v>5224</v>
      </c>
      <c r="CJ27" s="119">
        <v>7694</v>
      </c>
      <c r="CK27" s="119">
        <v>6448</v>
      </c>
      <c r="CL27" s="119">
        <v>35092</v>
      </c>
      <c r="CM27" s="119">
        <v>70951</v>
      </c>
      <c r="CN27" s="119" t="s">
        <v>134</v>
      </c>
      <c r="CO27" s="119" t="s">
        <v>134</v>
      </c>
      <c r="CP27" s="119" t="s">
        <v>134</v>
      </c>
      <c r="CQ27" s="119" t="s">
        <v>134</v>
      </c>
      <c r="CR27" s="119">
        <v>16273</v>
      </c>
      <c r="CS27" s="119">
        <v>18942</v>
      </c>
      <c r="CT27" s="119">
        <v>11552</v>
      </c>
      <c r="CU27" s="119">
        <v>7529</v>
      </c>
      <c r="CV27" s="119">
        <v>18620</v>
      </c>
      <c r="CW27" s="119">
        <v>72916</v>
      </c>
      <c r="CX27" s="119" t="s">
        <v>134</v>
      </c>
      <c r="CY27" s="119" t="s">
        <v>134</v>
      </c>
      <c r="CZ27" s="119" t="s">
        <v>134</v>
      </c>
      <c r="DA27" s="119">
        <v>718</v>
      </c>
      <c r="DB27" s="119">
        <v>20200</v>
      </c>
      <c r="DC27" s="119">
        <v>5020</v>
      </c>
      <c r="DD27" s="119">
        <v>10374</v>
      </c>
      <c r="DE27" s="119">
        <v>73058</v>
      </c>
      <c r="DF27" s="119">
        <v>19637</v>
      </c>
      <c r="DG27" s="119">
        <v>129007</v>
      </c>
      <c r="DH27" s="119" t="s">
        <v>134</v>
      </c>
      <c r="DI27" s="119" t="s">
        <v>134</v>
      </c>
      <c r="DJ27" s="119" t="s">
        <v>134</v>
      </c>
      <c r="DK27" s="119" t="s">
        <v>134</v>
      </c>
      <c r="DL27" s="119">
        <v>16029</v>
      </c>
      <c r="DM27" s="119">
        <v>4517</v>
      </c>
      <c r="DN27" s="119">
        <v>7517</v>
      </c>
      <c r="DO27" s="119">
        <v>11044</v>
      </c>
      <c r="DP27" s="119">
        <v>17118</v>
      </c>
      <c r="DQ27" s="119">
        <v>56225</v>
      </c>
      <c r="DR27" s="119" t="s">
        <v>134</v>
      </c>
      <c r="DS27" s="119" t="s">
        <v>134</v>
      </c>
      <c r="DT27" s="119" t="s">
        <v>134</v>
      </c>
      <c r="DU27" s="119" t="s">
        <v>134</v>
      </c>
      <c r="DV27" s="119">
        <v>26585</v>
      </c>
      <c r="DW27" s="119">
        <v>5872</v>
      </c>
      <c r="DX27" s="119">
        <v>7544</v>
      </c>
      <c r="DY27" s="119">
        <v>9804</v>
      </c>
      <c r="DZ27" s="119">
        <v>21699</v>
      </c>
      <c r="EA27" s="119">
        <v>71504</v>
      </c>
      <c r="EB27" s="119" t="s">
        <v>134</v>
      </c>
      <c r="EC27" s="119" t="s">
        <v>134</v>
      </c>
      <c r="ED27" s="119" t="s">
        <v>134</v>
      </c>
      <c r="EE27" s="119">
        <v>891</v>
      </c>
      <c r="EF27" s="119">
        <v>21362</v>
      </c>
      <c r="EG27" s="119">
        <v>7433</v>
      </c>
      <c r="EH27" s="119">
        <v>9086</v>
      </c>
      <c r="EI27" s="119">
        <v>7732</v>
      </c>
      <c r="EJ27" s="119">
        <v>49144</v>
      </c>
      <c r="EK27" s="119">
        <v>95648</v>
      </c>
      <c r="EL27" s="119" t="s">
        <v>134</v>
      </c>
      <c r="EM27" s="119" t="s">
        <v>134</v>
      </c>
      <c r="EN27" s="119" t="s">
        <v>134</v>
      </c>
      <c r="EO27" s="119">
        <v>755</v>
      </c>
      <c r="EP27" s="119">
        <v>17983</v>
      </c>
      <c r="EQ27" s="119">
        <v>8022</v>
      </c>
      <c r="ER27" s="119">
        <v>6534</v>
      </c>
      <c r="ES27" s="119">
        <v>6666</v>
      </c>
      <c r="ET27" s="119">
        <v>56559</v>
      </c>
      <c r="EU27" s="119">
        <v>96519</v>
      </c>
      <c r="EV27" s="119" t="s">
        <v>134</v>
      </c>
      <c r="EW27" s="119" t="s">
        <v>134</v>
      </c>
      <c r="EX27" s="119" t="s">
        <v>134</v>
      </c>
      <c r="EY27" s="119">
        <v>793</v>
      </c>
      <c r="EZ27" s="119">
        <v>10737</v>
      </c>
      <c r="FA27" s="119">
        <v>2732</v>
      </c>
      <c r="FB27" s="119">
        <v>3808</v>
      </c>
      <c r="FC27" s="119">
        <v>5085</v>
      </c>
      <c r="FD27" s="119">
        <v>18657</v>
      </c>
      <c r="FE27" s="119">
        <v>41812</v>
      </c>
      <c r="FF27" s="119" t="s">
        <v>134</v>
      </c>
      <c r="FG27" s="119" t="s">
        <v>134</v>
      </c>
      <c r="FH27" s="119" t="s">
        <v>134</v>
      </c>
      <c r="FI27" s="119">
        <v>967</v>
      </c>
      <c r="FJ27" s="119">
        <v>22919</v>
      </c>
      <c r="FK27" s="119">
        <v>5231</v>
      </c>
      <c r="FL27" s="119">
        <v>5965</v>
      </c>
      <c r="FM27" s="119">
        <v>3365</v>
      </c>
      <c r="FN27" s="119">
        <v>16038</v>
      </c>
      <c r="FO27" s="119">
        <v>54485</v>
      </c>
      <c r="FP27" s="119" t="s">
        <v>134</v>
      </c>
      <c r="FQ27" s="119" t="s">
        <v>134</v>
      </c>
      <c r="FR27" s="119" t="s">
        <v>134</v>
      </c>
      <c r="FS27" s="119">
        <v>704</v>
      </c>
      <c r="FT27" s="119">
        <v>13349</v>
      </c>
      <c r="FU27" s="119">
        <v>4907</v>
      </c>
      <c r="FV27" s="119">
        <v>10093</v>
      </c>
      <c r="FW27" s="119">
        <v>5036</v>
      </c>
      <c r="FX27" s="119">
        <v>15668</v>
      </c>
      <c r="FY27" s="119">
        <v>49757</v>
      </c>
      <c r="FZ27" s="119" t="s">
        <v>134</v>
      </c>
      <c r="GA27" s="119" t="s">
        <v>134</v>
      </c>
      <c r="GB27" s="119" t="s">
        <v>134</v>
      </c>
      <c r="GC27" s="119">
        <v>625</v>
      </c>
      <c r="GD27" s="119">
        <v>13212</v>
      </c>
      <c r="GE27" s="119">
        <v>4906</v>
      </c>
      <c r="GF27" s="119">
        <v>5988</v>
      </c>
      <c r="GG27" s="119">
        <v>6928</v>
      </c>
      <c r="GH27" s="119">
        <v>18634</v>
      </c>
      <c r="GI27" s="119">
        <v>50293</v>
      </c>
      <c r="GJ27" s="119" t="s">
        <v>134</v>
      </c>
      <c r="GK27" s="119" t="s">
        <v>134</v>
      </c>
      <c r="GL27" s="119" t="s">
        <v>134</v>
      </c>
      <c r="GM27" s="119">
        <v>975</v>
      </c>
      <c r="GN27" s="119">
        <v>15914</v>
      </c>
      <c r="GO27" s="119">
        <v>4947</v>
      </c>
      <c r="GP27" s="119">
        <v>3615</v>
      </c>
      <c r="GQ27" s="119">
        <v>8046</v>
      </c>
      <c r="GR27" s="119">
        <v>15452</v>
      </c>
      <c r="GS27" s="119">
        <v>48949</v>
      </c>
      <c r="GT27" s="119">
        <v>0</v>
      </c>
      <c r="GU27" s="119">
        <v>0</v>
      </c>
      <c r="GV27" s="119">
        <v>0</v>
      </c>
      <c r="GW27" s="119">
        <v>777</v>
      </c>
      <c r="GX27" s="119">
        <v>22091</v>
      </c>
      <c r="GY27" s="119">
        <v>16036</v>
      </c>
      <c r="GZ27" s="119">
        <v>4885</v>
      </c>
      <c r="HA27" s="119">
        <v>8974</v>
      </c>
      <c r="HB27" s="119">
        <v>15521</v>
      </c>
      <c r="HC27" s="119">
        <v>68284</v>
      </c>
      <c r="HD27" s="119">
        <v>0</v>
      </c>
      <c r="HE27" s="119">
        <v>0</v>
      </c>
      <c r="HF27" s="119">
        <v>0</v>
      </c>
      <c r="HG27" s="119">
        <v>523</v>
      </c>
      <c r="HH27" s="119">
        <v>19420</v>
      </c>
      <c r="HI27" s="119">
        <v>5633</v>
      </c>
      <c r="HJ27" s="119">
        <v>5116</v>
      </c>
      <c r="HK27" s="119">
        <v>8443</v>
      </c>
      <c r="HL27" s="119">
        <v>19241</v>
      </c>
      <c r="HM27" s="119">
        <v>58376</v>
      </c>
      <c r="HN27" s="119" t="s">
        <v>134</v>
      </c>
      <c r="HO27" s="119" t="s">
        <v>134</v>
      </c>
      <c r="HP27" s="119" t="s">
        <v>134</v>
      </c>
      <c r="HQ27" s="119">
        <v>664</v>
      </c>
      <c r="HR27" s="119">
        <v>26536</v>
      </c>
      <c r="HS27" s="119">
        <v>7922</v>
      </c>
      <c r="HT27" s="119">
        <v>8451</v>
      </c>
      <c r="HU27" s="119">
        <v>10856</v>
      </c>
      <c r="HV27" s="119">
        <v>69641</v>
      </c>
      <c r="HW27" s="119">
        <v>124070</v>
      </c>
      <c r="HX27" s="119">
        <v>0</v>
      </c>
      <c r="HY27" s="119">
        <v>0</v>
      </c>
      <c r="HZ27" s="119">
        <v>0</v>
      </c>
      <c r="IA27" s="119">
        <v>695</v>
      </c>
      <c r="IB27" s="119">
        <v>21118</v>
      </c>
      <c r="IC27" s="119">
        <v>7552</v>
      </c>
      <c r="ID27" s="119">
        <v>6308</v>
      </c>
      <c r="IE27" s="119">
        <v>21068</v>
      </c>
      <c r="IF27" s="119">
        <v>14888</v>
      </c>
      <c r="IG27" s="119">
        <v>71629</v>
      </c>
      <c r="IH27" s="119" t="s">
        <v>134</v>
      </c>
      <c r="II27" s="119" t="s">
        <v>134</v>
      </c>
      <c r="IJ27" s="119" t="s">
        <v>134</v>
      </c>
      <c r="IK27" s="119">
        <v>850</v>
      </c>
      <c r="IL27" s="119">
        <v>39991</v>
      </c>
      <c r="IM27" s="119">
        <v>7945</v>
      </c>
      <c r="IN27" s="119">
        <v>7425</v>
      </c>
      <c r="IO27" s="119">
        <v>15864</v>
      </c>
      <c r="IP27" s="119">
        <v>17579</v>
      </c>
      <c r="IQ27" s="119">
        <v>89654</v>
      </c>
      <c r="IR27" s="119">
        <v>0</v>
      </c>
      <c r="IS27" s="119">
        <v>0</v>
      </c>
      <c r="IT27" s="119">
        <v>0</v>
      </c>
      <c r="IU27" s="119">
        <v>1259</v>
      </c>
      <c r="IV27" s="119">
        <v>33349</v>
      </c>
      <c r="IW27" s="119">
        <v>10583</v>
      </c>
      <c r="IX27" s="119">
        <v>9656</v>
      </c>
      <c r="IY27" s="119">
        <v>14629</v>
      </c>
      <c r="IZ27" s="119">
        <v>30385</v>
      </c>
      <c r="JA27" s="119">
        <v>99861</v>
      </c>
      <c r="JB27" s="119">
        <v>0</v>
      </c>
      <c r="JC27" s="119">
        <v>0</v>
      </c>
      <c r="JD27" s="119">
        <v>0</v>
      </c>
      <c r="JE27" s="119">
        <v>1466</v>
      </c>
      <c r="JF27" s="119">
        <v>65302</v>
      </c>
      <c r="JG27" s="119">
        <v>16084</v>
      </c>
      <c r="JH27" s="119">
        <v>15630</v>
      </c>
      <c r="JI27" s="119">
        <v>29028</v>
      </c>
      <c r="JJ27" s="119">
        <v>35285</v>
      </c>
      <c r="JK27" s="119">
        <v>162795</v>
      </c>
      <c r="JL27" s="119">
        <v>0</v>
      </c>
      <c r="JM27" s="119">
        <v>0</v>
      </c>
      <c r="JN27" s="119">
        <v>0</v>
      </c>
      <c r="JO27" s="119">
        <v>959</v>
      </c>
      <c r="JP27" s="119">
        <v>26833</v>
      </c>
      <c r="JQ27" s="119">
        <v>11343</v>
      </c>
      <c r="JR27" s="119">
        <v>7972</v>
      </c>
      <c r="JS27" s="119">
        <v>13457</v>
      </c>
      <c r="JT27" s="119">
        <v>26585</v>
      </c>
      <c r="JU27" s="119">
        <v>87149</v>
      </c>
      <c r="JV27" s="119" t="s">
        <v>134</v>
      </c>
      <c r="JW27" s="119" t="s">
        <v>134</v>
      </c>
      <c r="JX27" s="119" t="s">
        <v>134</v>
      </c>
      <c r="JY27" s="119">
        <v>1974</v>
      </c>
      <c r="JZ27" s="119">
        <v>43248</v>
      </c>
      <c r="KA27" s="119">
        <v>10283</v>
      </c>
      <c r="KB27" s="119">
        <v>10420</v>
      </c>
      <c r="KC27" s="119">
        <v>10098</v>
      </c>
      <c r="KD27" s="119">
        <v>25589</v>
      </c>
      <c r="KE27" s="119">
        <v>101612</v>
      </c>
      <c r="KF27" s="119">
        <v>0</v>
      </c>
      <c r="KG27" s="119">
        <v>0</v>
      </c>
      <c r="KH27" s="119">
        <v>0</v>
      </c>
      <c r="KI27" s="119">
        <v>1697</v>
      </c>
      <c r="KJ27" s="119">
        <v>31792</v>
      </c>
      <c r="KK27" s="119">
        <v>13700</v>
      </c>
      <c r="KL27" s="119">
        <v>9634</v>
      </c>
      <c r="KM27" s="119">
        <v>7610</v>
      </c>
      <c r="KN27" s="119">
        <v>19142</v>
      </c>
      <c r="KO27" s="119">
        <v>83575</v>
      </c>
      <c r="KP27" s="119">
        <v>0</v>
      </c>
      <c r="KQ27" s="119">
        <v>0</v>
      </c>
      <c r="KR27" s="119">
        <v>0</v>
      </c>
      <c r="KS27" s="119">
        <v>3075</v>
      </c>
      <c r="KT27" s="119">
        <v>66476</v>
      </c>
      <c r="KU27" s="119">
        <v>15622</v>
      </c>
      <c r="KV27" s="119">
        <v>14520</v>
      </c>
      <c r="KW27" s="119">
        <v>10503</v>
      </c>
      <c r="KX27" s="119">
        <v>25192</v>
      </c>
      <c r="KY27" s="119">
        <v>135388</v>
      </c>
      <c r="KZ27" s="119">
        <v>0</v>
      </c>
      <c r="LA27" s="119">
        <v>0</v>
      </c>
      <c r="LB27" s="119">
        <v>0</v>
      </c>
      <c r="LC27" s="119">
        <v>5627</v>
      </c>
      <c r="LD27" s="119">
        <v>85820</v>
      </c>
      <c r="LE27" s="119">
        <v>12156</v>
      </c>
      <c r="LF27" s="119">
        <v>10216</v>
      </c>
      <c r="LG27" s="119">
        <v>9966</v>
      </c>
      <c r="LH27" s="119">
        <v>23758</v>
      </c>
      <c r="LI27" s="119">
        <v>147543</v>
      </c>
    </row>
    <row r="28" spans="1:321">
      <c r="A28" s="4" t="s">
        <v>592</v>
      </c>
      <c r="B28" s="119" t="s">
        <v>134</v>
      </c>
      <c r="C28" s="119" t="s">
        <v>134</v>
      </c>
      <c r="D28" s="119" t="s">
        <v>134</v>
      </c>
      <c r="E28" s="119" t="s">
        <v>134</v>
      </c>
      <c r="F28" s="119">
        <v>38772</v>
      </c>
      <c r="G28" s="119">
        <v>50995</v>
      </c>
      <c r="H28" s="119">
        <v>36097</v>
      </c>
      <c r="I28" s="119">
        <v>29733</v>
      </c>
      <c r="J28" s="119">
        <v>113426</v>
      </c>
      <c r="K28" s="119">
        <v>269023</v>
      </c>
      <c r="L28" s="119" t="s">
        <v>134</v>
      </c>
      <c r="M28" s="119" t="s">
        <v>134</v>
      </c>
      <c r="N28" s="119" t="s">
        <v>134</v>
      </c>
      <c r="O28" s="119" t="s">
        <v>134</v>
      </c>
      <c r="P28" s="119">
        <v>1979</v>
      </c>
      <c r="Q28" s="119">
        <v>14101</v>
      </c>
      <c r="R28" s="119">
        <v>24015</v>
      </c>
      <c r="S28" s="119">
        <v>31335</v>
      </c>
      <c r="T28" s="119">
        <v>138457</v>
      </c>
      <c r="U28" s="119">
        <v>209887</v>
      </c>
      <c r="V28" s="119" t="s">
        <v>134</v>
      </c>
      <c r="W28" s="119" t="s">
        <v>134</v>
      </c>
      <c r="X28" s="119" t="s">
        <v>134</v>
      </c>
      <c r="Y28" s="119" t="s">
        <v>134</v>
      </c>
      <c r="Z28" s="119">
        <v>1809</v>
      </c>
      <c r="AA28" s="119">
        <v>29705</v>
      </c>
      <c r="AB28" s="119">
        <v>15913</v>
      </c>
      <c r="AC28" s="119">
        <v>30337</v>
      </c>
      <c r="AD28" s="119">
        <v>105463</v>
      </c>
      <c r="AE28" s="119">
        <v>183227</v>
      </c>
      <c r="AF28" s="119" t="s">
        <v>134</v>
      </c>
      <c r="AG28" s="119" t="s">
        <v>134</v>
      </c>
      <c r="AH28" s="119" t="s">
        <v>134</v>
      </c>
      <c r="AI28" s="119" t="s">
        <v>134</v>
      </c>
      <c r="AJ28" s="119">
        <v>1904</v>
      </c>
      <c r="AK28" s="119">
        <v>12049</v>
      </c>
      <c r="AL28" s="119">
        <v>13418</v>
      </c>
      <c r="AM28" s="119">
        <v>33878</v>
      </c>
      <c r="AN28" s="119">
        <v>88688</v>
      </c>
      <c r="AO28" s="119">
        <v>149937</v>
      </c>
      <c r="AP28" s="119" t="s">
        <v>134</v>
      </c>
      <c r="AQ28" s="119" t="s">
        <v>134</v>
      </c>
      <c r="AR28" s="119" t="s">
        <v>134</v>
      </c>
      <c r="AS28" s="119" t="s">
        <v>134</v>
      </c>
      <c r="AT28" s="119">
        <v>2802</v>
      </c>
      <c r="AU28" s="119">
        <v>22873</v>
      </c>
      <c r="AV28" s="119">
        <v>14105</v>
      </c>
      <c r="AW28" s="119">
        <v>16126</v>
      </c>
      <c r="AX28" s="119">
        <v>89862</v>
      </c>
      <c r="AY28" s="119">
        <v>145768</v>
      </c>
      <c r="AZ28" s="119" t="s">
        <v>134</v>
      </c>
      <c r="BA28" s="119" t="s">
        <v>134</v>
      </c>
      <c r="BB28" s="119" t="s">
        <v>134</v>
      </c>
      <c r="BC28" s="119" t="s">
        <v>134</v>
      </c>
      <c r="BD28" s="119">
        <v>1037</v>
      </c>
      <c r="BE28" s="119">
        <v>14015</v>
      </c>
      <c r="BF28" s="119">
        <v>15725</v>
      </c>
      <c r="BG28" s="119">
        <v>32548</v>
      </c>
      <c r="BH28" s="119">
        <v>115078</v>
      </c>
      <c r="BI28" s="119">
        <v>178403</v>
      </c>
      <c r="BJ28" s="119" t="s">
        <v>134</v>
      </c>
      <c r="BK28" s="119" t="s">
        <v>134</v>
      </c>
      <c r="BL28" s="119" t="s">
        <v>134</v>
      </c>
      <c r="BM28" s="119" t="s">
        <v>134</v>
      </c>
      <c r="BN28" s="119">
        <v>1050</v>
      </c>
      <c r="BO28" s="119">
        <v>17875</v>
      </c>
      <c r="BP28" s="119">
        <v>19233</v>
      </c>
      <c r="BQ28" s="119">
        <v>15930</v>
      </c>
      <c r="BR28" s="119">
        <v>123855</v>
      </c>
      <c r="BS28" s="119">
        <v>177943</v>
      </c>
      <c r="BT28" s="119" t="s">
        <v>134</v>
      </c>
      <c r="BU28" s="119" t="s">
        <v>134</v>
      </c>
      <c r="BV28" s="119" t="s">
        <v>134</v>
      </c>
      <c r="BW28" s="119" t="s">
        <v>134</v>
      </c>
      <c r="BX28" s="119" t="s">
        <v>134</v>
      </c>
      <c r="BY28" s="119">
        <v>11301</v>
      </c>
      <c r="BZ28" s="119">
        <v>13543</v>
      </c>
      <c r="CA28" s="119">
        <v>23851</v>
      </c>
      <c r="CB28" s="119">
        <v>102724</v>
      </c>
      <c r="CC28" s="119">
        <v>151419</v>
      </c>
      <c r="CD28" s="119" t="s">
        <v>134</v>
      </c>
      <c r="CE28" s="119" t="s">
        <v>134</v>
      </c>
      <c r="CF28" s="119" t="s">
        <v>134</v>
      </c>
      <c r="CG28" s="119" t="s">
        <v>134</v>
      </c>
      <c r="CH28" s="119" t="s">
        <v>134</v>
      </c>
      <c r="CI28" s="119">
        <v>14971</v>
      </c>
      <c r="CJ28" s="119">
        <v>13991</v>
      </c>
      <c r="CK28" s="119">
        <v>23249</v>
      </c>
      <c r="CL28" s="119">
        <v>97099</v>
      </c>
      <c r="CM28" s="119">
        <v>149310</v>
      </c>
      <c r="CN28" s="119" t="s">
        <v>134</v>
      </c>
      <c r="CO28" s="119" t="s">
        <v>134</v>
      </c>
      <c r="CP28" s="119" t="s">
        <v>134</v>
      </c>
      <c r="CQ28" s="119" t="s">
        <v>134</v>
      </c>
      <c r="CR28" s="119" t="s">
        <v>134</v>
      </c>
      <c r="CS28" s="119">
        <v>12277</v>
      </c>
      <c r="CT28" s="119">
        <v>14976</v>
      </c>
      <c r="CU28" s="119">
        <v>24914</v>
      </c>
      <c r="CV28" s="119">
        <v>77062</v>
      </c>
      <c r="CW28" s="119">
        <v>129229</v>
      </c>
      <c r="CX28" s="119" t="s">
        <v>134</v>
      </c>
      <c r="CY28" s="119" t="s">
        <v>134</v>
      </c>
      <c r="CZ28" s="119" t="s">
        <v>134</v>
      </c>
      <c r="DA28" s="119" t="s">
        <v>134</v>
      </c>
      <c r="DB28" s="119">
        <v>684</v>
      </c>
      <c r="DC28" s="119">
        <v>16791</v>
      </c>
      <c r="DD28" s="119">
        <v>20269</v>
      </c>
      <c r="DE28" s="119">
        <v>84581</v>
      </c>
      <c r="DF28" s="119">
        <v>88406</v>
      </c>
      <c r="DG28" s="119">
        <v>210731</v>
      </c>
      <c r="DH28" s="119" t="s">
        <v>134</v>
      </c>
      <c r="DI28" s="119" t="s">
        <v>134</v>
      </c>
      <c r="DJ28" s="119" t="s">
        <v>134</v>
      </c>
      <c r="DK28" s="119" t="s">
        <v>134</v>
      </c>
      <c r="DL28" s="119" t="s">
        <v>134</v>
      </c>
      <c r="DM28" s="119">
        <v>12209</v>
      </c>
      <c r="DN28" s="119">
        <v>16894</v>
      </c>
      <c r="DO28" s="119">
        <v>58351</v>
      </c>
      <c r="DP28" s="119">
        <v>124625</v>
      </c>
      <c r="DQ28" s="119">
        <v>212079</v>
      </c>
      <c r="DR28" s="119" t="s">
        <v>134</v>
      </c>
      <c r="DS28" s="119" t="s">
        <v>134</v>
      </c>
      <c r="DT28" s="119" t="s">
        <v>134</v>
      </c>
      <c r="DU28" s="119" t="s">
        <v>134</v>
      </c>
      <c r="DV28" s="119" t="s">
        <v>134</v>
      </c>
      <c r="DW28" s="119">
        <v>16741</v>
      </c>
      <c r="DX28" s="119">
        <v>19237</v>
      </c>
      <c r="DY28" s="119">
        <v>43153</v>
      </c>
      <c r="DZ28" s="119">
        <v>74932</v>
      </c>
      <c r="EA28" s="119">
        <v>154063</v>
      </c>
      <c r="EB28" s="119" t="s">
        <v>134</v>
      </c>
      <c r="EC28" s="119" t="s">
        <v>134</v>
      </c>
      <c r="ED28" s="119" t="s">
        <v>134</v>
      </c>
      <c r="EE28" s="119">
        <v>387</v>
      </c>
      <c r="EF28" s="119">
        <v>1115</v>
      </c>
      <c r="EG28" s="119">
        <v>21860</v>
      </c>
      <c r="EH28" s="119">
        <v>23110</v>
      </c>
      <c r="EI28" s="119">
        <v>28901</v>
      </c>
      <c r="EJ28" s="119">
        <v>93528</v>
      </c>
      <c r="EK28" s="119">
        <v>168901</v>
      </c>
      <c r="EL28" s="119" t="s">
        <v>134</v>
      </c>
      <c r="EM28" s="119" t="s">
        <v>134</v>
      </c>
      <c r="EN28" s="119" t="s">
        <v>134</v>
      </c>
      <c r="EO28" s="119">
        <v>376</v>
      </c>
      <c r="EP28" s="119">
        <v>1698</v>
      </c>
      <c r="EQ28" s="119">
        <v>17208</v>
      </c>
      <c r="ER28" s="119">
        <v>17324</v>
      </c>
      <c r="ES28" s="119">
        <v>23504</v>
      </c>
      <c r="ET28" s="119">
        <v>145229</v>
      </c>
      <c r="EU28" s="119">
        <v>205339</v>
      </c>
      <c r="EV28" s="119" t="s">
        <v>134</v>
      </c>
      <c r="EW28" s="119" t="s">
        <v>134</v>
      </c>
      <c r="EX28" s="119" t="s">
        <v>134</v>
      </c>
      <c r="EY28" s="119">
        <v>306</v>
      </c>
      <c r="EZ28" s="119">
        <v>1450</v>
      </c>
      <c r="FA28" s="119">
        <v>9533</v>
      </c>
      <c r="FB28" s="119">
        <v>9970</v>
      </c>
      <c r="FC28" s="119">
        <v>27423</v>
      </c>
      <c r="FD28" s="119">
        <v>97205</v>
      </c>
      <c r="FE28" s="119">
        <v>145887</v>
      </c>
      <c r="FF28" s="119" t="s">
        <v>134</v>
      </c>
      <c r="FG28" s="119" t="s">
        <v>134</v>
      </c>
      <c r="FH28" s="119" t="s">
        <v>134</v>
      </c>
      <c r="FI28" s="119">
        <v>298</v>
      </c>
      <c r="FJ28" s="119">
        <v>1525</v>
      </c>
      <c r="FK28" s="119">
        <v>14010</v>
      </c>
      <c r="FL28" s="119">
        <v>14135</v>
      </c>
      <c r="FM28" s="119">
        <v>15240</v>
      </c>
      <c r="FN28" s="119">
        <v>66091</v>
      </c>
      <c r="FO28" s="119">
        <v>111299</v>
      </c>
      <c r="FP28" s="119" t="s">
        <v>134</v>
      </c>
      <c r="FQ28" s="119" t="s">
        <v>134</v>
      </c>
      <c r="FR28" s="119" t="s">
        <v>134</v>
      </c>
      <c r="FS28" s="119">
        <v>229</v>
      </c>
      <c r="FT28" s="119">
        <v>1088</v>
      </c>
      <c r="FU28" s="119">
        <v>14650</v>
      </c>
      <c r="FV28" s="119">
        <v>24210</v>
      </c>
      <c r="FW28" s="119">
        <v>22023</v>
      </c>
      <c r="FX28" s="119">
        <v>66210</v>
      </c>
      <c r="FY28" s="119">
        <v>128410</v>
      </c>
      <c r="FZ28" s="119" t="s">
        <v>134</v>
      </c>
      <c r="GA28" s="119" t="s">
        <v>134</v>
      </c>
      <c r="GB28" s="119" t="s">
        <v>134</v>
      </c>
      <c r="GC28" s="119">
        <v>541</v>
      </c>
      <c r="GD28" s="119">
        <v>813</v>
      </c>
      <c r="GE28" s="119">
        <v>14168</v>
      </c>
      <c r="GF28" s="119">
        <v>12808</v>
      </c>
      <c r="GG28" s="119">
        <v>38276</v>
      </c>
      <c r="GH28" s="119">
        <v>67682</v>
      </c>
      <c r="GI28" s="119">
        <v>134288</v>
      </c>
      <c r="GJ28" s="119" t="s">
        <v>134</v>
      </c>
      <c r="GK28" s="119" t="s">
        <v>134</v>
      </c>
      <c r="GL28" s="119" t="s">
        <v>134</v>
      </c>
      <c r="GM28" s="119">
        <v>224</v>
      </c>
      <c r="GN28" s="119">
        <v>754</v>
      </c>
      <c r="GO28" s="119">
        <v>13861</v>
      </c>
      <c r="GP28" s="119">
        <v>10974</v>
      </c>
      <c r="GQ28" s="119">
        <v>34053</v>
      </c>
      <c r="GR28" s="119">
        <v>80018</v>
      </c>
      <c r="GS28" s="119">
        <v>139884</v>
      </c>
      <c r="GT28" s="119">
        <v>0</v>
      </c>
      <c r="GU28" s="119">
        <v>0</v>
      </c>
      <c r="GV28" s="119">
        <v>0</v>
      </c>
      <c r="GW28" s="119">
        <v>247</v>
      </c>
      <c r="GX28" s="119">
        <v>1078</v>
      </c>
      <c r="GY28" s="119">
        <v>16614</v>
      </c>
      <c r="GZ28" s="119">
        <v>19806</v>
      </c>
      <c r="HA28" s="119">
        <v>32762</v>
      </c>
      <c r="HB28" s="119">
        <v>62935</v>
      </c>
      <c r="HC28" s="119">
        <v>133442</v>
      </c>
      <c r="HD28" s="119">
        <v>0</v>
      </c>
      <c r="HE28" s="119">
        <v>0</v>
      </c>
      <c r="HF28" s="119">
        <v>0</v>
      </c>
      <c r="HG28" s="119">
        <v>217</v>
      </c>
      <c r="HH28" s="119">
        <v>578</v>
      </c>
      <c r="HI28" s="119">
        <v>19565</v>
      </c>
      <c r="HJ28" s="119">
        <v>20613</v>
      </c>
      <c r="HK28" s="119">
        <v>44891</v>
      </c>
      <c r="HL28" s="119">
        <v>57517</v>
      </c>
      <c r="HM28" s="119">
        <v>143381</v>
      </c>
      <c r="HN28" s="119" t="s">
        <v>134</v>
      </c>
      <c r="HO28" s="119" t="s">
        <v>134</v>
      </c>
      <c r="HP28" s="119" t="s">
        <v>134</v>
      </c>
      <c r="HQ28" s="119">
        <v>261</v>
      </c>
      <c r="HR28" s="119">
        <v>846</v>
      </c>
      <c r="HS28" s="119">
        <v>20952</v>
      </c>
      <c r="HT28" s="119">
        <v>21653</v>
      </c>
      <c r="HU28" s="119">
        <v>50066</v>
      </c>
      <c r="HV28" s="119">
        <v>63703</v>
      </c>
      <c r="HW28" s="119">
        <v>157481</v>
      </c>
      <c r="HX28" s="119">
        <v>0</v>
      </c>
      <c r="HY28" s="119">
        <v>0</v>
      </c>
      <c r="HZ28" s="119">
        <v>0</v>
      </c>
      <c r="IA28" s="119">
        <v>319</v>
      </c>
      <c r="IB28" s="119">
        <v>553</v>
      </c>
      <c r="IC28" s="119">
        <v>21238</v>
      </c>
      <c r="ID28" s="119">
        <v>21841</v>
      </c>
      <c r="IE28" s="119">
        <v>44754</v>
      </c>
      <c r="IF28" s="119">
        <v>116432</v>
      </c>
      <c r="IG28" s="119">
        <v>205137</v>
      </c>
      <c r="IH28" s="119" t="s">
        <v>134</v>
      </c>
      <c r="II28" s="119" t="s">
        <v>134</v>
      </c>
      <c r="IJ28" s="119" t="s">
        <v>134</v>
      </c>
      <c r="IK28" s="119">
        <v>281</v>
      </c>
      <c r="IL28" s="119">
        <v>1111</v>
      </c>
      <c r="IM28" s="119">
        <v>25700</v>
      </c>
      <c r="IN28" s="119">
        <v>26773</v>
      </c>
      <c r="IO28" s="119">
        <v>61843</v>
      </c>
      <c r="IP28" s="119">
        <v>81832</v>
      </c>
      <c r="IQ28" s="119">
        <v>197540</v>
      </c>
      <c r="IR28" s="119">
        <v>0</v>
      </c>
      <c r="IS28" s="119">
        <v>0</v>
      </c>
      <c r="IT28" s="119">
        <v>0</v>
      </c>
      <c r="IU28" s="119">
        <v>321</v>
      </c>
      <c r="IV28" s="119">
        <v>744</v>
      </c>
      <c r="IW28" s="119">
        <v>27238</v>
      </c>
      <c r="IX28" s="119">
        <v>34100</v>
      </c>
      <c r="IY28" s="119">
        <v>55723</v>
      </c>
      <c r="IZ28" s="119">
        <v>100962</v>
      </c>
      <c r="JA28" s="119">
        <v>219088</v>
      </c>
      <c r="JB28" s="119">
        <v>0</v>
      </c>
      <c r="JC28" s="119">
        <v>0</v>
      </c>
      <c r="JD28" s="119">
        <v>0</v>
      </c>
      <c r="JE28" s="119">
        <v>752</v>
      </c>
      <c r="JF28" s="119">
        <v>1825</v>
      </c>
      <c r="JG28" s="119">
        <v>42927</v>
      </c>
      <c r="JH28" s="119">
        <v>41888</v>
      </c>
      <c r="JI28" s="119">
        <v>60169</v>
      </c>
      <c r="JJ28" s="119">
        <v>115187</v>
      </c>
      <c r="JK28" s="119">
        <v>262748</v>
      </c>
      <c r="JL28" s="119">
        <v>0</v>
      </c>
      <c r="JM28" s="119">
        <v>0</v>
      </c>
      <c r="JN28" s="119">
        <v>0</v>
      </c>
      <c r="JO28" s="119">
        <v>423</v>
      </c>
      <c r="JP28" s="119">
        <v>1100</v>
      </c>
      <c r="JQ28" s="119">
        <v>42389</v>
      </c>
      <c r="JR28" s="119">
        <v>30356</v>
      </c>
      <c r="JS28" s="119">
        <v>64118</v>
      </c>
      <c r="JT28" s="119">
        <v>112506</v>
      </c>
      <c r="JU28" s="119">
        <v>250892</v>
      </c>
      <c r="JV28" s="119" t="s">
        <v>134</v>
      </c>
      <c r="JW28" s="119" t="s">
        <v>134</v>
      </c>
      <c r="JX28" s="119" t="s">
        <v>134</v>
      </c>
      <c r="JY28" s="119">
        <v>854</v>
      </c>
      <c r="JZ28" s="119">
        <v>1853</v>
      </c>
      <c r="KA28" s="119">
        <v>58830</v>
      </c>
      <c r="KB28" s="119">
        <v>40854</v>
      </c>
      <c r="KC28" s="119">
        <v>53693</v>
      </c>
      <c r="KD28" s="119">
        <v>115658</v>
      </c>
      <c r="KE28" s="119">
        <v>271742</v>
      </c>
      <c r="KF28" s="119">
        <v>0</v>
      </c>
      <c r="KG28" s="119">
        <v>0</v>
      </c>
      <c r="KH28" s="119">
        <v>0</v>
      </c>
      <c r="KI28" s="119">
        <v>557</v>
      </c>
      <c r="KJ28" s="119">
        <v>2685</v>
      </c>
      <c r="KK28" s="119">
        <v>47003</v>
      </c>
      <c r="KL28" s="119">
        <v>48726</v>
      </c>
      <c r="KM28" s="119">
        <v>60702</v>
      </c>
      <c r="KN28" s="119">
        <v>90925</v>
      </c>
      <c r="KO28" s="119">
        <v>250598</v>
      </c>
      <c r="KP28" s="119">
        <v>0</v>
      </c>
      <c r="KQ28" s="119">
        <v>0</v>
      </c>
      <c r="KR28" s="119">
        <v>0</v>
      </c>
      <c r="KS28" s="119">
        <v>690</v>
      </c>
      <c r="KT28" s="119">
        <v>1554</v>
      </c>
      <c r="KU28" s="119">
        <v>17109</v>
      </c>
      <c r="KV28" s="119">
        <v>18576</v>
      </c>
      <c r="KW28" s="119">
        <v>43893</v>
      </c>
      <c r="KX28" s="119">
        <v>78546</v>
      </c>
      <c r="KY28" s="119">
        <v>160368</v>
      </c>
      <c r="KZ28" s="119">
        <v>0</v>
      </c>
      <c r="LA28" s="119">
        <v>0</v>
      </c>
      <c r="LB28" s="119">
        <v>0</v>
      </c>
      <c r="LC28" s="119">
        <v>2718</v>
      </c>
      <c r="LD28" s="119">
        <v>6517</v>
      </c>
      <c r="LE28" s="119">
        <v>16443</v>
      </c>
      <c r="LF28" s="119">
        <v>26599</v>
      </c>
      <c r="LG28" s="119">
        <v>67012</v>
      </c>
      <c r="LH28" s="119">
        <v>82304</v>
      </c>
      <c r="LI28" s="119">
        <v>201593</v>
      </c>
    </row>
    <row r="29" spans="1:321">
      <c r="A29" s="4" t="s">
        <v>593</v>
      </c>
      <c r="B29" s="119" t="s">
        <v>134</v>
      </c>
      <c r="C29" s="119" t="s">
        <v>134</v>
      </c>
      <c r="D29" s="119" t="s">
        <v>134</v>
      </c>
      <c r="E29" s="119" t="s">
        <v>134</v>
      </c>
      <c r="F29" s="119" t="s">
        <v>134</v>
      </c>
      <c r="G29" s="119">
        <v>8960</v>
      </c>
      <c r="H29" s="119">
        <v>1572</v>
      </c>
      <c r="I29" s="119">
        <v>28404</v>
      </c>
      <c r="J29" s="119">
        <v>267919</v>
      </c>
      <c r="K29" s="119">
        <v>306855</v>
      </c>
      <c r="L29" s="119" t="s">
        <v>134</v>
      </c>
      <c r="M29" s="119" t="s">
        <v>134</v>
      </c>
      <c r="N29" s="119" t="s">
        <v>134</v>
      </c>
      <c r="O29" s="119" t="s">
        <v>134</v>
      </c>
      <c r="P29" s="119" t="s">
        <v>134</v>
      </c>
      <c r="Q29" s="119">
        <v>897</v>
      </c>
      <c r="R29" s="119">
        <v>13579</v>
      </c>
      <c r="S29" s="119">
        <v>13312</v>
      </c>
      <c r="T29" s="119">
        <v>228820</v>
      </c>
      <c r="U29" s="119">
        <v>256608</v>
      </c>
      <c r="V29" s="119" t="s">
        <v>134</v>
      </c>
      <c r="W29" s="119" t="s">
        <v>134</v>
      </c>
      <c r="X29" s="119" t="s">
        <v>134</v>
      </c>
      <c r="Y29" s="119" t="s">
        <v>134</v>
      </c>
      <c r="Z29" s="119" t="s">
        <v>134</v>
      </c>
      <c r="AA29" s="119">
        <v>1307</v>
      </c>
      <c r="AB29" s="119">
        <v>1719</v>
      </c>
      <c r="AC29" s="119">
        <v>3629</v>
      </c>
      <c r="AD29" s="119">
        <v>141885</v>
      </c>
      <c r="AE29" s="119">
        <v>148540</v>
      </c>
      <c r="AF29" s="119" t="s">
        <v>134</v>
      </c>
      <c r="AG29" s="119" t="s">
        <v>134</v>
      </c>
      <c r="AH29" s="119" t="s">
        <v>134</v>
      </c>
      <c r="AI29" s="119" t="s">
        <v>134</v>
      </c>
      <c r="AJ29" s="119" t="s">
        <v>134</v>
      </c>
      <c r="AK29" s="119">
        <v>782</v>
      </c>
      <c r="AL29" s="119">
        <v>1847</v>
      </c>
      <c r="AM29" s="119">
        <v>3101</v>
      </c>
      <c r="AN29" s="119">
        <v>120309</v>
      </c>
      <c r="AO29" s="119">
        <v>126039</v>
      </c>
      <c r="AP29" s="119" t="s">
        <v>134</v>
      </c>
      <c r="AQ29" s="119" t="s">
        <v>134</v>
      </c>
      <c r="AR29" s="119" t="s">
        <v>134</v>
      </c>
      <c r="AS29" s="119" t="s">
        <v>134</v>
      </c>
      <c r="AT29" s="119" t="s">
        <v>134</v>
      </c>
      <c r="AU29" s="119">
        <v>840</v>
      </c>
      <c r="AV29" s="119">
        <v>1812</v>
      </c>
      <c r="AW29" s="119">
        <v>2998</v>
      </c>
      <c r="AX29" s="119">
        <v>117342</v>
      </c>
      <c r="AY29" s="119">
        <v>122992</v>
      </c>
      <c r="AZ29" s="119" t="s">
        <v>134</v>
      </c>
      <c r="BA29" s="119" t="s">
        <v>134</v>
      </c>
      <c r="BB29" s="119" t="s">
        <v>134</v>
      </c>
      <c r="BC29" s="119" t="s">
        <v>134</v>
      </c>
      <c r="BD29" s="119" t="s">
        <v>134</v>
      </c>
      <c r="BE29" s="119">
        <v>423</v>
      </c>
      <c r="BF29" s="119">
        <v>2358</v>
      </c>
      <c r="BG29" s="119">
        <v>2961</v>
      </c>
      <c r="BH29" s="119">
        <v>111198</v>
      </c>
      <c r="BI29" s="119">
        <v>116940</v>
      </c>
      <c r="BJ29" s="119" t="s">
        <v>134</v>
      </c>
      <c r="BK29" s="119" t="s">
        <v>134</v>
      </c>
      <c r="BL29" s="119" t="s">
        <v>134</v>
      </c>
      <c r="BM29" s="119" t="s">
        <v>134</v>
      </c>
      <c r="BN29" s="119" t="s">
        <v>134</v>
      </c>
      <c r="BO29" s="119">
        <v>809</v>
      </c>
      <c r="BP29" s="119">
        <v>1776</v>
      </c>
      <c r="BQ29" s="119">
        <v>2525</v>
      </c>
      <c r="BR29" s="119">
        <v>126165</v>
      </c>
      <c r="BS29" s="119">
        <v>131275</v>
      </c>
      <c r="BT29" s="119" t="s">
        <v>134</v>
      </c>
      <c r="BU29" s="119" t="s">
        <v>134</v>
      </c>
      <c r="BV29" s="119" t="s">
        <v>134</v>
      </c>
      <c r="BW29" s="119" t="s">
        <v>134</v>
      </c>
      <c r="BX29" s="119" t="s">
        <v>134</v>
      </c>
      <c r="BY29" s="119" t="s">
        <v>134</v>
      </c>
      <c r="BZ29" s="119" t="s">
        <v>134</v>
      </c>
      <c r="CA29" s="119" t="s">
        <v>134</v>
      </c>
      <c r="CB29" s="119">
        <v>144574</v>
      </c>
      <c r="CC29" s="119">
        <v>144574</v>
      </c>
      <c r="CD29" s="119" t="s">
        <v>134</v>
      </c>
      <c r="CE29" s="119" t="s">
        <v>134</v>
      </c>
      <c r="CF29" s="119" t="s">
        <v>134</v>
      </c>
      <c r="CG29" s="119" t="s">
        <v>134</v>
      </c>
      <c r="CH29" s="119" t="s">
        <v>134</v>
      </c>
      <c r="CI29" s="119" t="s">
        <v>134</v>
      </c>
      <c r="CJ29" s="119" t="s">
        <v>134</v>
      </c>
      <c r="CK29" s="119" t="s">
        <v>134</v>
      </c>
      <c r="CL29" s="119">
        <v>83715</v>
      </c>
      <c r="CM29" s="119">
        <v>83715</v>
      </c>
      <c r="CN29" s="119" t="s">
        <v>134</v>
      </c>
      <c r="CO29" s="119" t="s">
        <v>134</v>
      </c>
      <c r="CP29" s="119" t="s">
        <v>134</v>
      </c>
      <c r="CQ29" s="119" t="s">
        <v>134</v>
      </c>
      <c r="CR29" s="119" t="s">
        <v>134</v>
      </c>
      <c r="CS29" s="119" t="s">
        <v>134</v>
      </c>
      <c r="CT29" s="119" t="s">
        <v>134</v>
      </c>
      <c r="CU29" s="119" t="s">
        <v>134</v>
      </c>
      <c r="CV29" s="119">
        <v>81219</v>
      </c>
      <c r="CW29" s="119">
        <v>81219</v>
      </c>
      <c r="CX29" s="119" t="s">
        <v>134</v>
      </c>
      <c r="CY29" s="119" t="s">
        <v>134</v>
      </c>
      <c r="CZ29" s="119" t="s">
        <v>134</v>
      </c>
      <c r="DA29" s="119" t="s">
        <v>134</v>
      </c>
      <c r="DB29" s="119" t="s">
        <v>134</v>
      </c>
      <c r="DC29" s="119">
        <v>299</v>
      </c>
      <c r="DD29" s="119">
        <v>666</v>
      </c>
      <c r="DE29" s="119">
        <v>2568</v>
      </c>
      <c r="DF29" s="119">
        <v>79935</v>
      </c>
      <c r="DG29" s="119">
        <v>83468</v>
      </c>
      <c r="DH29" s="119" t="s">
        <v>134</v>
      </c>
      <c r="DI29" s="119" t="s">
        <v>134</v>
      </c>
      <c r="DJ29" s="119" t="s">
        <v>134</v>
      </c>
      <c r="DK29" s="119" t="s">
        <v>134</v>
      </c>
      <c r="DL29" s="119" t="s">
        <v>134</v>
      </c>
      <c r="DM29" s="119" t="s">
        <v>134</v>
      </c>
      <c r="DN29" s="119" t="s">
        <v>134</v>
      </c>
      <c r="DO29" s="119" t="s">
        <v>134</v>
      </c>
      <c r="DP29" s="119">
        <v>177892</v>
      </c>
      <c r="DQ29" s="119">
        <v>177892</v>
      </c>
      <c r="DR29" s="119" t="s">
        <v>134</v>
      </c>
      <c r="DS29" s="119" t="s">
        <v>134</v>
      </c>
      <c r="DT29" s="119" t="s">
        <v>134</v>
      </c>
      <c r="DU29" s="119" t="s">
        <v>134</v>
      </c>
      <c r="DV29" s="119" t="s">
        <v>134</v>
      </c>
      <c r="DW29" s="119" t="s">
        <v>134</v>
      </c>
      <c r="DX29" s="119" t="s">
        <v>134</v>
      </c>
      <c r="DY29" s="119" t="s">
        <v>134</v>
      </c>
      <c r="DZ29" s="119">
        <v>252236</v>
      </c>
      <c r="EA29" s="119">
        <v>252236</v>
      </c>
      <c r="EB29" s="119" t="s">
        <v>134</v>
      </c>
      <c r="EC29" s="119" t="s">
        <v>134</v>
      </c>
      <c r="ED29" s="119" t="s">
        <v>134</v>
      </c>
      <c r="EE29" s="119" t="s">
        <v>134</v>
      </c>
      <c r="EF29" s="119" t="s">
        <v>134</v>
      </c>
      <c r="EG29" s="119">
        <v>460</v>
      </c>
      <c r="EH29" s="119">
        <v>499</v>
      </c>
      <c r="EI29" s="119">
        <v>2798</v>
      </c>
      <c r="EJ29" s="119">
        <v>175567</v>
      </c>
      <c r="EK29" s="119">
        <v>179324</v>
      </c>
      <c r="EL29" s="119" t="s">
        <v>134</v>
      </c>
      <c r="EM29" s="119" t="s">
        <v>134</v>
      </c>
      <c r="EN29" s="119" t="s">
        <v>134</v>
      </c>
      <c r="EO29" s="119" t="s">
        <v>134</v>
      </c>
      <c r="EP29" s="119" t="s">
        <v>134</v>
      </c>
      <c r="EQ29" s="119">
        <v>360</v>
      </c>
      <c r="ER29" s="119">
        <v>657</v>
      </c>
      <c r="ES29" s="119">
        <v>2399</v>
      </c>
      <c r="ET29" s="119">
        <v>113889</v>
      </c>
      <c r="EU29" s="119">
        <v>117305</v>
      </c>
      <c r="EV29" s="119" t="s">
        <v>134</v>
      </c>
      <c r="EW29" s="119" t="s">
        <v>134</v>
      </c>
      <c r="EX29" s="119" t="s">
        <v>134</v>
      </c>
      <c r="EY29" s="119" t="s">
        <v>134</v>
      </c>
      <c r="EZ29" s="119" t="s">
        <v>134</v>
      </c>
      <c r="FA29" s="119">
        <v>772</v>
      </c>
      <c r="FB29" s="119">
        <v>522</v>
      </c>
      <c r="FC29" s="119">
        <v>2086</v>
      </c>
      <c r="FD29" s="119">
        <v>83850</v>
      </c>
      <c r="FE29" s="119">
        <v>87230</v>
      </c>
      <c r="FF29" s="119" t="s">
        <v>134</v>
      </c>
      <c r="FG29" s="119" t="s">
        <v>134</v>
      </c>
      <c r="FH29" s="119" t="s">
        <v>134</v>
      </c>
      <c r="FI29" s="119" t="s">
        <v>134</v>
      </c>
      <c r="FJ29" s="119" t="s">
        <v>134</v>
      </c>
      <c r="FK29" s="119">
        <v>599</v>
      </c>
      <c r="FL29" s="119">
        <v>1592</v>
      </c>
      <c r="FM29" s="119">
        <v>1994</v>
      </c>
      <c r="FN29" s="119">
        <v>140118</v>
      </c>
      <c r="FO29" s="119">
        <v>144303</v>
      </c>
      <c r="FP29" s="119" t="s">
        <v>134</v>
      </c>
      <c r="FQ29" s="119" t="s">
        <v>134</v>
      </c>
      <c r="FR29" s="119" t="s">
        <v>134</v>
      </c>
      <c r="FS29" s="119" t="s">
        <v>134</v>
      </c>
      <c r="FT29" s="119" t="s">
        <v>134</v>
      </c>
      <c r="FU29" s="119">
        <v>728</v>
      </c>
      <c r="FV29" s="119">
        <v>1356</v>
      </c>
      <c r="FW29" s="119">
        <v>1968</v>
      </c>
      <c r="FX29" s="119">
        <v>93220</v>
      </c>
      <c r="FY29" s="119">
        <v>97272</v>
      </c>
      <c r="FZ29" s="119" t="s">
        <v>134</v>
      </c>
      <c r="GA29" s="119" t="s">
        <v>134</v>
      </c>
      <c r="GB29" s="119" t="s">
        <v>134</v>
      </c>
      <c r="GC29" s="119" t="s">
        <v>134</v>
      </c>
      <c r="GD29" s="119" t="s">
        <v>134</v>
      </c>
      <c r="GE29" s="119">
        <v>468</v>
      </c>
      <c r="GF29" s="119">
        <v>1258</v>
      </c>
      <c r="GG29" s="119">
        <v>3023</v>
      </c>
      <c r="GH29" s="119">
        <v>76941</v>
      </c>
      <c r="GI29" s="119">
        <v>81690</v>
      </c>
      <c r="GJ29" s="119" t="s">
        <v>134</v>
      </c>
      <c r="GK29" s="119" t="s">
        <v>134</v>
      </c>
      <c r="GL29" s="119" t="s">
        <v>134</v>
      </c>
      <c r="GM29" s="119" t="s">
        <v>134</v>
      </c>
      <c r="GN29" s="119" t="s">
        <v>134</v>
      </c>
      <c r="GO29" s="119">
        <v>587</v>
      </c>
      <c r="GP29" s="119">
        <v>1276</v>
      </c>
      <c r="GQ29" s="119">
        <v>1886</v>
      </c>
      <c r="GR29" s="119">
        <v>113965</v>
      </c>
      <c r="GS29" s="119">
        <v>117714</v>
      </c>
      <c r="GT29" s="119">
        <v>0</v>
      </c>
      <c r="GU29" s="119">
        <v>0</v>
      </c>
      <c r="GV29" s="119">
        <v>0</v>
      </c>
      <c r="GW29" s="119">
        <v>0</v>
      </c>
      <c r="GX29" s="119" t="s">
        <v>134</v>
      </c>
      <c r="GY29" s="119">
        <v>397</v>
      </c>
      <c r="GZ29" s="119">
        <v>1246</v>
      </c>
      <c r="HA29" s="119">
        <v>1345</v>
      </c>
      <c r="HB29" s="119">
        <v>112316</v>
      </c>
      <c r="HC29" s="119">
        <v>115304</v>
      </c>
      <c r="HD29" s="119">
        <v>0</v>
      </c>
      <c r="HE29" s="119">
        <v>0</v>
      </c>
      <c r="HF29" s="119">
        <v>0</v>
      </c>
      <c r="HG29" s="119">
        <v>0</v>
      </c>
      <c r="HH29" s="119">
        <v>0</v>
      </c>
      <c r="HI29" s="119">
        <v>544</v>
      </c>
      <c r="HJ29" s="119">
        <v>670</v>
      </c>
      <c r="HK29" s="119">
        <v>1173</v>
      </c>
      <c r="HL29" s="119">
        <v>100876</v>
      </c>
      <c r="HM29" s="119">
        <v>103263</v>
      </c>
      <c r="HN29" s="119" t="s">
        <v>134</v>
      </c>
      <c r="HO29" s="119" t="s">
        <v>134</v>
      </c>
      <c r="HP29" s="119" t="s">
        <v>134</v>
      </c>
      <c r="HQ29" s="119" t="s">
        <v>134</v>
      </c>
      <c r="HR29" s="119" t="s">
        <v>134</v>
      </c>
      <c r="HS29" s="119">
        <v>338</v>
      </c>
      <c r="HT29" s="119">
        <v>774</v>
      </c>
      <c r="HU29" s="119">
        <v>1370</v>
      </c>
      <c r="HV29" s="119">
        <v>104993</v>
      </c>
      <c r="HW29" s="119">
        <v>107475</v>
      </c>
      <c r="HX29" s="119">
        <v>0</v>
      </c>
      <c r="HY29" s="119">
        <v>0</v>
      </c>
      <c r="HZ29" s="119">
        <v>0</v>
      </c>
      <c r="IA29" s="119">
        <v>0</v>
      </c>
      <c r="IB29" s="119">
        <v>0</v>
      </c>
      <c r="IC29" s="119">
        <v>235</v>
      </c>
      <c r="ID29" s="119">
        <v>838</v>
      </c>
      <c r="IE29" s="119">
        <v>1478</v>
      </c>
      <c r="IF29" s="119">
        <v>115507</v>
      </c>
      <c r="IG29" s="119">
        <v>118058</v>
      </c>
      <c r="IH29" s="119" t="s">
        <v>134</v>
      </c>
      <c r="II29" s="119" t="s">
        <v>134</v>
      </c>
      <c r="IJ29" s="119" t="s">
        <v>134</v>
      </c>
      <c r="IK29" s="119" t="s">
        <v>134</v>
      </c>
      <c r="IL29" s="119" t="s">
        <v>134</v>
      </c>
      <c r="IM29" s="119">
        <v>318</v>
      </c>
      <c r="IN29" s="119">
        <v>738</v>
      </c>
      <c r="IO29" s="119">
        <v>1011</v>
      </c>
      <c r="IP29" s="119">
        <v>132573</v>
      </c>
      <c r="IQ29" s="119">
        <v>134640</v>
      </c>
      <c r="IR29" s="119">
        <v>0</v>
      </c>
      <c r="IS29" s="119">
        <v>0</v>
      </c>
      <c r="IT29" s="119">
        <v>0</v>
      </c>
      <c r="IU29" s="119">
        <v>0</v>
      </c>
      <c r="IV29" s="119">
        <v>0</v>
      </c>
      <c r="IW29" s="119">
        <v>321</v>
      </c>
      <c r="IX29" s="119">
        <v>904</v>
      </c>
      <c r="IY29" s="119">
        <v>1151</v>
      </c>
      <c r="IZ29" s="119">
        <v>152252</v>
      </c>
      <c r="JA29" s="119">
        <v>154628</v>
      </c>
      <c r="JB29" s="119">
        <v>0</v>
      </c>
      <c r="JC29" s="119">
        <v>0</v>
      </c>
      <c r="JD29" s="119">
        <v>0</v>
      </c>
      <c r="JE29" s="119">
        <v>0</v>
      </c>
      <c r="JF29" s="119">
        <v>0</v>
      </c>
      <c r="JG29" s="119">
        <v>313</v>
      </c>
      <c r="JH29" s="119">
        <v>743</v>
      </c>
      <c r="JI29" s="119">
        <v>1158</v>
      </c>
      <c r="JJ29" s="119">
        <v>141918</v>
      </c>
      <c r="JK29" s="119">
        <v>144132</v>
      </c>
      <c r="JL29" s="119">
        <v>0</v>
      </c>
      <c r="JM29" s="119">
        <v>0</v>
      </c>
      <c r="JN29" s="119">
        <v>0</v>
      </c>
      <c r="JO29" s="119">
        <v>0</v>
      </c>
      <c r="JP29" s="119">
        <v>0</v>
      </c>
      <c r="JQ29" s="119">
        <v>392</v>
      </c>
      <c r="JR29" s="119">
        <v>1079</v>
      </c>
      <c r="JS29" s="119">
        <v>1082</v>
      </c>
      <c r="JT29" s="119">
        <v>163030</v>
      </c>
      <c r="JU29" s="119">
        <v>165583</v>
      </c>
      <c r="JV29" s="119" t="s">
        <v>134</v>
      </c>
      <c r="JW29" s="119" t="s">
        <v>134</v>
      </c>
      <c r="JX29" s="119" t="s">
        <v>134</v>
      </c>
      <c r="JY29" s="119" t="s">
        <v>134</v>
      </c>
      <c r="JZ29" s="119" t="s">
        <v>134</v>
      </c>
      <c r="KA29" s="119">
        <v>9732</v>
      </c>
      <c r="KB29" s="119">
        <v>1273</v>
      </c>
      <c r="KC29" s="119">
        <v>5885</v>
      </c>
      <c r="KD29" s="119">
        <v>240696</v>
      </c>
      <c r="KE29" s="119">
        <v>257586</v>
      </c>
      <c r="KF29" s="119">
        <v>0</v>
      </c>
      <c r="KG29" s="119">
        <v>0</v>
      </c>
      <c r="KH29" s="119">
        <v>0</v>
      </c>
      <c r="KI29" s="119">
        <v>0</v>
      </c>
      <c r="KJ29" s="119">
        <v>0</v>
      </c>
      <c r="KK29" s="119">
        <v>22347</v>
      </c>
      <c r="KL29" s="119">
        <v>2031</v>
      </c>
      <c r="KM29" s="119">
        <v>5206</v>
      </c>
      <c r="KN29" s="119">
        <v>239531</v>
      </c>
      <c r="KO29" s="119">
        <v>269115</v>
      </c>
      <c r="KP29" s="119">
        <v>0</v>
      </c>
      <c r="KQ29" s="119">
        <v>0</v>
      </c>
      <c r="KR29" s="119">
        <v>0</v>
      </c>
      <c r="KS29" s="119">
        <v>0</v>
      </c>
      <c r="KT29" s="119">
        <v>0</v>
      </c>
      <c r="KU29" s="119">
        <v>18478</v>
      </c>
      <c r="KV29" s="119">
        <v>2126</v>
      </c>
      <c r="KW29" s="119">
        <v>2964</v>
      </c>
      <c r="KX29" s="119">
        <v>265292</v>
      </c>
      <c r="KY29" s="119">
        <v>288860</v>
      </c>
      <c r="KZ29" s="119">
        <v>0</v>
      </c>
      <c r="LA29" s="119">
        <v>0</v>
      </c>
      <c r="LB29" s="119">
        <v>0</v>
      </c>
      <c r="LC29" s="119">
        <v>0</v>
      </c>
      <c r="LD29" s="119">
        <v>0</v>
      </c>
      <c r="LE29" s="119">
        <v>827</v>
      </c>
      <c r="LF29" s="119">
        <v>1877</v>
      </c>
      <c r="LG29" s="119">
        <v>3336</v>
      </c>
      <c r="LH29" s="119">
        <v>206970</v>
      </c>
      <c r="LI29" s="119">
        <v>213010</v>
      </c>
    </row>
    <row r="30" spans="1:321">
      <c r="A30" s="4" t="s">
        <v>584</v>
      </c>
      <c r="B30" s="119" t="s">
        <v>134</v>
      </c>
      <c r="C30" s="119" t="s">
        <v>134</v>
      </c>
      <c r="D30" s="119" t="s">
        <v>134</v>
      </c>
      <c r="E30" s="119" t="s">
        <v>134</v>
      </c>
      <c r="F30" s="119" t="s">
        <v>134</v>
      </c>
      <c r="G30" s="119" t="s">
        <v>134</v>
      </c>
      <c r="H30" s="119" t="s">
        <v>134</v>
      </c>
      <c r="I30" s="119" t="s">
        <v>134</v>
      </c>
      <c r="J30" s="119">
        <v>103405</v>
      </c>
      <c r="K30" s="119">
        <v>103405</v>
      </c>
      <c r="L30" s="119" t="s">
        <v>134</v>
      </c>
      <c r="M30" s="119" t="s">
        <v>134</v>
      </c>
      <c r="N30" s="119" t="s">
        <v>134</v>
      </c>
      <c r="O30" s="119" t="s">
        <v>134</v>
      </c>
      <c r="P30" s="119" t="s">
        <v>134</v>
      </c>
      <c r="Q30" s="119" t="s">
        <v>134</v>
      </c>
      <c r="R30" s="119" t="s">
        <v>134</v>
      </c>
      <c r="S30" s="119" t="s">
        <v>134</v>
      </c>
      <c r="T30" s="119">
        <v>128814</v>
      </c>
      <c r="U30" s="119">
        <v>128814</v>
      </c>
      <c r="V30" s="119" t="s">
        <v>134</v>
      </c>
      <c r="W30" s="119" t="s">
        <v>134</v>
      </c>
      <c r="X30" s="119" t="s">
        <v>134</v>
      </c>
      <c r="Y30" s="119" t="s">
        <v>134</v>
      </c>
      <c r="Z30" s="119" t="s">
        <v>134</v>
      </c>
      <c r="AA30" s="119" t="s">
        <v>134</v>
      </c>
      <c r="AB30" s="119" t="s">
        <v>134</v>
      </c>
      <c r="AC30" s="119" t="s">
        <v>134</v>
      </c>
      <c r="AD30" s="119">
        <v>128182</v>
      </c>
      <c r="AE30" s="119">
        <v>128182</v>
      </c>
      <c r="AF30" s="119" t="s">
        <v>134</v>
      </c>
      <c r="AG30" s="119" t="s">
        <v>134</v>
      </c>
      <c r="AH30" s="119" t="s">
        <v>134</v>
      </c>
      <c r="AI30" s="119" t="s">
        <v>134</v>
      </c>
      <c r="AJ30" s="119" t="s">
        <v>134</v>
      </c>
      <c r="AK30" s="119" t="s">
        <v>134</v>
      </c>
      <c r="AL30" s="119" t="s">
        <v>134</v>
      </c>
      <c r="AM30" s="119" t="s">
        <v>134</v>
      </c>
      <c r="AN30" s="119">
        <v>132570</v>
      </c>
      <c r="AO30" s="119">
        <v>132570</v>
      </c>
      <c r="AP30" s="119" t="s">
        <v>134</v>
      </c>
      <c r="AQ30" s="119" t="s">
        <v>134</v>
      </c>
      <c r="AR30" s="119" t="s">
        <v>134</v>
      </c>
      <c r="AS30" s="119" t="s">
        <v>134</v>
      </c>
      <c r="AT30" s="119" t="s">
        <v>134</v>
      </c>
      <c r="AU30" s="119" t="s">
        <v>134</v>
      </c>
      <c r="AV30" s="119" t="s">
        <v>134</v>
      </c>
      <c r="AW30" s="119" t="s">
        <v>134</v>
      </c>
      <c r="AX30" s="119">
        <v>123992</v>
      </c>
      <c r="AY30" s="119">
        <v>123992</v>
      </c>
      <c r="AZ30" s="119" t="s">
        <v>134</v>
      </c>
      <c r="BA30" s="119" t="s">
        <v>134</v>
      </c>
      <c r="BB30" s="119" t="s">
        <v>134</v>
      </c>
      <c r="BC30" s="119" t="s">
        <v>134</v>
      </c>
      <c r="BD30" s="119" t="s">
        <v>134</v>
      </c>
      <c r="BE30" s="119" t="s">
        <v>134</v>
      </c>
      <c r="BF30" s="119" t="s">
        <v>134</v>
      </c>
      <c r="BG30" s="119" t="s">
        <v>134</v>
      </c>
      <c r="BH30" s="119">
        <v>40528</v>
      </c>
      <c r="BI30" s="119">
        <v>40528</v>
      </c>
      <c r="BJ30" s="119" t="s">
        <v>134</v>
      </c>
      <c r="BK30" s="119" t="s">
        <v>134</v>
      </c>
      <c r="BL30" s="119" t="s">
        <v>134</v>
      </c>
      <c r="BM30" s="119" t="s">
        <v>134</v>
      </c>
      <c r="BN30" s="119" t="s">
        <v>134</v>
      </c>
      <c r="BO30" s="119" t="s">
        <v>134</v>
      </c>
      <c r="BP30" s="119" t="s">
        <v>134</v>
      </c>
      <c r="BQ30" s="119" t="s">
        <v>134</v>
      </c>
      <c r="BR30" s="119">
        <v>40719</v>
      </c>
      <c r="BS30" s="119">
        <v>40719</v>
      </c>
      <c r="BT30" s="119" t="s">
        <v>134</v>
      </c>
      <c r="BU30" s="119" t="s">
        <v>134</v>
      </c>
      <c r="BV30" s="119" t="s">
        <v>134</v>
      </c>
      <c r="BW30" s="119" t="s">
        <v>134</v>
      </c>
      <c r="BX30" s="119" t="s">
        <v>134</v>
      </c>
      <c r="BY30" s="119" t="s">
        <v>134</v>
      </c>
      <c r="BZ30" s="119" t="s">
        <v>134</v>
      </c>
      <c r="CA30" s="119" t="s">
        <v>134</v>
      </c>
      <c r="CB30" s="119">
        <v>30229</v>
      </c>
      <c r="CC30" s="119">
        <v>30229</v>
      </c>
      <c r="CD30" s="119" t="s">
        <v>134</v>
      </c>
      <c r="CE30" s="119" t="s">
        <v>134</v>
      </c>
      <c r="CF30" s="119" t="s">
        <v>134</v>
      </c>
      <c r="CG30" s="119" t="s">
        <v>134</v>
      </c>
      <c r="CH30" s="119" t="s">
        <v>134</v>
      </c>
      <c r="CI30" s="119" t="s">
        <v>134</v>
      </c>
      <c r="CJ30" s="119" t="s">
        <v>134</v>
      </c>
      <c r="CK30" s="119" t="s">
        <v>134</v>
      </c>
      <c r="CL30" s="119">
        <v>27981</v>
      </c>
      <c r="CM30" s="119">
        <v>27981</v>
      </c>
      <c r="CN30" s="119" t="s">
        <v>134</v>
      </c>
      <c r="CO30" s="119" t="s">
        <v>134</v>
      </c>
      <c r="CP30" s="119" t="s">
        <v>134</v>
      </c>
      <c r="CQ30" s="119" t="s">
        <v>134</v>
      </c>
      <c r="CR30" s="119" t="s">
        <v>134</v>
      </c>
      <c r="CS30" s="119" t="s">
        <v>134</v>
      </c>
      <c r="CT30" s="119" t="s">
        <v>134</v>
      </c>
      <c r="CU30" s="119" t="s">
        <v>134</v>
      </c>
      <c r="CV30" s="119">
        <v>22386</v>
      </c>
      <c r="CW30" s="119">
        <v>22386</v>
      </c>
      <c r="CX30" s="119" t="s">
        <v>134</v>
      </c>
      <c r="CY30" s="119" t="s">
        <v>134</v>
      </c>
      <c r="CZ30" s="119" t="s">
        <v>134</v>
      </c>
      <c r="DA30" s="119" t="s">
        <v>134</v>
      </c>
      <c r="DB30" s="119" t="s">
        <v>134</v>
      </c>
      <c r="DC30" s="119" t="s">
        <v>134</v>
      </c>
      <c r="DD30" s="119" t="s">
        <v>134</v>
      </c>
      <c r="DE30" s="119" t="s">
        <v>134</v>
      </c>
      <c r="DF30" s="119">
        <v>14296</v>
      </c>
      <c r="DG30" s="119">
        <v>14296</v>
      </c>
      <c r="DH30" s="119" t="s">
        <v>134</v>
      </c>
      <c r="DI30" s="119" t="s">
        <v>134</v>
      </c>
      <c r="DJ30" s="119" t="s">
        <v>134</v>
      </c>
      <c r="DK30" s="119" t="s">
        <v>134</v>
      </c>
      <c r="DL30" s="119" t="s">
        <v>134</v>
      </c>
      <c r="DM30" s="119" t="s">
        <v>134</v>
      </c>
      <c r="DN30" s="119" t="s">
        <v>134</v>
      </c>
      <c r="DO30" s="119" t="s">
        <v>134</v>
      </c>
      <c r="DP30" s="119">
        <v>13644</v>
      </c>
      <c r="DQ30" s="119">
        <v>13644</v>
      </c>
      <c r="DR30" s="119" t="s">
        <v>134</v>
      </c>
      <c r="DS30" s="119" t="s">
        <v>134</v>
      </c>
      <c r="DT30" s="119" t="s">
        <v>134</v>
      </c>
      <c r="DU30" s="119" t="s">
        <v>134</v>
      </c>
      <c r="DV30" s="119" t="s">
        <v>134</v>
      </c>
      <c r="DW30" s="119" t="s">
        <v>134</v>
      </c>
      <c r="DX30" s="119" t="s">
        <v>134</v>
      </c>
      <c r="DY30" s="119" t="s">
        <v>134</v>
      </c>
      <c r="DZ30" s="119">
        <v>13870</v>
      </c>
      <c r="EA30" s="119">
        <v>13870</v>
      </c>
      <c r="EB30" s="119" t="s">
        <v>134</v>
      </c>
      <c r="EC30" s="119" t="s">
        <v>134</v>
      </c>
      <c r="ED30" s="119" t="s">
        <v>134</v>
      </c>
      <c r="EE30" s="119" t="s">
        <v>134</v>
      </c>
      <c r="EF30" s="119" t="s">
        <v>134</v>
      </c>
      <c r="EG30" s="119" t="s">
        <v>134</v>
      </c>
      <c r="EH30" s="119" t="s">
        <v>134</v>
      </c>
      <c r="EI30" s="119" t="s">
        <v>134</v>
      </c>
      <c r="EJ30" s="119">
        <v>64538</v>
      </c>
      <c r="EK30" s="119">
        <v>64538</v>
      </c>
      <c r="EL30" s="119" t="s">
        <v>134</v>
      </c>
      <c r="EM30" s="119" t="s">
        <v>134</v>
      </c>
      <c r="EN30" s="119" t="s">
        <v>134</v>
      </c>
      <c r="EO30" s="119" t="s">
        <v>134</v>
      </c>
      <c r="EP30" s="119" t="s">
        <v>134</v>
      </c>
      <c r="EQ30" s="119" t="s">
        <v>134</v>
      </c>
      <c r="ER30" s="119" t="s">
        <v>134</v>
      </c>
      <c r="ES30" s="119" t="s">
        <v>134</v>
      </c>
      <c r="ET30" s="119">
        <v>23520</v>
      </c>
      <c r="EU30" s="119">
        <v>23520</v>
      </c>
      <c r="EV30" s="119" t="s">
        <v>134</v>
      </c>
      <c r="EW30" s="119" t="s">
        <v>134</v>
      </c>
      <c r="EX30" s="119" t="s">
        <v>134</v>
      </c>
      <c r="EY30" s="119" t="s">
        <v>134</v>
      </c>
      <c r="EZ30" s="119" t="s">
        <v>134</v>
      </c>
      <c r="FA30" s="119" t="s">
        <v>134</v>
      </c>
      <c r="FB30" s="119" t="s">
        <v>134</v>
      </c>
      <c r="FC30" s="119" t="s">
        <v>134</v>
      </c>
      <c r="FD30" s="119">
        <v>12599</v>
      </c>
      <c r="FE30" s="119">
        <v>12599</v>
      </c>
      <c r="FF30" s="119" t="s">
        <v>134</v>
      </c>
      <c r="FG30" s="119" t="s">
        <v>134</v>
      </c>
      <c r="FH30" s="119" t="s">
        <v>134</v>
      </c>
      <c r="FI30" s="119" t="s">
        <v>134</v>
      </c>
      <c r="FJ30" s="119" t="s">
        <v>134</v>
      </c>
      <c r="FK30" s="119" t="s">
        <v>134</v>
      </c>
      <c r="FL30" s="119" t="s">
        <v>134</v>
      </c>
      <c r="FM30" s="119" t="s">
        <v>134</v>
      </c>
      <c r="FN30" s="119">
        <v>14153</v>
      </c>
      <c r="FO30" s="119">
        <v>14153</v>
      </c>
      <c r="FP30" s="119" t="s">
        <v>134</v>
      </c>
      <c r="FQ30" s="119" t="s">
        <v>134</v>
      </c>
      <c r="FR30" s="119" t="s">
        <v>134</v>
      </c>
      <c r="FS30" s="119" t="s">
        <v>134</v>
      </c>
      <c r="FT30" s="119" t="s">
        <v>134</v>
      </c>
      <c r="FU30" s="119" t="s">
        <v>134</v>
      </c>
      <c r="FV30" s="119" t="s">
        <v>134</v>
      </c>
      <c r="FW30" s="119" t="s">
        <v>134</v>
      </c>
      <c r="FX30" s="119">
        <v>15242</v>
      </c>
      <c r="FY30" s="119">
        <v>15242</v>
      </c>
      <c r="FZ30" s="119" t="s">
        <v>134</v>
      </c>
      <c r="GA30" s="119" t="s">
        <v>134</v>
      </c>
      <c r="GB30" s="119" t="s">
        <v>134</v>
      </c>
      <c r="GC30" s="119" t="s">
        <v>134</v>
      </c>
      <c r="GD30" s="119" t="s">
        <v>134</v>
      </c>
      <c r="GE30" s="119" t="s">
        <v>134</v>
      </c>
      <c r="GF30" s="119" t="s">
        <v>134</v>
      </c>
      <c r="GG30" s="119" t="s">
        <v>134</v>
      </c>
      <c r="GH30" s="119">
        <v>13789</v>
      </c>
      <c r="GI30" s="119">
        <v>13789</v>
      </c>
      <c r="GJ30" s="119" t="s">
        <v>134</v>
      </c>
      <c r="GK30" s="119" t="s">
        <v>134</v>
      </c>
      <c r="GL30" s="119" t="s">
        <v>134</v>
      </c>
      <c r="GM30" s="119" t="s">
        <v>134</v>
      </c>
      <c r="GN30" s="119" t="s">
        <v>134</v>
      </c>
      <c r="GO30" s="119" t="s">
        <v>134</v>
      </c>
      <c r="GP30" s="119" t="s">
        <v>134</v>
      </c>
      <c r="GQ30" s="119" t="s">
        <v>134</v>
      </c>
      <c r="GR30" s="119">
        <v>16091</v>
      </c>
      <c r="GS30" s="119">
        <v>16091</v>
      </c>
      <c r="GT30" s="119">
        <v>0</v>
      </c>
      <c r="GU30" s="119">
        <v>0</v>
      </c>
      <c r="GV30" s="119">
        <v>0</v>
      </c>
      <c r="GW30" s="119">
        <v>0</v>
      </c>
      <c r="GX30" s="119" t="s">
        <v>134</v>
      </c>
      <c r="GY30" s="119" t="s">
        <v>134</v>
      </c>
      <c r="GZ30" s="119" t="s">
        <v>134</v>
      </c>
      <c r="HA30" s="119" t="s">
        <v>134</v>
      </c>
      <c r="HB30" s="119">
        <v>20601</v>
      </c>
      <c r="HC30" s="119">
        <v>20601</v>
      </c>
      <c r="HD30" s="119">
        <v>0</v>
      </c>
      <c r="HE30" s="119">
        <v>0</v>
      </c>
      <c r="HF30" s="119">
        <v>0</v>
      </c>
      <c r="HG30" s="119">
        <v>0</v>
      </c>
      <c r="HH30" s="119">
        <v>0</v>
      </c>
      <c r="HI30" s="119" t="s">
        <v>134</v>
      </c>
      <c r="HJ30" s="119" t="s">
        <v>134</v>
      </c>
      <c r="HK30" s="119">
        <v>0</v>
      </c>
      <c r="HL30" s="119">
        <v>17017</v>
      </c>
      <c r="HM30" s="119">
        <v>17017</v>
      </c>
      <c r="HN30" s="119" t="s">
        <v>134</v>
      </c>
      <c r="HO30" s="119" t="s">
        <v>134</v>
      </c>
      <c r="HP30" s="119" t="s">
        <v>134</v>
      </c>
      <c r="HQ30" s="119" t="s">
        <v>134</v>
      </c>
      <c r="HR30" s="119" t="s">
        <v>134</v>
      </c>
      <c r="HS30" s="119" t="s">
        <v>134</v>
      </c>
      <c r="HT30" s="119" t="s">
        <v>134</v>
      </c>
      <c r="HU30" s="119" t="s">
        <v>134</v>
      </c>
      <c r="HV30" s="119">
        <v>9350</v>
      </c>
      <c r="HW30" s="119">
        <v>9350</v>
      </c>
      <c r="HX30" s="119">
        <v>0</v>
      </c>
      <c r="HY30" s="119">
        <v>0</v>
      </c>
      <c r="HZ30" s="119">
        <v>0</v>
      </c>
      <c r="IA30" s="119">
        <v>0</v>
      </c>
      <c r="IB30" s="119">
        <v>0</v>
      </c>
      <c r="IC30" s="119">
        <v>0</v>
      </c>
      <c r="ID30" s="119">
        <v>0</v>
      </c>
      <c r="IE30" s="119">
        <v>0</v>
      </c>
      <c r="IF30" s="119">
        <v>6860</v>
      </c>
      <c r="IG30" s="119">
        <v>6860</v>
      </c>
      <c r="IH30" s="119" t="s">
        <v>134</v>
      </c>
      <c r="II30" s="119" t="s">
        <v>134</v>
      </c>
      <c r="IJ30" s="119" t="s">
        <v>134</v>
      </c>
      <c r="IK30" s="119" t="s">
        <v>134</v>
      </c>
      <c r="IL30" s="119" t="s">
        <v>134</v>
      </c>
      <c r="IM30" s="119" t="s">
        <v>134</v>
      </c>
      <c r="IN30" s="119" t="s">
        <v>134</v>
      </c>
      <c r="IO30" s="119" t="s">
        <v>134</v>
      </c>
      <c r="IP30" s="119">
        <v>18303</v>
      </c>
      <c r="IQ30" s="119">
        <v>18303</v>
      </c>
      <c r="IR30" s="119">
        <v>0</v>
      </c>
      <c r="IS30" s="119">
        <v>0</v>
      </c>
      <c r="IT30" s="119">
        <v>0</v>
      </c>
      <c r="IU30" s="119">
        <v>0</v>
      </c>
      <c r="IV30" s="119">
        <v>0</v>
      </c>
      <c r="IW30" s="119">
        <v>0</v>
      </c>
      <c r="IX30" s="119">
        <v>0</v>
      </c>
      <c r="IY30" s="119">
        <v>0</v>
      </c>
      <c r="IZ30" s="119">
        <v>19305</v>
      </c>
      <c r="JA30" s="119">
        <v>19305</v>
      </c>
      <c r="JB30" s="119">
        <v>0</v>
      </c>
      <c r="JC30" s="119">
        <v>0</v>
      </c>
      <c r="JD30" s="119">
        <v>0</v>
      </c>
      <c r="JE30" s="119">
        <v>0</v>
      </c>
      <c r="JF30" s="119">
        <v>0</v>
      </c>
      <c r="JG30" s="119">
        <v>0</v>
      </c>
      <c r="JH30" s="119">
        <v>0</v>
      </c>
      <c r="JI30" s="119">
        <v>0</v>
      </c>
      <c r="JJ30" s="119">
        <v>11393</v>
      </c>
      <c r="JK30" s="119">
        <v>11393</v>
      </c>
      <c r="JL30" s="119">
        <v>0</v>
      </c>
      <c r="JM30" s="119">
        <v>0</v>
      </c>
      <c r="JN30" s="119">
        <v>0</v>
      </c>
      <c r="JO30" s="119">
        <v>0</v>
      </c>
      <c r="JP30" s="119">
        <v>0</v>
      </c>
      <c r="JQ30" s="119">
        <v>0</v>
      </c>
      <c r="JR30" s="119">
        <v>0</v>
      </c>
      <c r="JS30" s="119">
        <v>0</v>
      </c>
      <c r="JT30" s="119">
        <v>11963</v>
      </c>
      <c r="JU30" s="119">
        <v>11963</v>
      </c>
      <c r="JV30" s="119" t="s">
        <v>134</v>
      </c>
      <c r="JW30" s="119" t="s">
        <v>134</v>
      </c>
      <c r="JX30" s="119" t="s">
        <v>134</v>
      </c>
      <c r="JY30" s="119" t="s">
        <v>134</v>
      </c>
      <c r="JZ30" s="119" t="s">
        <v>134</v>
      </c>
      <c r="KA30" s="119" t="s">
        <v>134</v>
      </c>
      <c r="KB30" s="119" t="s">
        <v>134</v>
      </c>
      <c r="KC30" s="119" t="s">
        <v>134</v>
      </c>
      <c r="KD30" s="119">
        <v>9188</v>
      </c>
      <c r="KE30" s="119">
        <v>9188</v>
      </c>
      <c r="KF30" s="119">
        <v>0</v>
      </c>
      <c r="KG30" s="119">
        <v>0</v>
      </c>
      <c r="KH30" s="119">
        <v>0</v>
      </c>
      <c r="KI30" s="119">
        <v>0</v>
      </c>
      <c r="KJ30" s="119">
        <v>0</v>
      </c>
      <c r="KK30" s="119">
        <v>0</v>
      </c>
      <c r="KL30" s="119">
        <v>0</v>
      </c>
      <c r="KM30" s="119">
        <v>0</v>
      </c>
      <c r="KN30" s="119">
        <v>11156</v>
      </c>
      <c r="KO30" s="119">
        <v>11156</v>
      </c>
      <c r="KP30" s="119">
        <v>0</v>
      </c>
      <c r="KQ30" s="119">
        <v>0</v>
      </c>
      <c r="KR30" s="119">
        <v>0</v>
      </c>
      <c r="KS30" s="119">
        <v>0</v>
      </c>
      <c r="KT30" s="119">
        <v>0</v>
      </c>
      <c r="KU30" s="119">
        <v>0</v>
      </c>
      <c r="KV30" s="119">
        <v>0</v>
      </c>
      <c r="KW30" s="119">
        <v>0</v>
      </c>
      <c r="KX30" s="119">
        <v>12058</v>
      </c>
      <c r="KY30" s="119">
        <v>12058</v>
      </c>
      <c r="KZ30" s="119">
        <v>0</v>
      </c>
      <c r="LA30" s="119">
        <v>0</v>
      </c>
      <c r="LB30" s="119">
        <v>0</v>
      </c>
      <c r="LC30" s="119">
        <v>0</v>
      </c>
      <c r="LD30" s="119">
        <v>0</v>
      </c>
      <c r="LE30" s="119">
        <v>0</v>
      </c>
      <c r="LF30" s="119">
        <v>0</v>
      </c>
      <c r="LG30" s="119">
        <v>0</v>
      </c>
      <c r="LH30" s="119">
        <v>38141</v>
      </c>
      <c r="LI30" s="119">
        <v>38141</v>
      </c>
    </row>
    <row r="31" spans="1:321" s="13" customFormat="1">
      <c r="A31" s="13" t="s">
        <v>587</v>
      </c>
      <c r="B31" s="121" t="s">
        <v>134</v>
      </c>
      <c r="C31" s="121" t="s">
        <v>134</v>
      </c>
      <c r="D31" s="121">
        <v>197726</v>
      </c>
      <c r="E31" s="121">
        <v>193027</v>
      </c>
      <c r="F31" s="121">
        <v>311212</v>
      </c>
      <c r="G31" s="121">
        <v>251517</v>
      </c>
      <c r="H31" s="121">
        <v>217324</v>
      </c>
      <c r="I31" s="121">
        <v>149931</v>
      </c>
      <c r="J31" s="121">
        <v>1111134</v>
      </c>
      <c r="K31" s="121">
        <v>2431871</v>
      </c>
      <c r="L31" s="121" t="s">
        <v>134</v>
      </c>
      <c r="M31" s="121" t="s">
        <v>134</v>
      </c>
      <c r="N31" s="121">
        <v>194694</v>
      </c>
      <c r="O31" s="121">
        <v>193446</v>
      </c>
      <c r="P31" s="121">
        <v>220602</v>
      </c>
      <c r="Q31" s="121">
        <v>160698</v>
      </c>
      <c r="R31" s="121">
        <v>256407</v>
      </c>
      <c r="S31" s="121">
        <v>220930</v>
      </c>
      <c r="T31" s="121">
        <v>1041780</v>
      </c>
      <c r="U31" s="121">
        <v>2288557</v>
      </c>
      <c r="V31" s="121" t="s">
        <v>134</v>
      </c>
      <c r="W31" s="121" t="s">
        <v>134</v>
      </c>
      <c r="X31" s="121">
        <v>177486</v>
      </c>
      <c r="Y31" s="121">
        <v>204711</v>
      </c>
      <c r="Z31" s="121">
        <v>221896</v>
      </c>
      <c r="AA31" s="121">
        <v>167062</v>
      </c>
      <c r="AB31" s="121">
        <v>122149</v>
      </c>
      <c r="AC31" s="121">
        <v>196355</v>
      </c>
      <c r="AD31" s="121">
        <v>1009777</v>
      </c>
      <c r="AE31" s="121">
        <v>2099436</v>
      </c>
      <c r="AF31" s="121" t="s">
        <v>134</v>
      </c>
      <c r="AG31" s="121" t="s">
        <v>134</v>
      </c>
      <c r="AH31" s="121">
        <v>152191</v>
      </c>
      <c r="AI31" s="121">
        <v>117590</v>
      </c>
      <c r="AJ31" s="121">
        <v>167759</v>
      </c>
      <c r="AK31" s="121">
        <v>117178</v>
      </c>
      <c r="AL31" s="121">
        <v>103465</v>
      </c>
      <c r="AM31" s="121">
        <v>131833</v>
      </c>
      <c r="AN31" s="121">
        <v>963295</v>
      </c>
      <c r="AO31" s="121">
        <v>1753311</v>
      </c>
      <c r="AP31" s="121" t="s">
        <v>134</v>
      </c>
      <c r="AQ31" s="121" t="s">
        <v>134</v>
      </c>
      <c r="AR31" s="121">
        <v>209060</v>
      </c>
      <c r="AS31" s="121">
        <v>184167</v>
      </c>
      <c r="AT31" s="121">
        <v>195602</v>
      </c>
      <c r="AU31" s="121">
        <v>323439</v>
      </c>
      <c r="AV31" s="121">
        <v>100530</v>
      </c>
      <c r="AW31" s="121">
        <v>100287</v>
      </c>
      <c r="AX31" s="121">
        <v>1086111</v>
      </c>
      <c r="AY31" s="121">
        <v>2199196</v>
      </c>
      <c r="AZ31" s="121" t="s">
        <v>134</v>
      </c>
      <c r="BA31" s="121" t="s">
        <v>134</v>
      </c>
      <c r="BB31" s="121">
        <v>163712</v>
      </c>
      <c r="BC31" s="121">
        <v>181979</v>
      </c>
      <c r="BD31" s="121">
        <v>139421</v>
      </c>
      <c r="BE31" s="121">
        <v>172374</v>
      </c>
      <c r="BF31" s="121">
        <v>141119</v>
      </c>
      <c r="BG31" s="121">
        <v>150793</v>
      </c>
      <c r="BH31" s="121">
        <v>926760</v>
      </c>
      <c r="BI31" s="121">
        <v>1876158</v>
      </c>
      <c r="BJ31" s="121" t="s">
        <v>134</v>
      </c>
      <c r="BK31" s="121" t="s">
        <v>134</v>
      </c>
      <c r="BL31" s="121">
        <v>19340</v>
      </c>
      <c r="BM31" s="121">
        <v>31403</v>
      </c>
      <c r="BN31" s="121">
        <v>41965</v>
      </c>
      <c r="BO31" s="121">
        <v>61489</v>
      </c>
      <c r="BP31" s="121">
        <v>70575</v>
      </c>
      <c r="BQ31" s="121">
        <v>87973</v>
      </c>
      <c r="BR31" s="121">
        <v>569746</v>
      </c>
      <c r="BS31" s="121">
        <v>882491</v>
      </c>
      <c r="BT31" s="121" t="s">
        <v>134</v>
      </c>
      <c r="BU31" s="121" t="s">
        <v>134</v>
      </c>
      <c r="BV31" s="121">
        <v>22165</v>
      </c>
      <c r="BW31" s="121">
        <v>22935</v>
      </c>
      <c r="BX31" s="121">
        <v>29250</v>
      </c>
      <c r="BY31" s="121">
        <v>41945</v>
      </c>
      <c r="BZ31" s="121">
        <v>48508</v>
      </c>
      <c r="CA31" s="121">
        <v>86948</v>
      </c>
      <c r="CB31" s="121">
        <v>556862</v>
      </c>
      <c r="CC31" s="121">
        <v>808613</v>
      </c>
      <c r="CD31" s="121" t="s">
        <v>134</v>
      </c>
      <c r="CE31" s="121" t="s">
        <v>134</v>
      </c>
      <c r="CF31" s="121">
        <v>80426</v>
      </c>
      <c r="CG31" s="121">
        <v>33074</v>
      </c>
      <c r="CH31" s="121">
        <v>33633</v>
      </c>
      <c r="CI31" s="121">
        <v>39366</v>
      </c>
      <c r="CJ31" s="121">
        <v>53453</v>
      </c>
      <c r="CK31" s="121">
        <v>100613</v>
      </c>
      <c r="CL31" s="121">
        <v>456413</v>
      </c>
      <c r="CM31" s="121">
        <v>796978</v>
      </c>
      <c r="CN31" s="121" t="s">
        <v>134</v>
      </c>
      <c r="CO31" s="121" t="s">
        <v>134</v>
      </c>
      <c r="CP31" s="121">
        <v>81822</v>
      </c>
      <c r="CQ31" s="121">
        <v>28715</v>
      </c>
      <c r="CR31" s="121">
        <v>34407</v>
      </c>
      <c r="CS31" s="121">
        <v>60496</v>
      </c>
      <c r="CT31" s="121">
        <v>53075</v>
      </c>
      <c r="CU31" s="121">
        <v>86971</v>
      </c>
      <c r="CV31" s="121">
        <v>422670</v>
      </c>
      <c r="CW31" s="121">
        <v>768156</v>
      </c>
      <c r="CX31" s="121" t="s">
        <v>134</v>
      </c>
      <c r="CY31" s="121" t="s">
        <v>134</v>
      </c>
      <c r="CZ31" s="121">
        <v>82199</v>
      </c>
      <c r="DA31" s="121">
        <v>28734</v>
      </c>
      <c r="DB31" s="121">
        <v>42520</v>
      </c>
      <c r="DC31" s="121">
        <v>38158</v>
      </c>
      <c r="DD31" s="121">
        <v>163804</v>
      </c>
      <c r="DE31" s="121">
        <v>225029</v>
      </c>
      <c r="DF31" s="121">
        <v>437990</v>
      </c>
      <c r="DG31" s="121">
        <v>1018434</v>
      </c>
      <c r="DH31" s="121" t="s">
        <v>134</v>
      </c>
      <c r="DI31" s="121" t="s">
        <v>134</v>
      </c>
      <c r="DJ31" s="121">
        <v>81208</v>
      </c>
      <c r="DK31" s="121">
        <v>25032</v>
      </c>
      <c r="DL31" s="121">
        <v>31167</v>
      </c>
      <c r="DM31" s="121">
        <v>40822</v>
      </c>
      <c r="DN31" s="121">
        <v>47831</v>
      </c>
      <c r="DO31" s="121">
        <v>295203</v>
      </c>
      <c r="DP31" s="121">
        <v>576821</v>
      </c>
      <c r="DQ31" s="121">
        <v>1098084</v>
      </c>
      <c r="DR31" s="121" t="s">
        <v>134</v>
      </c>
      <c r="DS31" s="121" t="s">
        <v>134</v>
      </c>
      <c r="DT31" s="121">
        <v>21397</v>
      </c>
      <c r="DU31" s="121">
        <v>37280</v>
      </c>
      <c r="DV31" s="121">
        <v>48687</v>
      </c>
      <c r="DW31" s="121">
        <v>45515</v>
      </c>
      <c r="DX31" s="121">
        <v>50239</v>
      </c>
      <c r="DY31" s="121">
        <v>192032</v>
      </c>
      <c r="DZ31" s="121">
        <v>688385</v>
      </c>
      <c r="EA31" s="121">
        <v>1083535</v>
      </c>
      <c r="EB31" s="121" t="s">
        <v>134</v>
      </c>
      <c r="EC31" s="121" t="s">
        <v>134</v>
      </c>
      <c r="ED31" s="121">
        <v>216065</v>
      </c>
      <c r="EE31" s="121">
        <v>191243</v>
      </c>
      <c r="EF31" s="121">
        <v>159341</v>
      </c>
      <c r="EG31" s="121">
        <v>188342</v>
      </c>
      <c r="EH31" s="121">
        <v>108235</v>
      </c>
      <c r="EI31" s="121">
        <v>138857</v>
      </c>
      <c r="EJ31" s="121">
        <v>1148793</v>
      </c>
      <c r="EK31" s="121">
        <v>2150876</v>
      </c>
      <c r="EL31" s="121" t="s">
        <v>134</v>
      </c>
      <c r="EM31" s="121" t="s">
        <v>134</v>
      </c>
      <c r="EN31" s="121">
        <v>202305</v>
      </c>
      <c r="EO31" s="121">
        <v>134513</v>
      </c>
      <c r="EP31" s="121">
        <v>141750</v>
      </c>
      <c r="EQ31" s="121">
        <v>129927</v>
      </c>
      <c r="ER31" s="121">
        <v>94222</v>
      </c>
      <c r="ES31" s="121">
        <v>159697</v>
      </c>
      <c r="ET31" s="121">
        <v>1027313</v>
      </c>
      <c r="EU31" s="121">
        <v>1889727</v>
      </c>
      <c r="EV31" s="121" t="s">
        <v>134</v>
      </c>
      <c r="EW31" s="121" t="s">
        <v>134</v>
      </c>
      <c r="EX31" s="121">
        <v>115761</v>
      </c>
      <c r="EY31" s="121">
        <v>120768</v>
      </c>
      <c r="EZ31" s="121">
        <v>109626</v>
      </c>
      <c r="FA31" s="121">
        <v>78293</v>
      </c>
      <c r="FB31" s="121">
        <v>60570</v>
      </c>
      <c r="FC31" s="121">
        <v>154941</v>
      </c>
      <c r="FD31" s="121">
        <v>751161</v>
      </c>
      <c r="FE31" s="121">
        <v>1391120</v>
      </c>
      <c r="FF31" s="121" t="s">
        <v>134</v>
      </c>
      <c r="FG31" s="121" t="s">
        <v>134</v>
      </c>
      <c r="FH31" s="121">
        <v>204917</v>
      </c>
      <c r="FI31" s="121">
        <v>176433</v>
      </c>
      <c r="FJ31" s="121">
        <v>156146</v>
      </c>
      <c r="FK31" s="121">
        <v>110137</v>
      </c>
      <c r="FL31" s="121">
        <v>86592</v>
      </c>
      <c r="FM31" s="121">
        <v>130012</v>
      </c>
      <c r="FN31" s="121">
        <v>814429</v>
      </c>
      <c r="FO31" s="121">
        <v>1678666</v>
      </c>
      <c r="FP31" s="121" t="s">
        <v>134</v>
      </c>
      <c r="FQ31" s="121" t="s">
        <v>134</v>
      </c>
      <c r="FR31" s="121">
        <v>181004</v>
      </c>
      <c r="FS31" s="121">
        <v>131746</v>
      </c>
      <c r="FT31" s="121">
        <v>134513</v>
      </c>
      <c r="FU31" s="121">
        <v>106900</v>
      </c>
      <c r="FV31" s="121">
        <v>136795</v>
      </c>
      <c r="FW31" s="121">
        <v>179822</v>
      </c>
      <c r="FX31" s="121">
        <v>637879</v>
      </c>
      <c r="FY31" s="121">
        <v>1508659</v>
      </c>
      <c r="FZ31" s="121" t="s">
        <v>134</v>
      </c>
      <c r="GA31" s="121" t="s">
        <v>134</v>
      </c>
      <c r="GB31" s="121">
        <v>186787</v>
      </c>
      <c r="GC31" s="121">
        <v>151324</v>
      </c>
      <c r="GD31" s="121">
        <v>118583</v>
      </c>
      <c r="GE31" s="121">
        <v>96132</v>
      </c>
      <c r="GF31" s="121">
        <v>86015</v>
      </c>
      <c r="GG31" s="121">
        <v>202286</v>
      </c>
      <c r="GH31" s="121">
        <v>662877</v>
      </c>
      <c r="GI31" s="121">
        <v>1504004</v>
      </c>
      <c r="GJ31" s="121" t="s">
        <v>134</v>
      </c>
      <c r="GK31" s="121" t="s">
        <v>134</v>
      </c>
      <c r="GL31" s="121">
        <v>163501</v>
      </c>
      <c r="GM31" s="121">
        <v>116710</v>
      </c>
      <c r="GN31" s="121">
        <v>105655</v>
      </c>
      <c r="GO31" s="121">
        <v>89844</v>
      </c>
      <c r="GP31" s="121">
        <v>79194</v>
      </c>
      <c r="GQ31" s="121">
        <v>133117</v>
      </c>
      <c r="GR31" s="121">
        <v>679926</v>
      </c>
      <c r="GS31" s="121">
        <v>1367947</v>
      </c>
      <c r="GT31" s="121">
        <v>0</v>
      </c>
      <c r="GU31" s="121">
        <v>0</v>
      </c>
      <c r="GV31" s="121">
        <v>225887</v>
      </c>
      <c r="GW31" s="121">
        <v>174770</v>
      </c>
      <c r="GX31" s="121">
        <v>150356</v>
      </c>
      <c r="GY31" s="121">
        <v>114176</v>
      </c>
      <c r="GZ31" s="121">
        <v>96757</v>
      </c>
      <c r="HA31" s="121">
        <v>149807</v>
      </c>
      <c r="HB31" s="121">
        <v>669178</v>
      </c>
      <c r="HC31" s="121">
        <v>1580931</v>
      </c>
      <c r="HD31" s="121">
        <v>0</v>
      </c>
      <c r="HE31" s="121">
        <v>0</v>
      </c>
      <c r="HF31" s="121">
        <v>216476</v>
      </c>
      <c r="HG31" s="121">
        <v>177435</v>
      </c>
      <c r="HH31" s="121">
        <v>139804</v>
      </c>
      <c r="HI31" s="121">
        <v>114805</v>
      </c>
      <c r="HJ31" s="121">
        <v>88892</v>
      </c>
      <c r="HK31" s="121">
        <v>148984</v>
      </c>
      <c r="HL31" s="121">
        <v>678218</v>
      </c>
      <c r="HM31" s="121">
        <v>1564614</v>
      </c>
      <c r="HN31" s="121" t="s">
        <v>134</v>
      </c>
      <c r="HO31" s="121" t="s">
        <v>134</v>
      </c>
      <c r="HP31" s="121">
        <v>246888</v>
      </c>
      <c r="HQ31" s="121">
        <v>206509</v>
      </c>
      <c r="HR31" s="121">
        <v>147425</v>
      </c>
      <c r="HS31" s="121">
        <v>113507</v>
      </c>
      <c r="HT31" s="121">
        <v>103794</v>
      </c>
      <c r="HU31" s="121">
        <v>149724</v>
      </c>
      <c r="HV31" s="121">
        <v>690480</v>
      </c>
      <c r="HW31" s="121">
        <v>1658327</v>
      </c>
      <c r="HX31" s="121">
        <v>0</v>
      </c>
      <c r="HY31" s="121">
        <v>0</v>
      </c>
      <c r="HZ31" s="121">
        <v>258974</v>
      </c>
      <c r="IA31" s="121">
        <v>168187</v>
      </c>
      <c r="IB31" s="121">
        <v>141711</v>
      </c>
      <c r="IC31" s="121">
        <v>108261</v>
      </c>
      <c r="ID31" s="121">
        <v>101597</v>
      </c>
      <c r="IE31" s="121">
        <v>154692</v>
      </c>
      <c r="IF31" s="121">
        <v>656741</v>
      </c>
      <c r="IG31" s="121">
        <v>1590163</v>
      </c>
      <c r="IH31" s="121" t="s">
        <v>134</v>
      </c>
      <c r="II31" s="121" t="s">
        <v>134</v>
      </c>
      <c r="IJ31" s="121">
        <v>352814</v>
      </c>
      <c r="IK31" s="121">
        <v>218393</v>
      </c>
      <c r="IL31" s="121">
        <v>172738</v>
      </c>
      <c r="IM31" s="121">
        <v>127170</v>
      </c>
      <c r="IN31" s="121">
        <v>132883</v>
      </c>
      <c r="IO31" s="121">
        <v>188518</v>
      </c>
      <c r="IP31" s="121">
        <v>718099</v>
      </c>
      <c r="IQ31" s="121">
        <v>1910615</v>
      </c>
      <c r="IR31" s="121">
        <v>0</v>
      </c>
      <c r="IS31" s="121">
        <v>0</v>
      </c>
      <c r="IT31" s="121">
        <v>448347</v>
      </c>
      <c r="IU31" s="121">
        <v>252029</v>
      </c>
      <c r="IV31" s="121">
        <v>186314</v>
      </c>
      <c r="IW31" s="121">
        <v>151017</v>
      </c>
      <c r="IX31" s="121">
        <v>152271</v>
      </c>
      <c r="IY31" s="121">
        <v>191836</v>
      </c>
      <c r="IZ31" s="121">
        <v>858708</v>
      </c>
      <c r="JA31" s="121">
        <v>2240522</v>
      </c>
      <c r="JB31" s="121">
        <v>0</v>
      </c>
      <c r="JC31" s="121">
        <v>0</v>
      </c>
      <c r="JD31" s="121">
        <v>313411</v>
      </c>
      <c r="JE31" s="121">
        <v>278013</v>
      </c>
      <c r="JF31" s="121">
        <v>225908</v>
      </c>
      <c r="JG31" s="121">
        <v>188073</v>
      </c>
      <c r="JH31" s="121">
        <v>167181</v>
      </c>
      <c r="JI31" s="121">
        <v>246560</v>
      </c>
      <c r="JJ31" s="121">
        <v>782336</v>
      </c>
      <c r="JK31" s="121">
        <v>2201482</v>
      </c>
      <c r="JL31" s="121">
        <v>0</v>
      </c>
      <c r="JM31" s="121">
        <v>0</v>
      </c>
      <c r="JN31" s="121">
        <v>271057</v>
      </c>
      <c r="JO31" s="121">
        <v>213666</v>
      </c>
      <c r="JP31" s="121">
        <v>147837</v>
      </c>
      <c r="JQ31" s="121">
        <v>168790</v>
      </c>
      <c r="JR31" s="121">
        <v>136264</v>
      </c>
      <c r="JS31" s="121">
        <v>203512</v>
      </c>
      <c r="JT31" s="121">
        <v>860338</v>
      </c>
      <c r="JU31" s="121">
        <v>2001464</v>
      </c>
      <c r="JV31" s="121" t="s">
        <v>134</v>
      </c>
      <c r="JW31" s="121" t="s">
        <v>134</v>
      </c>
      <c r="JX31" s="121">
        <v>321483</v>
      </c>
      <c r="JY31" s="121">
        <v>319491</v>
      </c>
      <c r="JZ31" s="121">
        <v>236092</v>
      </c>
      <c r="KA31" s="121">
        <v>232270</v>
      </c>
      <c r="KB31" s="121">
        <v>191890</v>
      </c>
      <c r="KC31" s="121">
        <v>195459</v>
      </c>
      <c r="KD31" s="121">
        <v>962046</v>
      </c>
      <c r="KE31" s="121">
        <v>2458731</v>
      </c>
      <c r="KF31" s="119">
        <v>0</v>
      </c>
      <c r="KG31" s="119">
        <v>0</v>
      </c>
      <c r="KH31" s="121">
        <v>208856</v>
      </c>
      <c r="KI31" s="121">
        <v>147846</v>
      </c>
      <c r="KJ31" s="121">
        <v>185759</v>
      </c>
      <c r="KK31" s="121">
        <v>202494</v>
      </c>
      <c r="KL31" s="121">
        <v>191331</v>
      </c>
      <c r="KM31" s="121">
        <v>186013</v>
      </c>
      <c r="KN31" s="121">
        <v>841825</v>
      </c>
      <c r="KO31" s="121">
        <v>1964124</v>
      </c>
      <c r="KP31" s="119">
        <v>0</v>
      </c>
      <c r="KQ31" s="119">
        <v>0</v>
      </c>
      <c r="KR31" s="121">
        <v>181675</v>
      </c>
      <c r="KS31" s="121">
        <v>205904</v>
      </c>
      <c r="KT31" s="121">
        <v>209000</v>
      </c>
      <c r="KU31" s="121">
        <v>171599</v>
      </c>
      <c r="KV31" s="121">
        <v>142244</v>
      </c>
      <c r="KW31" s="121">
        <v>161115</v>
      </c>
      <c r="KX31" s="121">
        <v>860107</v>
      </c>
      <c r="KY31" s="121">
        <v>1931644</v>
      </c>
      <c r="KZ31" s="119">
        <v>0</v>
      </c>
      <c r="LA31" s="119">
        <v>0</v>
      </c>
      <c r="LB31" s="121">
        <v>339934</v>
      </c>
      <c r="LC31" s="121">
        <v>342792</v>
      </c>
      <c r="LD31" s="121">
        <v>295438</v>
      </c>
      <c r="LE31" s="121">
        <v>167154</v>
      </c>
      <c r="LF31" s="121">
        <v>151446</v>
      </c>
      <c r="LG31" s="121">
        <v>211779</v>
      </c>
      <c r="LH31" s="121">
        <v>808153</v>
      </c>
      <c r="LI31" s="121">
        <v>2316696</v>
      </c>
    </row>
    <row r="32" spans="1:321" s="13" customFormat="1">
      <c r="A32" s="13" t="s">
        <v>457</v>
      </c>
      <c r="B32" s="121">
        <v>3725321</v>
      </c>
      <c r="C32" s="121">
        <v>16304446</v>
      </c>
      <c r="D32" s="121">
        <v>4836122</v>
      </c>
      <c r="E32" s="121">
        <v>1717104</v>
      </c>
      <c r="F32" s="121">
        <v>1033940</v>
      </c>
      <c r="G32" s="121">
        <v>448136</v>
      </c>
      <c r="H32" s="121">
        <v>364669</v>
      </c>
      <c r="I32" s="121">
        <v>334230</v>
      </c>
      <c r="J32" s="121">
        <v>1776044</v>
      </c>
      <c r="K32" s="121">
        <v>30540012</v>
      </c>
      <c r="L32" s="121">
        <v>3787616</v>
      </c>
      <c r="M32" s="121">
        <v>17475061</v>
      </c>
      <c r="N32" s="121">
        <v>4202998</v>
      </c>
      <c r="O32" s="121">
        <v>1640813</v>
      </c>
      <c r="P32" s="121">
        <v>935936</v>
      </c>
      <c r="Q32" s="121">
        <v>284988</v>
      </c>
      <c r="R32" s="121">
        <v>404746</v>
      </c>
      <c r="S32" s="121">
        <v>401176</v>
      </c>
      <c r="T32" s="121">
        <v>1772052</v>
      </c>
      <c r="U32" s="121">
        <v>30905386</v>
      </c>
      <c r="V32" s="121">
        <v>3538981</v>
      </c>
      <c r="W32" s="121">
        <v>17940426</v>
      </c>
      <c r="X32" s="121">
        <v>3756304</v>
      </c>
      <c r="Y32" s="121">
        <v>1593096</v>
      </c>
      <c r="Z32" s="121">
        <v>737958</v>
      </c>
      <c r="AA32" s="121">
        <v>351852</v>
      </c>
      <c r="AB32" s="121">
        <v>365717</v>
      </c>
      <c r="AC32" s="121">
        <v>531012</v>
      </c>
      <c r="AD32" s="121">
        <v>1676651</v>
      </c>
      <c r="AE32" s="121">
        <v>30491997</v>
      </c>
      <c r="AF32" s="121">
        <v>3475652</v>
      </c>
      <c r="AG32" s="121">
        <v>19357628</v>
      </c>
      <c r="AH32" s="121">
        <v>3324085</v>
      </c>
      <c r="AI32" s="121">
        <v>1385788</v>
      </c>
      <c r="AJ32" s="121">
        <v>946526</v>
      </c>
      <c r="AK32" s="121">
        <v>342506</v>
      </c>
      <c r="AL32" s="121">
        <v>235289</v>
      </c>
      <c r="AM32" s="121">
        <v>329521</v>
      </c>
      <c r="AN32" s="121">
        <v>1972138</v>
      </c>
      <c r="AO32" s="121">
        <v>31369133</v>
      </c>
      <c r="AP32" s="121">
        <v>3315257</v>
      </c>
      <c r="AQ32" s="121">
        <v>19735739</v>
      </c>
      <c r="AR32" s="121">
        <v>3374011</v>
      </c>
      <c r="AS32" s="121">
        <v>1352815</v>
      </c>
      <c r="AT32" s="121">
        <v>979614</v>
      </c>
      <c r="AU32" s="121">
        <v>616807</v>
      </c>
      <c r="AV32" s="121">
        <v>181598</v>
      </c>
      <c r="AW32" s="121">
        <v>282945</v>
      </c>
      <c r="AX32" s="121">
        <v>1941327</v>
      </c>
      <c r="AY32" s="121">
        <v>31780113</v>
      </c>
      <c r="AZ32" s="121">
        <v>3363000</v>
      </c>
      <c r="BA32" s="121">
        <v>19933513</v>
      </c>
      <c r="BB32" s="121">
        <v>3549284</v>
      </c>
      <c r="BC32" s="121">
        <v>1296783</v>
      </c>
      <c r="BD32" s="121">
        <v>918792</v>
      </c>
      <c r="BE32" s="121">
        <v>567677</v>
      </c>
      <c r="BF32" s="121">
        <v>300731</v>
      </c>
      <c r="BG32" s="121">
        <v>324641</v>
      </c>
      <c r="BH32" s="121">
        <v>1752591</v>
      </c>
      <c r="BI32" s="121">
        <v>32007012</v>
      </c>
      <c r="BJ32" s="121">
        <v>3214352</v>
      </c>
      <c r="BK32" s="121">
        <v>20143532</v>
      </c>
      <c r="BL32" s="121">
        <v>3621047</v>
      </c>
      <c r="BM32" s="121">
        <v>1155371</v>
      </c>
      <c r="BN32" s="121">
        <v>943497</v>
      </c>
      <c r="BO32" s="121">
        <v>607762</v>
      </c>
      <c r="BP32" s="121">
        <v>225894</v>
      </c>
      <c r="BQ32" s="121">
        <v>297285</v>
      </c>
      <c r="BR32" s="121">
        <v>1533872</v>
      </c>
      <c r="BS32" s="121">
        <v>31742612</v>
      </c>
      <c r="BT32" s="121">
        <v>4039503</v>
      </c>
      <c r="BU32" s="121">
        <v>20061798</v>
      </c>
      <c r="BV32" s="121">
        <v>3397246</v>
      </c>
      <c r="BW32" s="121">
        <v>2164506</v>
      </c>
      <c r="BX32" s="121">
        <v>1420429</v>
      </c>
      <c r="BY32" s="121">
        <v>626152</v>
      </c>
      <c r="BZ32" s="121">
        <v>342234</v>
      </c>
      <c r="CA32" s="121">
        <v>333394</v>
      </c>
      <c r="CB32" s="121">
        <v>1678457</v>
      </c>
      <c r="CC32" s="121">
        <v>34063719</v>
      </c>
      <c r="CD32" s="121">
        <v>3983783</v>
      </c>
      <c r="CE32" s="121">
        <v>18711118</v>
      </c>
      <c r="CF32" s="121">
        <v>5298715</v>
      </c>
      <c r="CG32" s="121">
        <v>2033039</v>
      </c>
      <c r="CH32" s="121">
        <v>1257525</v>
      </c>
      <c r="CI32" s="121">
        <v>656125</v>
      </c>
      <c r="CJ32" s="121">
        <v>394167</v>
      </c>
      <c r="CK32" s="121">
        <v>374524</v>
      </c>
      <c r="CL32" s="121">
        <v>1592894</v>
      </c>
      <c r="CM32" s="121">
        <v>34301890</v>
      </c>
      <c r="CN32" s="121">
        <v>4041068</v>
      </c>
      <c r="CO32" s="121">
        <v>17077020</v>
      </c>
      <c r="CP32" s="121">
        <v>6934889</v>
      </c>
      <c r="CQ32" s="121">
        <v>1860199</v>
      </c>
      <c r="CR32" s="121">
        <v>1232901</v>
      </c>
      <c r="CS32" s="121">
        <v>655472</v>
      </c>
      <c r="CT32" s="121">
        <v>511705</v>
      </c>
      <c r="CU32" s="121">
        <v>387502</v>
      </c>
      <c r="CV32" s="121">
        <v>1536456</v>
      </c>
      <c r="CW32" s="121">
        <v>34237212</v>
      </c>
      <c r="CX32" s="121">
        <v>4219201</v>
      </c>
      <c r="CY32" s="121">
        <v>17511892</v>
      </c>
      <c r="CZ32" s="121">
        <v>6773678</v>
      </c>
      <c r="DA32" s="121">
        <v>1936477</v>
      </c>
      <c r="DB32" s="121">
        <v>1137919</v>
      </c>
      <c r="DC32" s="121">
        <v>392021</v>
      </c>
      <c r="DD32" s="121">
        <v>404492</v>
      </c>
      <c r="DE32" s="121">
        <v>655042</v>
      </c>
      <c r="DF32" s="121">
        <v>1616399</v>
      </c>
      <c r="DG32" s="121">
        <v>34647121</v>
      </c>
      <c r="DH32" s="121">
        <v>4154745</v>
      </c>
      <c r="DI32" s="121">
        <v>19586641</v>
      </c>
      <c r="DJ32" s="121">
        <v>6401449</v>
      </c>
      <c r="DK32" s="121">
        <v>1965565</v>
      </c>
      <c r="DL32" s="121">
        <v>982258</v>
      </c>
      <c r="DM32" s="121">
        <v>432015</v>
      </c>
      <c r="DN32" s="121">
        <v>280212</v>
      </c>
      <c r="DO32" s="121">
        <v>681003</v>
      </c>
      <c r="DP32" s="121">
        <v>1698782</v>
      </c>
      <c r="DQ32" s="121">
        <v>36182670</v>
      </c>
      <c r="DR32" s="121">
        <v>4220739</v>
      </c>
      <c r="DS32" s="121">
        <v>17459260</v>
      </c>
      <c r="DT32" s="121">
        <v>8571081</v>
      </c>
      <c r="DU32" s="121">
        <v>1870243</v>
      </c>
      <c r="DV32" s="121">
        <v>999835</v>
      </c>
      <c r="DW32" s="121">
        <v>410977</v>
      </c>
      <c r="DX32" s="121">
        <v>258522</v>
      </c>
      <c r="DY32" s="121">
        <v>547828</v>
      </c>
      <c r="DZ32" s="121">
        <v>1847329</v>
      </c>
      <c r="EA32" s="121">
        <v>36185814</v>
      </c>
      <c r="EB32" s="121">
        <v>4204465</v>
      </c>
      <c r="EC32" s="121">
        <v>18595486</v>
      </c>
      <c r="ED32" s="121">
        <v>7187822</v>
      </c>
      <c r="EE32" s="121">
        <v>1670919</v>
      </c>
      <c r="EF32" s="121">
        <v>1086332</v>
      </c>
      <c r="EG32" s="121">
        <v>465835</v>
      </c>
      <c r="EH32" s="121">
        <v>339263</v>
      </c>
      <c r="EI32" s="121">
        <v>221740</v>
      </c>
      <c r="EJ32" s="121">
        <v>2194069</v>
      </c>
      <c r="EK32" s="121">
        <v>35965931</v>
      </c>
      <c r="EL32" s="121">
        <v>4710227</v>
      </c>
      <c r="EM32" s="121">
        <v>17408380</v>
      </c>
      <c r="EN32" s="121">
        <v>8513806</v>
      </c>
      <c r="EO32" s="121">
        <v>1557322</v>
      </c>
      <c r="EP32" s="121">
        <v>973993</v>
      </c>
      <c r="EQ32" s="121">
        <v>478153</v>
      </c>
      <c r="ER32" s="121">
        <v>338196</v>
      </c>
      <c r="ES32" s="121">
        <v>310617</v>
      </c>
      <c r="ET32" s="121">
        <v>1967024</v>
      </c>
      <c r="EU32" s="121">
        <v>36257718</v>
      </c>
      <c r="EV32" s="121">
        <v>5141278</v>
      </c>
      <c r="EW32" s="121">
        <v>18948465</v>
      </c>
      <c r="EX32" s="121">
        <v>7903932</v>
      </c>
      <c r="EY32" s="121">
        <v>1795573</v>
      </c>
      <c r="EZ32" s="121">
        <v>870913</v>
      </c>
      <c r="FA32" s="121">
        <v>334987</v>
      </c>
      <c r="FB32" s="121">
        <v>237528</v>
      </c>
      <c r="FC32" s="121">
        <v>480090</v>
      </c>
      <c r="FD32" s="121">
        <v>1893038</v>
      </c>
      <c r="FE32" s="121">
        <v>37605804</v>
      </c>
      <c r="FF32" s="121">
        <v>4906665</v>
      </c>
      <c r="FG32" s="121">
        <v>18545657</v>
      </c>
      <c r="FH32" s="121">
        <v>7996602</v>
      </c>
      <c r="FI32" s="121">
        <v>1695196</v>
      </c>
      <c r="FJ32" s="121">
        <v>864705</v>
      </c>
      <c r="FK32" s="121">
        <v>334581</v>
      </c>
      <c r="FL32" s="121">
        <v>214888</v>
      </c>
      <c r="FM32" s="121">
        <v>370131</v>
      </c>
      <c r="FN32" s="121">
        <v>1923801</v>
      </c>
      <c r="FO32" s="121">
        <v>36852226</v>
      </c>
      <c r="FP32" s="121">
        <v>4115285</v>
      </c>
      <c r="FQ32" s="121">
        <v>19061487</v>
      </c>
      <c r="FR32" s="121">
        <v>8351470</v>
      </c>
      <c r="FS32" s="121">
        <v>1442245</v>
      </c>
      <c r="FT32" s="121">
        <v>750754</v>
      </c>
      <c r="FU32" s="121">
        <v>294404</v>
      </c>
      <c r="FV32" s="121">
        <v>378702</v>
      </c>
      <c r="FW32" s="121">
        <v>491030</v>
      </c>
      <c r="FX32" s="121">
        <v>1754758</v>
      </c>
      <c r="FY32" s="121">
        <v>36640135</v>
      </c>
      <c r="FZ32" s="121">
        <v>4216313</v>
      </c>
      <c r="GA32" s="121">
        <v>20856054</v>
      </c>
      <c r="GB32" s="121">
        <v>8630880</v>
      </c>
      <c r="GC32" s="121">
        <v>1477993</v>
      </c>
      <c r="GD32" s="121">
        <v>677772</v>
      </c>
      <c r="GE32" s="121">
        <v>254403</v>
      </c>
      <c r="GF32" s="121">
        <v>200106</v>
      </c>
      <c r="GG32" s="121">
        <v>580248</v>
      </c>
      <c r="GH32" s="121">
        <v>1808023</v>
      </c>
      <c r="GI32" s="121">
        <v>38701792</v>
      </c>
      <c r="GJ32" s="121">
        <v>4886878</v>
      </c>
      <c r="GK32" s="121">
        <v>28081331</v>
      </c>
      <c r="GL32" s="121">
        <v>3205160</v>
      </c>
      <c r="GM32" s="121">
        <v>1402037</v>
      </c>
      <c r="GN32" s="121">
        <v>707714</v>
      </c>
      <c r="GO32" s="121">
        <v>229664</v>
      </c>
      <c r="GP32" s="121">
        <v>219187</v>
      </c>
      <c r="GQ32" s="121">
        <v>479913</v>
      </c>
      <c r="GR32" s="121">
        <v>1830091</v>
      </c>
      <c r="GS32" s="121">
        <v>41041975</v>
      </c>
      <c r="GT32" s="121">
        <v>4935865</v>
      </c>
      <c r="GU32" s="121">
        <v>29522320</v>
      </c>
      <c r="GV32" s="121">
        <v>3023678</v>
      </c>
      <c r="GW32" s="121">
        <v>1331932</v>
      </c>
      <c r="GX32" s="121">
        <v>855454</v>
      </c>
      <c r="GY32" s="121">
        <v>219359</v>
      </c>
      <c r="GZ32" s="121">
        <v>183729</v>
      </c>
      <c r="HA32" s="121">
        <v>517262</v>
      </c>
      <c r="HB32" s="121">
        <v>1788884</v>
      </c>
      <c r="HC32" s="121">
        <v>42378483</v>
      </c>
      <c r="HD32" s="121">
        <v>5211577</v>
      </c>
      <c r="HE32" s="121">
        <v>31597636</v>
      </c>
      <c r="HF32" s="121">
        <v>3006884</v>
      </c>
      <c r="HG32" s="121">
        <v>1306032</v>
      </c>
      <c r="HH32" s="121">
        <v>813100</v>
      </c>
      <c r="HI32" s="121">
        <v>241937</v>
      </c>
      <c r="HJ32" s="121">
        <v>232392</v>
      </c>
      <c r="HK32" s="121">
        <v>434579</v>
      </c>
      <c r="HL32" s="121">
        <v>1741348</v>
      </c>
      <c r="HM32" s="121">
        <v>44585485</v>
      </c>
      <c r="HN32" s="121">
        <v>6173115</v>
      </c>
      <c r="HO32" s="121">
        <v>34601246</v>
      </c>
      <c r="HP32" s="121">
        <v>2388343</v>
      </c>
      <c r="HQ32" s="121">
        <v>1006480</v>
      </c>
      <c r="HR32" s="121">
        <v>726096</v>
      </c>
      <c r="HS32" s="121">
        <v>237534</v>
      </c>
      <c r="HT32" s="121">
        <v>220280</v>
      </c>
      <c r="HU32" s="121">
        <v>419059</v>
      </c>
      <c r="HV32" s="121">
        <v>1668400</v>
      </c>
      <c r="HW32" s="121">
        <v>47440553</v>
      </c>
      <c r="HX32" s="121">
        <v>6327466</v>
      </c>
      <c r="HY32" s="121">
        <v>35999926</v>
      </c>
      <c r="HZ32" s="121">
        <v>2482462</v>
      </c>
      <c r="IA32" s="121">
        <v>1050737</v>
      </c>
      <c r="IB32" s="121">
        <v>736750</v>
      </c>
      <c r="IC32" s="121">
        <v>206417</v>
      </c>
      <c r="ID32" s="121">
        <v>251072</v>
      </c>
      <c r="IE32" s="121">
        <v>415664</v>
      </c>
      <c r="IF32" s="121">
        <v>1651375</v>
      </c>
      <c r="IG32" s="121">
        <v>49121869</v>
      </c>
      <c r="IH32" s="121">
        <v>6493851</v>
      </c>
      <c r="II32" s="121">
        <v>36632671</v>
      </c>
      <c r="IJ32" s="121">
        <v>2646200</v>
      </c>
      <c r="IK32" s="121">
        <v>857075</v>
      </c>
      <c r="IL32" s="121">
        <v>766277</v>
      </c>
      <c r="IM32" s="121">
        <v>308697</v>
      </c>
      <c r="IN32" s="121">
        <v>406546</v>
      </c>
      <c r="IO32" s="121">
        <v>340916</v>
      </c>
      <c r="IP32" s="121">
        <v>1635435</v>
      </c>
      <c r="IQ32" s="121">
        <v>50087668</v>
      </c>
      <c r="IR32" s="121">
        <v>7040819</v>
      </c>
      <c r="IS32" s="121">
        <v>36874063</v>
      </c>
      <c r="IT32" s="121">
        <v>2779648</v>
      </c>
      <c r="IU32" s="121">
        <v>1189586</v>
      </c>
      <c r="IV32" s="121">
        <v>667396</v>
      </c>
      <c r="IW32" s="121">
        <v>507253</v>
      </c>
      <c r="IX32" s="121">
        <v>298807</v>
      </c>
      <c r="IY32" s="121">
        <v>437161</v>
      </c>
      <c r="IZ32" s="121">
        <v>1706281</v>
      </c>
      <c r="JA32" s="121">
        <v>51501014</v>
      </c>
      <c r="JB32" s="121">
        <v>7111064</v>
      </c>
      <c r="JC32" s="121">
        <v>37733023</v>
      </c>
      <c r="JD32" s="121">
        <v>2623447</v>
      </c>
      <c r="JE32" s="121">
        <v>1323073</v>
      </c>
      <c r="JF32" s="121">
        <v>652723</v>
      </c>
      <c r="JG32" s="121">
        <v>575181</v>
      </c>
      <c r="JH32" s="121">
        <v>276761</v>
      </c>
      <c r="JI32" s="121">
        <v>493321</v>
      </c>
      <c r="JJ32" s="121">
        <v>1668338</v>
      </c>
      <c r="JK32" s="121">
        <v>52456931</v>
      </c>
      <c r="JL32" s="121">
        <v>7245511</v>
      </c>
      <c r="JM32" s="121">
        <v>39726660</v>
      </c>
      <c r="JN32" s="121">
        <v>2414726</v>
      </c>
      <c r="JO32" s="121">
        <v>794280</v>
      </c>
      <c r="JP32" s="121">
        <v>595403</v>
      </c>
      <c r="JQ32" s="121">
        <v>502578</v>
      </c>
      <c r="JR32" s="121">
        <v>253810</v>
      </c>
      <c r="JS32" s="121">
        <v>493209</v>
      </c>
      <c r="JT32" s="121">
        <v>1643134</v>
      </c>
      <c r="JU32" s="121">
        <v>53669311</v>
      </c>
      <c r="JV32" s="121">
        <v>7347871</v>
      </c>
      <c r="JW32" s="121">
        <v>39489315</v>
      </c>
      <c r="JX32" s="121">
        <v>2456108</v>
      </c>
      <c r="JY32" s="121">
        <v>919093</v>
      </c>
      <c r="JZ32" s="121">
        <v>604820</v>
      </c>
      <c r="KA32" s="121">
        <v>505280</v>
      </c>
      <c r="KB32" s="121">
        <v>355178</v>
      </c>
      <c r="KC32" s="121">
        <v>429851</v>
      </c>
      <c r="KD32" s="121">
        <v>1754150</v>
      </c>
      <c r="KE32" s="121">
        <v>53861666</v>
      </c>
      <c r="KF32" s="121">
        <v>7619191</v>
      </c>
      <c r="KG32" s="121">
        <v>40869747</v>
      </c>
      <c r="KH32" s="121">
        <v>2136813</v>
      </c>
      <c r="KI32" s="121">
        <v>686097</v>
      </c>
      <c r="KJ32" s="121">
        <v>608177</v>
      </c>
      <c r="KK32" s="121">
        <v>431994</v>
      </c>
      <c r="KL32" s="121">
        <v>370726</v>
      </c>
      <c r="KM32" s="121">
        <v>461561</v>
      </c>
      <c r="KN32" s="121">
        <v>1532656</v>
      </c>
      <c r="KO32" s="121">
        <v>54716962</v>
      </c>
      <c r="KP32" s="121">
        <v>7912214</v>
      </c>
      <c r="KQ32" s="121">
        <v>42998441</v>
      </c>
      <c r="KR32" s="121">
        <v>2373737</v>
      </c>
      <c r="KS32" s="121">
        <v>839204</v>
      </c>
      <c r="KT32" s="121">
        <v>818216</v>
      </c>
      <c r="KU32" s="121">
        <v>412161</v>
      </c>
      <c r="KV32" s="121">
        <v>363107</v>
      </c>
      <c r="KW32" s="121">
        <v>335247</v>
      </c>
      <c r="KX32" s="121">
        <v>1617568</v>
      </c>
      <c r="KY32" s="121">
        <v>57669895</v>
      </c>
      <c r="KZ32" s="121">
        <v>8801342</v>
      </c>
      <c r="LA32" s="121">
        <v>44771034</v>
      </c>
      <c r="LB32" s="121">
        <v>3096274</v>
      </c>
      <c r="LC32" s="121">
        <v>1168996</v>
      </c>
      <c r="LD32" s="121">
        <v>1624836</v>
      </c>
      <c r="LE32" s="121">
        <v>352642</v>
      </c>
      <c r="LF32" s="121">
        <v>305585</v>
      </c>
      <c r="LG32" s="121">
        <v>423262</v>
      </c>
      <c r="LH32" s="121">
        <v>1514972</v>
      </c>
      <c r="LI32" s="121">
        <v>62058943</v>
      </c>
    </row>
    <row r="33" spans="275:275">
      <c r="JO33" s="119"/>
    </row>
  </sheetData>
  <sheetProtection selectLockedCells="1" selectUnlockedCells="1"/>
  <mergeCells count="111">
    <mergeCell ref="LI2:LI3"/>
    <mergeCell ref="KZ2:KZ3"/>
    <mergeCell ref="LA2:LA3"/>
    <mergeCell ref="LB2:LB3"/>
    <mergeCell ref="LC2:LC3"/>
    <mergeCell ref="LD2:LD3"/>
    <mergeCell ref="LE2:LE3"/>
    <mergeCell ref="LF2:LF3"/>
    <mergeCell ref="LG2:LG3"/>
    <mergeCell ref="LH2:LH3"/>
    <mergeCell ref="KU2:KU3"/>
    <mergeCell ref="KV2:KV3"/>
    <mergeCell ref="KW2:KW3"/>
    <mergeCell ref="KX2:KX3"/>
    <mergeCell ref="KY2:KY3"/>
    <mergeCell ref="KP2:KP3"/>
    <mergeCell ref="KQ2:KQ3"/>
    <mergeCell ref="KR2:KR3"/>
    <mergeCell ref="KS2:KS3"/>
    <mergeCell ref="KT2:KT3"/>
    <mergeCell ref="HM2:HM3"/>
    <mergeCell ref="IM2:IM3"/>
    <mergeCell ref="IN2:IN3"/>
    <mergeCell ref="IO2:IO3"/>
    <mergeCell ref="IP2:IP3"/>
    <mergeCell ref="IQ2:IQ3"/>
    <mergeCell ref="IH2:IH3"/>
    <mergeCell ref="II2:II3"/>
    <mergeCell ref="IJ2:IJ3"/>
    <mergeCell ref="IK2:IK3"/>
    <mergeCell ref="IL2:IL3"/>
    <mergeCell ref="IB2:IB3"/>
    <mergeCell ref="IC2:IC3"/>
    <mergeCell ref="ID2:ID3"/>
    <mergeCell ref="IE2:IE3"/>
    <mergeCell ref="IF2:IF3"/>
    <mergeCell ref="IG2:IG3"/>
    <mergeCell ref="A2:A3"/>
    <mergeCell ref="HD2:HD3"/>
    <mergeCell ref="HE2:HE3"/>
    <mergeCell ref="HF2:HF3"/>
    <mergeCell ref="HG2:HG3"/>
    <mergeCell ref="HX2:HX3"/>
    <mergeCell ref="HY2:HY3"/>
    <mergeCell ref="HZ2:HZ3"/>
    <mergeCell ref="IA2:IA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  <mergeCell ref="JB2:JB3"/>
    <mergeCell ref="JC2:JC3"/>
    <mergeCell ref="JD2:JD3"/>
    <mergeCell ref="JE2:JE3"/>
    <mergeCell ref="JF2:JF3"/>
    <mergeCell ref="JG2:JG3"/>
    <mergeCell ref="JH2:JH3"/>
    <mergeCell ref="JI2:JI3"/>
    <mergeCell ref="JJ2:JJ3"/>
    <mergeCell ref="JK2:JK3"/>
    <mergeCell ref="JL2:JL3"/>
    <mergeCell ref="JM2:JM3"/>
    <mergeCell ref="JN2:JN3"/>
    <mergeCell ref="JO2:JO3"/>
    <mergeCell ref="JP2:JP3"/>
    <mergeCell ref="JQ2:JQ3"/>
    <mergeCell ref="JR2:JR3"/>
    <mergeCell ref="JS2:JS3"/>
    <mergeCell ref="JT2:JT3"/>
    <mergeCell ref="JU2:JU3"/>
    <mergeCell ref="KO2:KO3"/>
    <mergeCell ref="KF2:KF3"/>
    <mergeCell ref="KG2:KG3"/>
    <mergeCell ref="KH2:KH3"/>
    <mergeCell ref="KI2:KI3"/>
    <mergeCell ref="KJ2:KJ3"/>
    <mergeCell ref="KK2:KK3"/>
    <mergeCell ref="KL2:KL3"/>
    <mergeCell ref="KM2:KM3"/>
    <mergeCell ref="KN2:KN3"/>
    <mergeCell ref="KA2:KA3"/>
    <mergeCell ref="KB2:KB3"/>
    <mergeCell ref="KC2:KC3"/>
    <mergeCell ref="KD2:KD3"/>
    <mergeCell ref="KE2:KE3"/>
    <mergeCell ref="JV2:JV3"/>
    <mergeCell ref="JW2:JW3"/>
    <mergeCell ref="JX2:JX3"/>
    <mergeCell ref="JY2:JY3"/>
    <mergeCell ref="JZ2:JZ3"/>
  </mergeCells>
  <hyperlinks>
    <hyperlink ref="A1" location="Índice!A1" display="           Índice           " xr:uid="{00000000-0004-0000-0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50"/>
  </sheetPr>
  <dimension ref="A1:CI29"/>
  <sheetViews>
    <sheetView workbookViewId="0">
      <pane xSplit="1" topLeftCell="Z1" activePane="topRight" state="frozen"/>
      <selection pane="topRight" activeCell="AC3" sqref="AC3:AC28"/>
    </sheetView>
  </sheetViews>
  <sheetFormatPr defaultColWidth="9" defaultRowHeight="15"/>
  <cols>
    <col min="1" max="1" width="48.5703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98" t="s">
        <v>594</v>
      </c>
      <c r="B2" s="87" t="s">
        <v>36</v>
      </c>
      <c r="C2" s="87" t="s">
        <v>35</v>
      </c>
      <c r="D2" s="87" t="s">
        <v>34</v>
      </c>
      <c r="E2" s="87" t="s">
        <v>33</v>
      </c>
      <c r="F2" s="87" t="s">
        <v>32</v>
      </c>
      <c r="G2" s="87" t="s">
        <v>31</v>
      </c>
      <c r="H2" s="87" t="s">
        <v>30</v>
      </c>
      <c r="I2" s="87" t="s">
        <v>29</v>
      </c>
      <c r="J2" s="87" t="s">
        <v>28</v>
      </c>
      <c r="K2" s="87" t="s">
        <v>27</v>
      </c>
      <c r="L2" s="87" t="s">
        <v>26</v>
      </c>
      <c r="M2" s="87" t="s">
        <v>25</v>
      </c>
      <c r="N2" s="87" t="s">
        <v>24</v>
      </c>
      <c r="O2" s="87" t="s">
        <v>23</v>
      </c>
      <c r="P2" s="87" t="s">
        <v>22</v>
      </c>
      <c r="Q2" s="87" t="s">
        <v>21</v>
      </c>
      <c r="R2" s="87" t="s">
        <v>20</v>
      </c>
      <c r="S2" s="87" t="s">
        <v>19</v>
      </c>
      <c r="T2" s="87" t="s">
        <v>798</v>
      </c>
      <c r="U2" s="87" t="s">
        <v>827</v>
      </c>
      <c r="V2" s="87" t="s">
        <v>859</v>
      </c>
      <c r="W2" s="87" t="s">
        <v>907</v>
      </c>
      <c r="X2" s="87" t="s">
        <v>915</v>
      </c>
      <c r="Y2" s="87" t="s">
        <v>926</v>
      </c>
      <c r="Z2" s="87" t="s">
        <v>933</v>
      </c>
      <c r="AA2" s="87" t="s">
        <v>942</v>
      </c>
      <c r="AB2" s="87" t="s">
        <v>968</v>
      </c>
      <c r="AC2" s="87" t="s">
        <v>978</v>
      </c>
    </row>
    <row r="3" spans="1:87" s="13" customFormat="1">
      <c r="A3" s="43" t="s">
        <v>152</v>
      </c>
      <c r="B3" s="121">
        <v>71142</v>
      </c>
      <c r="C3" s="121">
        <v>86683</v>
      </c>
      <c r="D3" s="121">
        <v>84271</v>
      </c>
      <c r="E3" s="121">
        <v>85600</v>
      </c>
      <c r="F3" s="121">
        <v>91905</v>
      </c>
      <c r="G3" s="121">
        <v>96251</v>
      </c>
      <c r="H3" s="121">
        <v>97952</v>
      </c>
      <c r="I3" s="121">
        <v>107143</v>
      </c>
      <c r="J3" s="121">
        <v>102660</v>
      </c>
      <c r="K3" s="121">
        <v>104329</v>
      </c>
      <c r="L3" s="121">
        <v>101470</v>
      </c>
      <c r="M3" s="121">
        <v>103555</v>
      </c>
      <c r="N3" s="121">
        <v>103465</v>
      </c>
      <c r="O3" s="121">
        <v>102491</v>
      </c>
      <c r="P3" s="121">
        <v>102241</v>
      </c>
      <c r="Q3" s="121">
        <v>102207</v>
      </c>
      <c r="R3" s="121">
        <v>102904</v>
      </c>
      <c r="S3" s="121">
        <v>105688</v>
      </c>
      <c r="T3" s="121">
        <v>109314</v>
      </c>
      <c r="U3" s="121">
        <v>119837</v>
      </c>
      <c r="V3" s="121">
        <v>120574</v>
      </c>
      <c r="W3" s="121">
        <v>124998</v>
      </c>
      <c r="X3" s="121">
        <v>123477</v>
      </c>
      <c r="Y3" s="121">
        <v>136241</v>
      </c>
      <c r="Z3" s="121">
        <v>132352</v>
      </c>
      <c r="AA3" s="121">
        <v>153349</v>
      </c>
      <c r="AB3" s="121">
        <v>168337</v>
      </c>
      <c r="AC3" s="121">
        <v>169795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595</v>
      </c>
      <c r="B4" s="119">
        <v>71142</v>
      </c>
      <c r="C4" s="119">
        <v>86683</v>
      </c>
      <c r="D4" s="119">
        <v>84271</v>
      </c>
      <c r="E4" s="119">
        <v>85600</v>
      </c>
      <c r="F4" s="119">
        <v>91905</v>
      </c>
      <c r="G4" s="119">
        <v>96251</v>
      </c>
      <c r="H4" s="119">
        <v>97952</v>
      </c>
      <c r="I4" s="119">
        <v>107143</v>
      </c>
      <c r="J4" s="119">
        <v>102660</v>
      </c>
      <c r="K4" s="119">
        <v>104329</v>
      </c>
      <c r="L4" s="119">
        <v>101470</v>
      </c>
      <c r="M4" s="119">
        <v>103555</v>
      </c>
      <c r="N4" s="119">
        <v>103465</v>
      </c>
      <c r="O4" s="119">
        <v>102491</v>
      </c>
      <c r="P4" s="119">
        <v>102241</v>
      </c>
      <c r="Q4" s="119">
        <v>102207</v>
      </c>
      <c r="R4" s="119">
        <v>102904</v>
      </c>
      <c r="S4" s="119">
        <v>105688</v>
      </c>
      <c r="T4" s="119">
        <v>109314</v>
      </c>
      <c r="U4" s="119">
        <v>119837</v>
      </c>
      <c r="V4" s="119">
        <v>120574</v>
      </c>
      <c r="W4" s="119">
        <v>124998</v>
      </c>
      <c r="X4" s="119">
        <v>123477</v>
      </c>
      <c r="Y4" s="119">
        <v>136241</v>
      </c>
      <c r="Z4" s="119">
        <v>132352</v>
      </c>
      <c r="AA4" s="119">
        <v>153349</v>
      </c>
      <c r="AB4" s="119">
        <v>168337</v>
      </c>
      <c r="AC4" s="119">
        <v>169795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1">
        <v>31708971</v>
      </c>
      <c r="C5" s="121">
        <v>31920329</v>
      </c>
      <c r="D5" s="121">
        <v>31658341</v>
      </c>
      <c r="E5" s="121">
        <v>33978119</v>
      </c>
      <c r="F5" s="121">
        <v>34209985</v>
      </c>
      <c r="G5" s="121">
        <v>34140961</v>
      </c>
      <c r="H5" s="121">
        <v>34549169</v>
      </c>
      <c r="I5" s="121">
        <v>36075527</v>
      </c>
      <c r="J5" s="121">
        <v>36083154</v>
      </c>
      <c r="K5" s="121">
        <v>35861602</v>
      </c>
      <c r="L5" s="121">
        <v>36156248</v>
      </c>
      <c r="M5" s="121">
        <v>37502249</v>
      </c>
      <c r="N5" s="121">
        <v>36748761</v>
      </c>
      <c r="O5" s="121">
        <v>36537644</v>
      </c>
      <c r="P5" s="121">
        <v>38599551</v>
      </c>
      <c r="Q5" s="121">
        <v>40939768</v>
      </c>
      <c r="R5" s="121">
        <v>42275579</v>
      </c>
      <c r="S5" s="121">
        <v>44479797</v>
      </c>
      <c r="T5" s="121">
        <v>47331239</v>
      </c>
      <c r="U5" s="121">
        <v>49002032</v>
      </c>
      <c r="V5" s="121">
        <v>49967094</v>
      </c>
      <c r="W5" s="121">
        <v>51376016</v>
      </c>
      <c r="X5" s="121">
        <v>52333454</v>
      </c>
      <c r="Y5" s="121">
        <v>53533070</v>
      </c>
      <c r="Z5" s="121">
        <v>53729314</v>
      </c>
      <c r="AA5" s="121">
        <v>54563613</v>
      </c>
      <c r="AB5" s="121">
        <v>57501558</v>
      </c>
      <c r="AC5" s="121">
        <v>61889148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543</v>
      </c>
      <c r="B6" s="119">
        <v>9863367</v>
      </c>
      <c r="C6" s="119">
        <v>9597943</v>
      </c>
      <c r="D6" s="119">
        <v>9157072</v>
      </c>
      <c r="E6" s="119">
        <v>9418592</v>
      </c>
      <c r="F6" s="119">
        <v>9143758</v>
      </c>
      <c r="G6" s="119">
        <v>8955554</v>
      </c>
      <c r="H6" s="119">
        <v>8730650</v>
      </c>
      <c r="I6" s="119">
        <v>8720259</v>
      </c>
      <c r="J6" s="119">
        <v>8865448</v>
      </c>
      <c r="K6" s="119">
        <v>8966609</v>
      </c>
      <c r="L6" s="119">
        <v>8836850</v>
      </c>
      <c r="M6" s="119">
        <v>8952228</v>
      </c>
      <c r="N6" s="119">
        <v>8475767</v>
      </c>
      <c r="O6" s="119">
        <v>8342528</v>
      </c>
      <c r="P6" s="119">
        <v>9243129</v>
      </c>
      <c r="Q6" s="119">
        <v>9778898</v>
      </c>
      <c r="R6" s="119">
        <v>10083917</v>
      </c>
      <c r="S6" s="119">
        <v>10601193</v>
      </c>
      <c r="T6" s="119">
        <v>10932619</v>
      </c>
      <c r="U6" s="119">
        <v>11378454</v>
      </c>
      <c r="V6" s="119">
        <v>11392284</v>
      </c>
      <c r="W6" s="119">
        <v>11505904</v>
      </c>
      <c r="X6" s="119">
        <v>11045033</v>
      </c>
      <c r="Y6" s="119">
        <v>11205473</v>
      </c>
      <c r="Z6" s="119">
        <v>11308970</v>
      </c>
      <c r="AA6" s="119">
        <v>11384214</v>
      </c>
      <c r="AB6" s="119">
        <v>12008683</v>
      </c>
      <c r="AC6" s="119">
        <v>13486632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596</v>
      </c>
      <c r="B7" s="119">
        <v>205536</v>
      </c>
      <c r="C7" s="119">
        <v>217766</v>
      </c>
      <c r="D7" s="119">
        <v>226663</v>
      </c>
      <c r="E7" s="119">
        <v>261732</v>
      </c>
      <c r="F7" s="119">
        <v>244454</v>
      </c>
      <c r="G7" s="119">
        <v>236487</v>
      </c>
      <c r="H7" s="119">
        <v>241055</v>
      </c>
      <c r="I7" s="119">
        <v>232935</v>
      </c>
      <c r="J7" s="119">
        <v>229460</v>
      </c>
      <c r="K7" s="119">
        <v>168279</v>
      </c>
      <c r="L7" s="119">
        <v>159870</v>
      </c>
      <c r="M7" s="119">
        <v>272623</v>
      </c>
      <c r="N7" s="119">
        <v>251643</v>
      </c>
      <c r="O7" s="119">
        <v>249365</v>
      </c>
      <c r="P7" s="119">
        <v>162283</v>
      </c>
      <c r="Q7" s="119">
        <v>157230</v>
      </c>
      <c r="R7" s="119">
        <v>166392</v>
      </c>
      <c r="S7" s="119">
        <v>172284</v>
      </c>
      <c r="T7" s="119">
        <v>178681</v>
      </c>
      <c r="U7" s="119">
        <v>184125</v>
      </c>
      <c r="V7" s="119">
        <v>166750</v>
      </c>
      <c r="W7" s="119">
        <v>180562</v>
      </c>
      <c r="X7" s="119">
        <v>181340</v>
      </c>
      <c r="Y7" s="119">
        <v>294449</v>
      </c>
      <c r="Z7" s="119">
        <v>302118</v>
      </c>
      <c r="AA7" s="119">
        <v>320567</v>
      </c>
      <c r="AB7" s="119">
        <v>333001</v>
      </c>
      <c r="AC7" s="119">
        <v>329601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597</v>
      </c>
      <c r="B8" s="119">
        <v>1128862</v>
      </c>
      <c r="C8" s="119">
        <v>1253260</v>
      </c>
      <c r="D8" s="119">
        <v>1217529</v>
      </c>
      <c r="E8" s="119">
        <v>1245505</v>
      </c>
      <c r="F8" s="119">
        <v>1240289</v>
      </c>
      <c r="G8" s="119">
        <v>1163876</v>
      </c>
      <c r="H8" s="119">
        <v>1155593</v>
      </c>
      <c r="I8" s="119">
        <v>1141974</v>
      </c>
      <c r="J8" s="119">
        <v>1143501</v>
      </c>
      <c r="K8" s="119">
        <v>1241643</v>
      </c>
      <c r="L8" s="119">
        <v>1194747</v>
      </c>
      <c r="M8" s="119">
        <v>1146432</v>
      </c>
      <c r="N8" s="119">
        <v>1103997</v>
      </c>
      <c r="O8" s="119">
        <v>1100478</v>
      </c>
      <c r="P8" s="119">
        <v>1387894</v>
      </c>
      <c r="Q8" s="119">
        <v>1428878</v>
      </c>
      <c r="R8" s="119">
        <v>1377416</v>
      </c>
      <c r="S8" s="119">
        <v>1443819</v>
      </c>
      <c r="T8" s="119">
        <v>1440520</v>
      </c>
      <c r="U8" s="119">
        <v>1662756</v>
      </c>
      <c r="V8" s="119">
        <v>1702212</v>
      </c>
      <c r="W8" s="119">
        <v>1620258</v>
      </c>
      <c r="X8" s="119">
        <v>1610237</v>
      </c>
      <c r="Y8" s="119">
        <v>1558414</v>
      </c>
      <c r="Z8" s="119">
        <v>1577500</v>
      </c>
      <c r="AA8" s="119">
        <v>1621818</v>
      </c>
      <c r="AB8" s="119">
        <v>1675551</v>
      </c>
      <c r="AC8" s="119">
        <v>2059454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598</v>
      </c>
      <c r="B9" s="119">
        <v>319507</v>
      </c>
      <c r="C9" s="119">
        <v>302277</v>
      </c>
      <c r="D9" s="119">
        <v>259832</v>
      </c>
      <c r="E9" s="119">
        <v>362565</v>
      </c>
      <c r="F9" s="119">
        <v>319320</v>
      </c>
      <c r="G9" s="119">
        <v>311792</v>
      </c>
      <c r="H9" s="119">
        <v>354320</v>
      </c>
      <c r="I9" s="119">
        <v>340582</v>
      </c>
      <c r="J9" s="119">
        <v>348980</v>
      </c>
      <c r="K9" s="119">
        <v>337308</v>
      </c>
      <c r="L9" s="119">
        <v>352927</v>
      </c>
      <c r="M9" s="119">
        <v>383325</v>
      </c>
      <c r="N9" s="119">
        <v>363011</v>
      </c>
      <c r="O9" s="119">
        <v>358586</v>
      </c>
      <c r="P9" s="119">
        <v>379181</v>
      </c>
      <c r="Q9" s="119">
        <v>394772</v>
      </c>
      <c r="R9" s="119">
        <v>450039</v>
      </c>
      <c r="S9" s="119">
        <v>462127</v>
      </c>
      <c r="T9" s="119">
        <v>512632</v>
      </c>
      <c r="U9" s="119">
        <v>532817</v>
      </c>
      <c r="V9" s="119">
        <v>558796</v>
      </c>
      <c r="W9" s="119">
        <v>554213</v>
      </c>
      <c r="X9" s="119">
        <v>542419</v>
      </c>
      <c r="Y9" s="119">
        <v>556093</v>
      </c>
      <c r="Z9" s="119">
        <v>523246</v>
      </c>
      <c r="AA9" s="119">
        <v>520749</v>
      </c>
      <c r="AB9" s="119">
        <v>576949</v>
      </c>
      <c r="AC9" s="119">
        <v>602802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599</v>
      </c>
      <c r="B10" s="119">
        <v>220584</v>
      </c>
      <c r="C10" s="119">
        <v>212308</v>
      </c>
      <c r="D10" s="119">
        <v>200628</v>
      </c>
      <c r="E10" s="119">
        <v>191887</v>
      </c>
      <c r="F10" s="119">
        <v>176947</v>
      </c>
      <c r="G10" s="119">
        <v>169705</v>
      </c>
      <c r="H10" s="119">
        <v>167534</v>
      </c>
      <c r="I10" s="119">
        <v>193899</v>
      </c>
      <c r="J10" s="119">
        <v>190091</v>
      </c>
      <c r="K10" s="119">
        <v>198219</v>
      </c>
      <c r="L10" s="119">
        <v>202135</v>
      </c>
      <c r="M10" s="119">
        <v>184977</v>
      </c>
      <c r="N10" s="119">
        <v>155791</v>
      </c>
      <c r="O10" s="119">
        <v>156044</v>
      </c>
      <c r="P10" s="119">
        <v>187879</v>
      </c>
      <c r="Q10" s="119">
        <v>201453</v>
      </c>
      <c r="R10" s="119">
        <v>208908</v>
      </c>
      <c r="S10" s="119">
        <v>215361</v>
      </c>
      <c r="T10" s="119">
        <v>242060</v>
      </c>
      <c r="U10" s="119">
        <v>296428</v>
      </c>
      <c r="V10" s="119">
        <v>300082</v>
      </c>
      <c r="W10" s="119">
        <v>268514</v>
      </c>
      <c r="X10" s="119">
        <v>266367</v>
      </c>
      <c r="Y10" s="119">
        <v>279503</v>
      </c>
      <c r="Z10" s="119">
        <v>264830</v>
      </c>
      <c r="AA10" s="119">
        <v>263214</v>
      </c>
      <c r="AB10" s="119">
        <v>265476</v>
      </c>
      <c r="AC10" s="119">
        <v>336487</v>
      </c>
    </row>
    <row r="11" spans="1:87">
      <c r="A11" s="59" t="s">
        <v>600</v>
      </c>
      <c r="B11" s="119">
        <v>497158</v>
      </c>
      <c r="C11" s="119">
        <v>506066</v>
      </c>
      <c r="D11" s="119">
        <v>530137</v>
      </c>
      <c r="E11" s="119">
        <v>521942</v>
      </c>
      <c r="F11" s="119">
        <v>463832</v>
      </c>
      <c r="G11" s="119">
        <v>479435</v>
      </c>
      <c r="H11" s="119">
        <v>427151</v>
      </c>
      <c r="I11" s="119">
        <v>444732</v>
      </c>
      <c r="J11" s="119">
        <v>475470</v>
      </c>
      <c r="K11" s="119">
        <v>626945</v>
      </c>
      <c r="L11" s="119">
        <v>552079</v>
      </c>
      <c r="M11" s="119">
        <v>535013</v>
      </c>
      <c r="N11" s="119">
        <v>561986</v>
      </c>
      <c r="O11" s="119">
        <v>547083</v>
      </c>
      <c r="P11" s="119">
        <v>739420</v>
      </c>
      <c r="Q11" s="119">
        <v>723876</v>
      </c>
      <c r="R11" s="119">
        <v>763425</v>
      </c>
      <c r="S11" s="119">
        <v>851435</v>
      </c>
      <c r="T11" s="119">
        <v>695793</v>
      </c>
      <c r="U11" s="119">
        <v>723910</v>
      </c>
      <c r="V11" s="119">
        <v>761730</v>
      </c>
      <c r="W11" s="119">
        <v>838895</v>
      </c>
      <c r="X11" s="119">
        <v>644549</v>
      </c>
      <c r="Y11" s="119">
        <v>582143</v>
      </c>
      <c r="Z11" s="119">
        <v>677082</v>
      </c>
      <c r="AA11" s="119">
        <v>779103</v>
      </c>
      <c r="AB11" s="119">
        <v>739823</v>
      </c>
      <c r="AC11" s="119">
        <v>931015</v>
      </c>
    </row>
    <row r="12" spans="1:87">
      <c r="A12" s="59" t="s">
        <v>601</v>
      </c>
      <c r="B12" s="119">
        <v>502446</v>
      </c>
      <c r="C12" s="119">
        <v>479381</v>
      </c>
      <c r="D12" s="119">
        <v>472552</v>
      </c>
      <c r="E12" s="119">
        <v>457191</v>
      </c>
      <c r="F12" s="119">
        <v>482491</v>
      </c>
      <c r="G12" s="119">
        <v>431961</v>
      </c>
      <c r="H12" s="119">
        <v>438674</v>
      </c>
      <c r="I12" s="119">
        <v>448688</v>
      </c>
      <c r="J12" s="119">
        <v>471979</v>
      </c>
      <c r="K12" s="119">
        <v>512836</v>
      </c>
      <c r="L12" s="119">
        <v>506344</v>
      </c>
      <c r="M12" s="119">
        <v>559942</v>
      </c>
      <c r="N12" s="119">
        <v>539715</v>
      </c>
      <c r="O12" s="119">
        <v>535740</v>
      </c>
      <c r="P12" s="119">
        <v>626628</v>
      </c>
      <c r="Q12" s="119">
        <v>656660</v>
      </c>
      <c r="R12" s="119">
        <v>692403</v>
      </c>
      <c r="S12" s="119">
        <v>741633</v>
      </c>
      <c r="T12" s="119">
        <v>826340</v>
      </c>
      <c r="U12" s="119">
        <v>773734</v>
      </c>
      <c r="V12" s="119">
        <v>743500</v>
      </c>
      <c r="W12" s="119">
        <v>833606</v>
      </c>
      <c r="X12" s="119">
        <v>741537</v>
      </c>
      <c r="Y12" s="119">
        <v>707649</v>
      </c>
      <c r="Z12" s="119">
        <v>766192</v>
      </c>
      <c r="AA12" s="119">
        <v>761748</v>
      </c>
      <c r="AB12" s="119">
        <v>763259</v>
      </c>
      <c r="AC12" s="119">
        <v>808954</v>
      </c>
    </row>
    <row r="13" spans="1:87">
      <c r="A13" s="59" t="s">
        <v>602</v>
      </c>
      <c r="B13" s="119">
        <v>608753</v>
      </c>
      <c r="C13" s="119">
        <v>576233</v>
      </c>
      <c r="D13" s="119">
        <v>566626</v>
      </c>
      <c r="E13" s="119">
        <v>588307</v>
      </c>
      <c r="F13" s="119">
        <v>613768</v>
      </c>
      <c r="G13" s="119">
        <v>608509</v>
      </c>
      <c r="H13" s="119">
        <v>616179</v>
      </c>
      <c r="I13" s="119">
        <v>621992</v>
      </c>
      <c r="J13" s="119">
        <v>663888</v>
      </c>
      <c r="K13" s="119">
        <v>612204</v>
      </c>
      <c r="L13" s="119">
        <v>720009</v>
      </c>
      <c r="M13" s="119">
        <v>784292</v>
      </c>
      <c r="N13" s="119">
        <v>748788</v>
      </c>
      <c r="O13" s="119">
        <v>774085</v>
      </c>
      <c r="P13" s="119">
        <v>915783</v>
      </c>
      <c r="Q13" s="119">
        <v>1003249</v>
      </c>
      <c r="R13" s="119">
        <v>1060693</v>
      </c>
      <c r="S13" s="119">
        <v>1079346</v>
      </c>
      <c r="T13" s="119">
        <v>1194883</v>
      </c>
      <c r="U13" s="119">
        <v>1277271</v>
      </c>
      <c r="V13" s="119">
        <v>1299629</v>
      </c>
      <c r="W13" s="119">
        <v>1298879</v>
      </c>
      <c r="X13" s="119">
        <v>1292039</v>
      </c>
      <c r="Y13" s="119">
        <v>1283677</v>
      </c>
      <c r="Z13" s="119">
        <v>1255292</v>
      </c>
      <c r="AA13" s="119">
        <v>1220151</v>
      </c>
      <c r="AB13" s="119">
        <v>1364769</v>
      </c>
      <c r="AC13" s="119">
        <v>1435118</v>
      </c>
    </row>
    <row r="14" spans="1:87">
      <c r="A14" s="59" t="s">
        <v>603</v>
      </c>
      <c r="B14" s="119">
        <v>1055342</v>
      </c>
      <c r="C14" s="119">
        <v>1044286</v>
      </c>
      <c r="D14" s="119">
        <v>1026019</v>
      </c>
      <c r="E14" s="119">
        <v>1013139</v>
      </c>
      <c r="F14" s="119">
        <v>1002124</v>
      </c>
      <c r="G14" s="119">
        <v>988527</v>
      </c>
      <c r="H14" s="119">
        <v>827141</v>
      </c>
      <c r="I14" s="119">
        <v>816551</v>
      </c>
      <c r="J14" s="119">
        <v>826023</v>
      </c>
      <c r="K14" s="119">
        <v>823957</v>
      </c>
      <c r="L14" s="119">
        <v>817445</v>
      </c>
      <c r="M14" s="119">
        <v>837525</v>
      </c>
      <c r="N14" s="119">
        <v>816846</v>
      </c>
      <c r="O14" s="119">
        <v>760112</v>
      </c>
      <c r="P14" s="119">
        <v>736053</v>
      </c>
      <c r="Q14" s="119">
        <v>719696</v>
      </c>
      <c r="R14" s="119">
        <v>720959</v>
      </c>
      <c r="S14" s="119">
        <v>682615</v>
      </c>
      <c r="T14" s="119">
        <v>733696</v>
      </c>
      <c r="U14" s="119">
        <v>790004</v>
      </c>
      <c r="V14" s="119">
        <v>835537</v>
      </c>
      <c r="W14" s="119">
        <v>845126</v>
      </c>
      <c r="X14" s="119">
        <v>885960</v>
      </c>
      <c r="Y14" s="119">
        <v>911066</v>
      </c>
      <c r="Z14" s="119">
        <v>936570</v>
      </c>
      <c r="AA14" s="119">
        <v>965192</v>
      </c>
      <c r="AB14" s="119">
        <v>1025211</v>
      </c>
      <c r="AC14" s="119">
        <v>1102978</v>
      </c>
    </row>
    <row r="15" spans="1:87">
      <c r="A15" s="59" t="s">
        <v>604</v>
      </c>
      <c r="B15" s="119">
        <v>1482967</v>
      </c>
      <c r="C15" s="119">
        <v>1364905</v>
      </c>
      <c r="D15" s="119">
        <v>1326945</v>
      </c>
      <c r="E15" s="119">
        <v>1345780</v>
      </c>
      <c r="F15" s="119">
        <v>1328075</v>
      </c>
      <c r="G15" s="119">
        <v>1407925</v>
      </c>
      <c r="H15" s="119">
        <v>1319752</v>
      </c>
      <c r="I15" s="119">
        <v>1398591</v>
      </c>
      <c r="J15" s="119">
        <v>1382507</v>
      </c>
      <c r="K15" s="119">
        <v>1358539</v>
      </c>
      <c r="L15" s="119">
        <v>1367600</v>
      </c>
      <c r="M15" s="119">
        <v>1233619</v>
      </c>
      <c r="N15" s="119">
        <v>1138125</v>
      </c>
      <c r="O15" s="119">
        <v>1039284</v>
      </c>
      <c r="P15" s="119">
        <v>989587</v>
      </c>
      <c r="Q15" s="119">
        <v>1025433</v>
      </c>
      <c r="R15" s="119">
        <v>993803</v>
      </c>
      <c r="S15" s="119">
        <v>1017397</v>
      </c>
      <c r="T15" s="119">
        <v>1076029</v>
      </c>
      <c r="U15" s="119">
        <v>1107914</v>
      </c>
      <c r="V15" s="119">
        <v>1128874</v>
      </c>
      <c r="W15" s="119">
        <v>1184719</v>
      </c>
      <c r="X15" s="119">
        <v>1229274</v>
      </c>
      <c r="Y15" s="119">
        <v>1348900</v>
      </c>
      <c r="Z15" s="119">
        <v>1400958</v>
      </c>
      <c r="AA15" s="119">
        <v>1391910</v>
      </c>
      <c r="AB15" s="119">
        <v>1463033</v>
      </c>
      <c r="AC15" s="119">
        <v>1611587</v>
      </c>
    </row>
    <row r="16" spans="1:87">
      <c r="A16" s="59" t="s">
        <v>605</v>
      </c>
      <c r="B16" s="119">
        <v>306143</v>
      </c>
      <c r="C16" s="119">
        <v>301753</v>
      </c>
      <c r="D16" s="119">
        <v>294352</v>
      </c>
      <c r="E16" s="119">
        <v>286701</v>
      </c>
      <c r="F16" s="119">
        <v>289962</v>
      </c>
      <c r="G16" s="119">
        <v>340080</v>
      </c>
      <c r="H16" s="119">
        <v>352687</v>
      </c>
      <c r="I16" s="119">
        <v>337725</v>
      </c>
      <c r="J16" s="119">
        <v>341037</v>
      </c>
      <c r="K16" s="119">
        <v>313400</v>
      </c>
      <c r="L16" s="119">
        <v>312567</v>
      </c>
      <c r="M16" s="119">
        <v>313780</v>
      </c>
      <c r="N16" s="119">
        <v>272118</v>
      </c>
      <c r="O16" s="119">
        <v>287873</v>
      </c>
      <c r="P16" s="119">
        <v>321085</v>
      </c>
      <c r="Q16" s="119">
        <v>350109</v>
      </c>
      <c r="R16" s="119">
        <v>339399</v>
      </c>
      <c r="S16" s="119">
        <v>423069</v>
      </c>
      <c r="T16" s="119">
        <v>442502</v>
      </c>
      <c r="U16" s="119">
        <v>432182</v>
      </c>
      <c r="V16" s="119">
        <v>420447</v>
      </c>
      <c r="W16" s="119">
        <v>401590</v>
      </c>
      <c r="X16" s="119">
        <v>373031</v>
      </c>
      <c r="Y16" s="119">
        <v>349947</v>
      </c>
      <c r="Z16" s="119">
        <v>329527</v>
      </c>
      <c r="AA16" s="119">
        <v>306326</v>
      </c>
      <c r="AB16" s="119">
        <v>321696</v>
      </c>
      <c r="AC16" s="119">
        <v>421107</v>
      </c>
    </row>
    <row r="17" spans="1:29">
      <c r="A17" s="59" t="s">
        <v>606</v>
      </c>
      <c r="B17" s="119">
        <v>602775</v>
      </c>
      <c r="C17" s="119">
        <v>574388</v>
      </c>
      <c r="D17" s="119">
        <v>438993</v>
      </c>
      <c r="E17" s="119">
        <v>511188</v>
      </c>
      <c r="F17" s="119">
        <v>501059</v>
      </c>
      <c r="G17" s="119">
        <v>490020</v>
      </c>
      <c r="H17" s="119">
        <v>534770</v>
      </c>
      <c r="I17" s="119">
        <v>449821</v>
      </c>
      <c r="J17" s="119">
        <v>447998</v>
      </c>
      <c r="K17" s="119">
        <v>474276</v>
      </c>
      <c r="L17" s="119">
        <v>349588</v>
      </c>
      <c r="M17" s="119">
        <v>338687</v>
      </c>
      <c r="N17" s="119">
        <v>329592</v>
      </c>
      <c r="O17" s="119">
        <v>316218</v>
      </c>
      <c r="P17" s="119">
        <v>371025</v>
      </c>
      <c r="Q17" s="119">
        <v>376065</v>
      </c>
      <c r="R17" s="119">
        <v>360664</v>
      </c>
      <c r="S17" s="119">
        <v>372256</v>
      </c>
      <c r="T17" s="119">
        <v>340705</v>
      </c>
      <c r="U17" s="119">
        <v>318570</v>
      </c>
      <c r="V17" s="119">
        <v>237787</v>
      </c>
      <c r="W17" s="119">
        <v>213503</v>
      </c>
      <c r="X17" s="119">
        <v>178768</v>
      </c>
      <c r="Y17" s="119">
        <v>212709</v>
      </c>
      <c r="Z17" s="119">
        <v>194276</v>
      </c>
      <c r="AA17" s="119">
        <v>227241</v>
      </c>
      <c r="AB17" s="119">
        <v>218051</v>
      </c>
      <c r="AC17" s="119">
        <v>210172</v>
      </c>
    </row>
    <row r="18" spans="1:29">
      <c r="A18" s="59" t="s">
        <v>607</v>
      </c>
      <c r="B18" s="119">
        <v>336565</v>
      </c>
      <c r="C18" s="119">
        <v>322950</v>
      </c>
      <c r="D18" s="119">
        <v>290509</v>
      </c>
      <c r="E18" s="119">
        <v>291380</v>
      </c>
      <c r="F18" s="119">
        <v>241582</v>
      </c>
      <c r="G18" s="119">
        <v>236176</v>
      </c>
      <c r="H18" s="119">
        <v>216412</v>
      </c>
      <c r="I18" s="119">
        <v>203043</v>
      </c>
      <c r="J18" s="119">
        <v>209465</v>
      </c>
      <c r="K18" s="119">
        <v>215087</v>
      </c>
      <c r="L18" s="119">
        <v>216915</v>
      </c>
      <c r="M18" s="119">
        <v>239159</v>
      </c>
      <c r="N18" s="119">
        <v>236104</v>
      </c>
      <c r="O18" s="119">
        <v>261242</v>
      </c>
      <c r="P18" s="119">
        <v>269563</v>
      </c>
      <c r="Q18" s="119">
        <v>265830</v>
      </c>
      <c r="R18" s="119">
        <v>313127</v>
      </c>
      <c r="S18" s="119">
        <v>306881</v>
      </c>
      <c r="T18" s="119">
        <v>265323</v>
      </c>
      <c r="U18" s="119">
        <v>256223</v>
      </c>
      <c r="V18" s="119">
        <v>261136</v>
      </c>
      <c r="W18" s="119">
        <v>313320</v>
      </c>
      <c r="X18" s="119">
        <v>292852</v>
      </c>
      <c r="Y18" s="119">
        <v>287857</v>
      </c>
      <c r="Z18" s="119">
        <v>281140</v>
      </c>
      <c r="AA18" s="119">
        <v>226096</v>
      </c>
      <c r="AB18" s="119">
        <v>214698</v>
      </c>
      <c r="AC18" s="119">
        <v>262677</v>
      </c>
    </row>
    <row r="19" spans="1:29">
      <c r="A19" s="59" t="s">
        <v>608</v>
      </c>
      <c r="B19" s="119">
        <v>266420</v>
      </c>
      <c r="C19" s="119">
        <v>256423</v>
      </c>
      <c r="D19" s="119">
        <v>241502</v>
      </c>
      <c r="E19" s="119">
        <v>226658</v>
      </c>
      <c r="F19" s="119">
        <v>216695</v>
      </c>
      <c r="G19" s="119">
        <v>189270</v>
      </c>
      <c r="H19" s="119">
        <v>167617</v>
      </c>
      <c r="I19" s="119">
        <v>179541</v>
      </c>
      <c r="J19" s="119">
        <v>187155</v>
      </c>
      <c r="K19" s="119">
        <v>214240</v>
      </c>
      <c r="L19" s="119">
        <v>198290</v>
      </c>
      <c r="M19" s="119">
        <v>230281</v>
      </c>
      <c r="N19" s="119">
        <v>214762</v>
      </c>
      <c r="O19" s="119">
        <v>213272</v>
      </c>
      <c r="P19" s="119">
        <v>250076</v>
      </c>
      <c r="Q19" s="119">
        <v>304044</v>
      </c>
      <c r="R19" s="119">
        <v>387966</v>
      </c>
      <c r="S19" s="119">
        <v>372085</v>
      </c>
      <c r="T19" s="119">
        <v>374529</v>
      </c>
      <c r="U19" s="119">
        <v>367584</v>
      </c>
      <c r="V19" s="119">
        <v>335834</v>
      </c>
      <c r="W19" s="119">
        <v>320074</v>
      </c>
      <c r="X19" s="119">
        <v>272467</v>
      </c>
      <c r="Y19" s="119">
        <v>257247</v>
      </c>
      <c r="Z19" s="119">
        <v>253401</v>
      </c>
      <c r="AA19" s="119">
        <v>249448</v>
      </c>
      <c r="AB19" s="119">
        <v>341754</v>
      </c>
      <c r="AC19" s="119">
        <v>375621</v>
      </c>
    </row>
    <row r="20" spans="1:29">
      <c r="A20" s="59" t="s">
        <v>609</v>
      </c>
      <c r="B20" s="119">
        <v>200104</v>
      </c>
      <c r="C20" s="119">
        <v>192752</v>
      </c>
      <c r="D20" s="119">
        <v>193214</v>
      </c>
      <c r="E20" s="119">
        <v>215195</v>
      </c>
      <c r="F20" s="119">
        <v>212403</v>
      </c>
      <c r="G20" s="119">
        <v>159441</v>
      </c>
      <c r="H20" s="119">
        <v>153907</v>
      </c>
      <c r="I20" s="119">
        <v>152292</v>
      </c>
      <c r="J20" s="119">
        <v>147506</v>
      </c>
      <c r="K20" s="119">
        <v>134369</v>
      </c>
      <c r="L20" s="119">
        <v>136187</v>
      </c>
      <c r="M20" s="119">
        <v>31411</v>
      </c>
      <c r="N20" s="119">
        <v>29978</v>
      </c>
      <c r="O20" s="119">
        <v>33620</v>
      </c>
      <c r="P20" s="119">
        <v>42094</v>
      </c>
      <c r="Q20" s="119">
        <v>42215</v>
      </c>
      <c r="R20" s="119">
        <v>43818</v>
      </c>
      <c r="S20" s="119">
        <v>39041</v>
      </c>
      <c r="T20" s="119">
        <v>39993</v>
      </c>
      <c r="U20" s="119">
        <v>42878</v>
      </c>
      <c r="V20" s="119">
        <v>51412</v>
      </c>
      <c r="W20" s="119">
        <v>49595</v>
      </c>
      <c r="X20" s="119">
        <v>45453</v>
      </c>
      <c r="Y20" s="119">
        <v>38017</v>
      </c>
      <c r="Z20" s="119">
        <v>34860</v>
      </c>
      <c r="AA20" s="119">
        <v>34328</v>
      </c>
      <c r="AB20" s="119">
        <v>33429</v>
      </c>
      <c r="AC20" s="119">
        <v>39229</v>
      </c>
    </row>
    <row r="21" spans="1:29">
      <c r="A21" s="59" t="s">
        <v>610</v>
      </c>
      <c r="B21" s="119">
        <v>430755</v>
      </c>
      <c r="C21" s="119">
        <v>394622</v>
      </c>
      <c r="D21" s="119">
        <v>380940</v>
      </c>
      <c r="E21" s="119">
        <v>374461</v>
      </c>
      <c r="F21" s="119">
        <v>365630</v>
      </c>
      <c r="G21" s="119">
        <v>352827</v>
      </c>
      <c r="H21" s="119">
        <v>351769</v>
      </c>
      <c r="I21" s="119">
        <v>374089</v>
      </c>
      <c r="J21" s="119">
        <v>381338</v>
      </c>
      <c r="K21" s="119">
        <v>368587</v>
      </c>
      <c r="L21" s="119">
        <v>359036</v>
      </c>
      <c r="M21" s="119">
        <v>355341</v>
      </c>
      <c r="N21" s="119">
        <v>315071</v>
      </c>
      <c r="O21" s="119">
        <v>317009</v>
      </c>
      <c r="P21" s="119">
        <v>348508</v>
      </c>
      <c r="Q21" s="119">
        <v>398718</v>
      </c>
      <c r="R21" s="119">
        <v>400998</v>
      </c>
      <c r="S21" s="119">
        <v>417015</v>
      </c>
      <c r="T21" s="119">
        <v>419950</v>
      </c>
      <c r="U21" s="119">
        <v>423744</v>
      </c>
      <c r="V21" s="119">
        <v>402656</v>
      </c>
      <c r="W21" s="119">
        <v>416242</v>
      </c>
      <c r="X21" s="119">
        <v>387307</v>
      </c>
      <c r="Y21" s="119">
        <v>373457</v>
      </c>
      <c r="Z21" s="119">
        <v>358608</v>
      </c>
      <c r="AA21" s="119">
        <v>389612</v>
      </c>
      <c r="AB21" s="119">
        <v>388029</v>
      </c>
      <c r="AC21" s="119">
        <v>435392</v>
      </c>
    </row>
    <row r="22" spans="1:29">
      <c r="A22" s="59" t="s">
        <v>611</v>
      </c>
      <c r="B22" s="119">
        <v>564223</v>
      </c>
      <c r="C22" s="119">
        <v>521159</v>
      </c>
      <c r="D22" s="119">
        <v>508213</v>
      </c>
      <c r="E22" s="119">
        <v>496616</v>
      </c>
      <c r="F22" s="119">
        <v>473769</v>
      </c>
      <c r="G22" s="119">
        <v>435139</v>
      </c>
      <c r="H22" s="119">
        <v>471293</v>
      </c>
      <c r="I22" s="119">
        <v>427422</v>
      </c>
      <c r="J22" s="119">
        <v>442138</v>
      </c>
      <c r="K22" s="119">
        <v>419807</v>
      </c>
      <c r="L22" s="119">
        <v>372738</v>
      </c>
      <c r="M22" s="119">
        <v>434053</v>
      </c>
      <c r="N22" s="119">
        <v>406431</v>
      </c>
      <c r="O22" s="119">
        <v>398615</v>
      </c>
      <c r="P22" s="119">
        <v>458140</v>
      </c>
      <c r="Q22" s="119">
        <v>521689</v>
      </c>
      <c r="R22" s="119">
        <v>560855</v>
      </c>
      <c r="S22" s="119">
        <v>674843</v>
      </c>
      <c r="T22" s="119">
        <v>692986</v>
      </c>
      <c r="U22" s="119">
        <v>705494</v>
      </c>
      <c r="V22" s="119">
        <v>619133</v>
      </c>
      <c r="W22" s="119">
        <v>569310</v>
      </c>
      <c r="X22" s="119">
        <v>550807</v>
      </c>
      <c r="Y22" s="119">
        <v>578797</v>
      </c>
      <c r="Z22" s="119">
        <v>539924</v>
      </c>
      <c r="AA22" s="119">
        <v>514038</v>
      </c>
      <c r="AB22" s="119">
        <v>559127</v>
      </c>
      <c r="AC22" s="119">
        <v>638660</v>
      </c>
    </row>
    <row r="23" spans="1:29">
      <c r="A23" s="59" t="s">
        <v>612</v>
      </c>
      <c r="B23" s="119">
        <v>234089</v>
      </c>
      <c r="C23" s="119">
        <v>217391</v>
      </c>
      <c r="D23" s="119">
        <v>213798</v>
      </c>
      <c r="E23" s="119">
        <v>202198</v>
      </c>
      <c r="F23" s="119">
        <v>199696</v>
      </c>
      <c r="G23" s="119">
        <v>198528</v>
      </c>
      <c r="H23" s="119">
        <v>198848</v>
      </c>
      <c r="I23" s="119">
        <v>202531</v>
      </c>
      <c r="J23" s="119">
        <v>203223</v>
      </c>
      <c r="K23" s="119">
        <v>199516</v>
      </c>
      <c r="L23" s="119">
        <v>215125</v>
      </c>
      <c r="M23" s="119">
        <v>219573</v>
      </c>
      <c r="N23" s="119">
        <v>212735</v>
      </c>
      <c r="O23" s="119">
        <v>221104</v>
      </c>
      <c r="P23" s="119">
        <v>250406</v>
      </c>
      <c r="Q23" s="119">
        <v>334628</v>
      </c>
      <c r="R23" s="119">
        <v>353345</v>
      </c>
      <c r="S23" s="119">
        <v>363497</v>
      </c>
      <c r="T23" s="119">
        <v>379403</v>
      </c>
      <c r="U23" s="119">
        <v>421908</v>
      </c>
      <c r="V23" s="119">
        <v>430342</v>
      </c>
      <c r="W23" s="119">
        <v>491743</v>
      </c>
      <c r="X23" s="119">
        <v>495953</v>
      </c>
      <c r="Y23" s="119">
        <v>505539</v>
      </c>
      <c r="Z23" s="119">
        <v>486638</v>
      </c>
      <c r="AA23" s="119">
        <v>452774</v>
      </c>
      <c r="AB23" s="119">
        <v>486698</v>
      </c>
      <c r="AC23" s="119">
        <v>542263</v>
      </c>
    </row>
    <row r="24" spans="1:29">
      <c r="A24" s="59" t="s">
        <v>613</v>
      </c>
      <c r="B24" s="119">
        <v>233616</v>
      </c>
      <c r="C24" s="119">
        <v>219865</v>
      </c>
      <c r="D24" s="119">
        <v>198022</v>
      </c>
      <c r="E24" s="119">
        <v>222137</v>
      </c>
      <c r="F24" s="119">
        <v>204081</v>
      </c>
      <c r="G24" s="119">
        <v>201018</v>
      </c>
      <c r="H24" s="119">
        <v>196349</v>
      </c>
      <c r="I24" s="119">
        <v>197229</v>
      </c>
      <c r="J24" s="119">
        <v>217268</v>
      </c>
      <c r="K24" s="119">
        <v>203402</v>
      </c>
      <c r="L24" s="119">
        <v>216340</v>
      </c>
      <c r="M24" s="119">
        <v>234007</v>
      </c>
      <c r="N24" s="119">
        <v>201508</v>
      </c>
      <c r="O24" s="119">
        <v>198530</v>
      </c>
      <c r="P24" s="119">
        <v>231179</v>
      </c>
      <c r="Q24" s="119">
        <v>265386</v>
      </c>
      <c r="R24" s="119">
        <v>277938</v>
      </c>
      <c r="S24" s="119">
        <v>348177</v>
      </c>
      <c r="T24" s="119">
        <v>364352</v>
      </c>
      <c r="U24" s="119">
        <v>312850</v>
      </c>
      <c r="V24" s="119">
        <v>366159</v>
      </c>
      <c r="W24" s="119">
        <v>342615</v>
      </c>
      <c r="X24" s="119">
        <v>304820</v>
      </c>
      <c r="Y24" s="119">
        <v>331256</v>
      </c>
      <c r="Z24" s="119">
        <v>344185</v>
      </c>
      <c r="AA24" s="119">
        <v>367656</v>
      </c>
      <c r="AB24" s="119">
        <v>378408</v>
      </c>
      <c r="AC24" s="119">
        <v>393654</v>
      </c>
    </row>
    <row r="25" spans="1:29">
      <c r="A25" s="59" t="s">
        <v>614</v>
      </c>
      <c r="B25" s="119">
        <v>374180</v>
      </c>
      <c r="C25" s="119">
        <v>351187</v>
      </c>
      <c r="D25" s="119">
        <v>324985</v>
      </c>
      <c r="E25" s="119">
        <v>330620</v>
      </c>
      <c r="F25" s="119">
        <v>320462</v>
      </c>
      <c r="G25" s="119">
        <v>313448</v>
      </c>
      <c r="H25" s="119">
        <v>297047</v>
      </c>
      <c r="I25" s="119">
        <v>306606</v>
      </c>
      <c r="J25" s="119">
        <v>298797</v>
      </c>
      <c r="K25" s="119">
        <v>285890</v>
      </c>
      <c r="L25" s="119">
        <v>285970</v>
      </c>
      <c r="M25" s="119">
        <v>314693</v>
      </c>
      <c r="N25" s="119">
        <v>295631</v>
      </c>
      <c r="O25" s="119">
        <v>296682</v>
      </c>
      <c r="P25" s="119">
        <v>290253</v>
      </c>
      <c r="Q25" s="119">
        <v>299826</v>
      </c>
      <c r="R25" s="119">
        <v>294197</v>
      </c>
      <c r="S25" s="119">
        <v>301705</v>
      </c>
      <c r="T25" s="119">
        <v>356808</v>
      </c>
      <c r="U25" s="119">
        <v>374812</v>
      </c>
      <c r="V25" s="119">
        <v>397885</v>
      </c>
      <c r="W25" s="119">
        <v>393233</v>
      </c>
      <c r="X25" s="119">
        <v>379598</v>
      </c>
      <c r="Y25" s="119">
        <v>380728</v>
      </c>
      <c r="Z25" s="119">
        <v>362640</v>
      </c>
      <c r="AA25" s="119">
        <v>354498</v>
      </c>
      <c r="AB25" s="119">
        <v>384243</v>
      </c>
      <c r="AC25" s="119">
        <v>422352</v>
      </c>
    </row>
    <row r="26" spans="1:29">
      <c r="A26" s="59" t="s">
        <v>615</v>
      </c>
      <c r="B26" s="119">
        <v>293342</v>
      </c>
      <c r="C26" s="119">
        <v>288971</v>
      </c>
      <c r="D26" s="119">
        <v>245613</v>
      </c>
      <c r="E26" s="119">
        <v>273390</v>
      </c>
      <c r="F26" s="119">
        <v>247119</v>
      </c>
      <c r="G26" s="119">
        <v>241390</v>
      </c>
      <c r="H26" s="119">
        <v>242552</v>
      </c>
      <c r="I26" s="119">
        <v>250016</v>
      </c>
      <c r="J26" s="119">
        <v>257624</v>
      </c>
      <c r="K26" s="119">
        <v>258105</v>
      </c>
      <c r="L26" s="119">
        <v>300938</v>
      </c>
      <c r="M26" s="119">
        <v>303495</v>
      </c>
      <c r="N26" s="119">
        <v>281935</v>
      </c>
      <c r="O26" s="119">
        <v>277586</v>
      </c>
      <c r="P26" s="119">
        <v>286092</v>
      </c>
      <c r="Q26" s="119">
        <v>309141</v>
      </c>
      <c r="R26" s="119">
        <v>317572</v>
      </c>
      <c r="S26" s="119">
        <v>316607</v>
      </c>
      <c r="T26" s="119">
        <v>355434</v>
      </c>
      <c r="U26" s="119">
        <v>373250</v>
      </c>
      <c r="V26" s="119">
        <v>372383</v>
      </c>
      <c r="W26" s="119">
        <v>369907</v>
      </c>
      <c r="X26" s="119">
        <v>370255</v>
      </c>
      <c r="Y26" s="119">
        <v>368025</v>
      </c>
      <c r="Z26" s="119">
        <v>419983</v>
      </c>
      <c r="AA26" s="119">
        <v>417745</v>
      </c>
      <c r="AB26" s="119">
        <v>475478</v>
      </c>
      <c r="AC26" s="119">
        <v>527509</v>
      </c>
    </row>
    <row r="27" spans="1:29">
      <c r="A27" s="43" t="s">
        <v>616</v>
      </c>
      <c r="B27" s="119">
        <v>21845604</v>
      </c>
      <c r="C27" s="119">
        <v>22322386</v>
      </c>
      <c r="D27" s="119">
        <v>22501269</v>
      </c>
      <c r="E27" s="119">
        <v>24559527</v>
      </c>
      <c r="F27" s="119">
        <v>25066227</v>
      </c>
      <c r="G27" s="119">
        <v>25185407</v>
      </c>
      <c r="H27" s="119">
        <v>25818519</v>
      </c>
      <c r="I27" s="119">
        <v>27355268</v>
      </c>
      <c r="J27" s="119">
        <v>27217706</v>
      </c>
      <c r="K27" s="119">
        <v>26894993</v>
      </c>
      <c r="L27" s="119">
        <v>27319398</v>
      </c>
      <c r="M27" s="119">
        <v>28550021</v>
      </c>
      <c r="N27" s="119">
        <v>28272994</v>
      </c>
      <c r="O27" s="119">
        <v>28195116</v>
      </c>
      <c r="P27" s="119">
        <v>29356422</v>
      </c>
      <c r="Q27" s="119">
        <v>31160870</v>
      </c>
      <c r="R27" s="119">
        <v>32191662</v>
      </c>
      <c r="S27" s="119">
        <v>33878604</v>
      </c>
      <c r="T27" s="119">
        <v>36398620</v>
      </c>
      <c r="U27" s="119">
        <v>37623578</v>
      </c>
      <c r="V27" s="119">
        <v>38574810</v>
      </c>
      <c r="W27" s="119">
        <v>39870112</v>
      </c>
      <c r="X27" s="119">
        <v>41288421</v>
      </c>
      <c r="Y27" s="119">
        <v>42327597</v>
      </c>
      <c r="Z27" s="119">
        <v>42420344</v>
      </c>
      <c r="AA27" s="119">
        <v>43179399</v>
      </c>
      <c r="AB27" s="119">
        <v>45492875</v>
      </c>
      <c r="AC27" s="119">
        <v>48402516</v>
      </c>
    </row>
    <row r="28" spans="1:29" s="13" customFormat="1">
      <c r="A28" s="43" t="s">
        <v>617</v>
      </c>
      <c r="B28" s="121">
        <v>31780113</v>
      </c>
      <c r="C28" s="121">
        <v>32007012</v>
      </c>
      <c r="D28" s="121">
        <v>31742612</v>
      </c>
      <c r="E28" s="121">
        <v>34063719</v>
      </c>
      <c r="F28" s="121">
        <v>34301890</v>
      </c>
      <c r="G28" s="121">
        <v>34237212</v>
      </c>
      <c r="H28" s="121">
        <v>34647121</v>
      </c>
      <c r="I28" s="121">
        <v>36182670</v>
      </c>
      <c r="J28" s="121">
        <v>36185814</v>
      </c>
      <c r="K28" s="121">
        <v>35965931</v>
      </c>
      <c r="L28" s="121">
        <v>36257718</v>
      </c>
      <c r="M28" s="121">
        <v>37605804</v>
      </c>
      <c r="N28" s="121">
        <v>36852226</v>
      </c>
      <c r="O28" s="121">
        <v>36640135</v>
      </c>
      <c r="P28" s="121">
        <v>38701792</v>
      </c>
      <c r="Q28" s="121">
        <v>41041975</v>
      </c>
      <c r="R28" s="121">
        <v>42378483</v>
      </c>
      <c r="S28" s="121">
        <v>44585485</v>
      </c>
      <c r="T28" s="121">
        <v>47440553</v>
      </c>
      <c r="U28" s="121">
        <v>49121869</v>
      </c>
      <c r="V28" s="121">
        <v>50087668</v>
      </c>
      <c r="W28" s="121">
        <v>51501014</v>
      </c>
      <c r="X28" s="121">
        <v>52456931</v>
      </c>
      <c r="Y28" s="121">
        <v>53669311</v>
      </c>
      <c r="Z28" s="121">
        <v>53861666</v>
      </c>
      <c r="AA28" s="121">
        <v>54716962</v>
      </c>
      <c r="AB28" s="121">
        <v>57669895</v>
      </c>
      <c r="AC28" s="121">
        <v>62058943</v>
      </c>
    </row>
    <row r="29" spans="1:29">
      <c r="AC29" s="119"/>
    </row>
  </sheetData>
  <sheetProtection selectLockedCells="1" selectUnlockedCells="1"/>
  <hyperlinks>
    <hyperlink ref="A1" location="Índice!A1" display="           Índice           " xr:uid="{00000000-0004-0000-10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50"/>
  </sheetPr>
  <dimension ref="A1:AL32"/>
  <sheetViews>
    <sheetView workbookViewId="0">
      <pane xSplit="1" topLeftCell="AJ1" activePane="topRight" state="frozen"/>
      <selection pane="topRight" sqref="A1:XFD1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0" max="30" width="13.140625" customWidth="1"/>
    <col min="31" max="31" width="13.140625" style="4" customWidth="1"/>
    <col min="32" max="38" width="13.28515625" style="4" customWidth="1"/>
    <col min="39" max="16384" width="9" style="4"/>
  </cols>
  <sheetData>
    <row r="1" spans="1:38" ht="57" customHeight="1">
      <c r="A1" s="5" t="s">
        <v>17</v>
      </c>
      <c r="AB1" s="5"/>
      <c r="AC1" s="5"/>
    </row>
    <row r="2" spans="1:38" customFormat="1" ht="16.5" customHeight="1">
      <c r="A2" s="308" t="s">
        <v>618</v>
      </c>
      <c r="B2" s="309" t="s">
        <v>487</v>
      </c>
      <c r="C2" s="309" t="s">
        <v>486</v>
      </c>
      <c r="D2" s="309" t="s">
        <v>485</v>
      </c>
      <c r="E2" s="309" t="s">
        <v>484</v>
      </c>
      <c r="F2" s="309" t="s">
        <v>620</v>
      </c>
      <c r="G2" s="309" t="s">
        <v>483</v>
      </c>
      <c r="H2" s="309" t="s">
        <v>482</v>
      </c>
      <c r="I2" s="309" t="s">
        <v>481</v>
      </c>
      <c r="J2" s="309" t="s">
        <v>480</v>
      </c>
      <c r="K2" s="309" t="s">
        <v>272</v>
      </c>
      <c r="L2" s="309" t="s">
        <v>479</v>
      </c>
      <c r="M2" s="309" t="s">
        <v>478</v>
      </c>
      <c r="N2" s="309" t="s">
        <v>477</v>
      </c>
      <c r="O2" s="309" t="s">
        <v>476</v>
      </c>
      <c r="P2" s="309" t="s">
        <v>290</v>
      </c>
      <c r="Q2" s="309" t="s">
        <v>475</v>
      </c>
      <c r="R2" s="309" t="s">
        <v>474</v>
      </c>
      <c r="S2" s="309" t="s">
        <v>473</v>
      </c>
      <c r="T2" s="309" t="s">
        <v>472</v>
      </c>
      <c r="U2" s="309" t="s">
        <v>267</v>
      </c>
      <c r="V2" s="309" t="s">
        <v>471</v>
      </c>
      <c r="W2" s="309" t="s">
        <v>470</v>
      </c>
      <c r="X2" s="309" t="s">
        <v>469</v>
      </c>
      <c r="Y2" s="309" t="s">
        <v>468</v>
      </c>
      <c r="Z2" s="309" t="s">
        <v>266</v>
      </c>
      <c r="AA2" s="309" t="s">
        <v>467</v>
      </c>
      <c r="AB2" s="309" t="s">
        <v>466</v>
      </c>
      <c r="AC2" s="309" t="s">
        <v>800</v>
      </c>
      <c r="AD2" s="309" t="s">
        <v>843</v>
      </c>
      <c r="AE2" s="309" t="s">
        <v>861</v>
      </c>
      <c r="AF2" s="309" t="s">
        <v>908</v>
      </c>
      <c r="AG2" s="309" t="s">
        <v>917</v>
      </c>
      <c r="AH2" s="309" t="s">
        <v>927</v>
      </c>
      <c r="AI2" s="309" t="s">
        <v>934</v>
      </c>
      <c r="AJ2" s="309" t="s">
        <v>944</v>
      </c>
      <c r="AK2" s="309" t="s">
        <v>969</v>
      </c>
      <c r="AL2" s="309" t="s">
        <v>981</v>
      </c>
    </row>
    <row r="3" spans="1:38" customFormat="1" ht="16.5" customHeight="1">
      <c r="A3" s="308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</row>
    <row r="4" spans="1:38" s="13" customFormat="1">
      <c r="A4" s="13" t="s">
        <v>621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8" s="13" customFormat="1">
      <c r="A5" s="13" t="s">
        <v>622</v>
      </c>
      <c r="B5" s="121">
        <v>2638629</v>
      </c>
      <c r="C5" s="121">
        <v>2716975</v>
      </c>
      <c r="D5" s="121">
        <v>2708010</v>
      </c>
      <c r="E5" s="121">
        <v>2700017</v>
      </c>
      <c r="F5" s="121">
        <v>2638629</v>
      </c>
      <c r="G5" s="121">
        <v>2776618</v>
      </c>
      <c r="H5" s="121">
        <v>2777019</v>
      </c>
      <c r="I5" s="121">
        <v>2658418</v>
      </c>
      <c r="J5" s="121">
        <v>2392364</v>
      </c>
      <c r="K5" s="121">
        <v>2776618</v>
      </c>
      <c r="L5" s="121">
        <v>2612055</v>
      </c>
      <c r="M5" s="121">
        <v>2582268</v>
      </c>
      <c r="N5" s="121">
        <v>2594031</v>
      </c>
      <c r="O5" s="121">
        <v>2721963</v>
      </c>
      <c r="P5" s="121">
        <v>2612055</v>
      </c>
      <c r="Q5" s="121">
        <v>2764335</v>
      </c>
      <c r="R5" s="121">
        <v>2812461</v>
      </c>
      <c r="S5" s="121">
        <v>2982285</v>
      </c>
      <c r="T5" s="121">
        <v>2813298</v>
      </c>
      <c r="U5" s="121">
        <v>2764335</v>
      </c>
      <c r="V5" s="121">
        <v>2763101</v>
      </c>
      <c r="W5" s="121">
        <v>2700731</v>
      </c>
      <c r="X5" s="121">
        <v>2673316</v>
      </c>
      <c r="Y5" s="121">
        <v>2693276</v>
      </c>
      <c r="Z5" s="121">
        <v>2763101</v>
      </c>
      <c r="AA5" s="121">
        <v>2629813</v>
      </c>
      <c r="AB5" s="121">
        <v>2611991</v>
      </c>
      <c r="AC5" s="121">
        <v>2629813</v>
      </c>
      <c r="AD5" s="121">
        <v>2629813</v>
      </c>
      <c r="AE5" s="121">
        <v>2439822</v>
      </c>
      <c r="AF5" s="121">
        <v>2439822</v>
      </c>
      <c r="AG5" s="121">
        <v>2439822</v>
      </c>
      <c r="AH5" s="121">
        <v>2439822</v>
      </c>
      <c r="AI5" s="121">
        <v>2572207</v>
      </c>
      <c r="AJ5" s="121">
        <v>2572207</v>
      </c>
      <c r="AK5" s="121">
        <v>2572207</v>
      </c>
      <c r="AL5" s="121">
        <v>2572207</v>
      </c>
    </row>
    <row r="6" spans="1:38">
      <c r="A6" s="4" t="s">
        <v>623</v>
      </c>
      <c r="B6" s="119">
        <v>374765</v>
      </c>
      <c r="C6" s="119">
        <v>339486</v>
      </c>
      <c r="D6" s="119">
        <v>375608</v>
      </c>
      <c r="E6" s="119">
        <v>332696</v>
      </c>
      <c r="F6" s="119">
        <v>1422555</v>
      </c>
      <c r="G6" s="119">
        <v>309350</v>
      </c>
      <c r="H6" s="119">
        <v>282937</v>
      </c>
      <c r="I6" s="119">
        <v>252802</v>
      </c>
      <c r="J6" s="119">
        <v>404624</v>
      </c>
      <c r="K6" s="119">
        <v>1249713</v>
      </c>
      <c r="L6" s="119">
        <v>285312</v>
      </c>
      <c r="M6" s="119">
        <v>294241</v>
      </c>
      <c r="N6" s="119">
        <v>348900</v>
      </c>
      <c r="O6" s="119">
        <v>264930</v>
      </c>
      <c r="P6" s="119">
        <v>1193383</v>
      </c>
      <c r="Q6" s="119">
        <v>296389</v>
      </c>
      <c r="R6" s="119">
        <v>483749</v>
      </c>
      <c r="S6" s="119">
        <v>318869</v>
      </c>
      <c r="T6" s="119">
        <v>399854</v>
      </c>
      <c r="U6" s="119">
        <v>1498861</v>
      </c>
      <c r="V6" s="119">
        <v>129563</v>
      </c>
      <c r="W6" s="119">
        <v>216280</v>
      </c>
      <c r="X6" s="119">
        <v>282776</v>
      </c>
      <c r="Y6" s="119">
        <v>157545</v>
      </c>
      <c r="Z6" s="119">
        <v>786164</v>
      </c>
      <c r="AA6" s="119">
        <v>247759</v>
      </c>
      <c r="AB6" s="119">
        <v>202015</v>
      </c>
      <c r="AC6" s="119">
        <v>687880</v>
      </c>
      <c r="AD6" s="119">
        <v>970001</v>
      </c>
      <c r="AE6" s="119">
        <v>285376</v>
      </c>
      <c r="AF6" s="119">
        <v>678511</v>
      </c>
      <c r="AG6" s="119">
        <v>1113340</v>
      </c>
      <c r="AH6" s="119">
        <v>1329608</v>
      </c>
      <c r="AI6" s="119">
        <v>406990</v>
      </c>
      <c r="AJ6" s="119">
        <v>709666</v>
      </c>
      <c r="AK6" s="119">
        <v>1009452</v>
      </c>
      <c r="AL6" s="119">
        <v>1334429</v>
      </c>
    </row>
    <row r="7" spans="1:38">
      <c r="A7" s="4" t="s">
        <v>624</v>
      </c>
      <c r="B7" s="119">
        <v>-296419</v>
      </c>
      <c r="C7" s="119">
        <v>-348451</v>
      </c>
      <c r="D7" s="119">
        <v>-383601</v>
      </c>
      <c r="E7" s="119">
        <v>-256095</v>
      </c>
      <c r="F7" s="119">
        <v>-1284566</v>
      </c>
      <c r="G7" s="119">
        <v>-308949</v>
      </c>
      <c r="H7" s="119">
        <v>-401538</v>
      </c>
      <c r="I7" s="119">
        <v>-518856</v>
      </c>
      <c r="J7" s="119">
        <v>-184933</v>
      </c>
      <c r="K7" s="119">
        <v>-1414276</v>
      </c>
      <c r="L7" s="119">
        <v>-315099</v>
      </c>
      <c r="M7" s="119">
        <v>-282478</v>
      </c>
      <c r="N7" s="119">
        <v>-220968</v>
      </c>
      <c r="O7" s="119">
        <v>-222558</v>
      </c>
      <c r="P7" s="119">
        <v>-1041103</v>
      </c>
      <c r="Q7" s="119">
        <v>-248263</v>
      </c>
      <c r="R7" s="119">
        <v>-313925</v>
      </c>
      <c r="S7" s="119">
        <v>-487856</v>
      </c>
      <c r="T7" s="119">
        <v>-450051</v>
      </c>
      <c r="U7" s="119">
        <v>-1500095</v>
      </c>
      <c r="V7" s="119">
        <v>-191933</v>
      </c>
      <c r="W7" s="119">
        <v>-243695</v>
      </c>
      <c r="X7" s="119">
        <v>-262816</v>
      </c>
      <c r="Y7" s="119">
        <v>-221008</v>
      </c>
      <c r="Z7" s="119">
        <v>-919452</v>
      </c>
      <c r="AA7" s="119">
        <v>-265581</v>
      </c>
      <c r="AB7" s="119">
        <v>-271127</v>
      </c>
      <c r="AC7" s="119">
        <v>-874859</v>
      </c>
      <c r="AD7" s="119">
        <v>-1159992</v>
      </c>
      <c r="AE7" s="119">
        <v>-243274</v>
      </c>
      <c r="AF7" s="119">
        <v>-489866</v>
      </c>
      <c r="AG7" s="119">
        <v>-908700</v>
      </c>
      <c r="AH7" s="119">
        <v>-1197223</v>
      </c>
      <c r="AI7" s="119">
        <v>-284916</v>
      </c>
      <c r="AJ7" s="119">
        <v>-675314</v>
      </c>
      <c r="AK7" s="119">
        <v>-1003770</v>
      </c>
      <c r="AL7" s="119">
        <v>-1306149</v>
      </c>
    </row>
    <row r="8" spans="1:38" s="13" customFormat="1">
      <c r="A8" s="13" t="s">
        <v>625</v>
      </c>
      <c r="B8" s="121">
        <v>2716975</v>
      </c>
      <c r="C8" s="121">
        <v>2708010</v>
      </c>
      <c r="D8" s="121">
        <v>2700017</v>
      </c>
      <c r="E8" s="121">
        <v>2776618</v>
      </c>
      <c r="F8" s="121">
        <v>2776618</v>
      </c>
      <c r="G8" s="121">
        <v>2777019</v>
      </c>
      <c r="H8" s="121">
        <v>2658418</v>
      </c>
      <c r="I8" s="121">
        <v>2392364</v>
      </c>
      <c r="J8" s="121">
        <v>2612055</v>
      </c>
      <c r="K8" s="121">
        <v>2612055</v>
      </c>
      <c r="L8" s="121">
        <v>2582268</v>
      </c>
      <c r="M8" s="121">
        <v>2594031</v>
      </c>
      <c r="N8" s="121">
        <v>2721963</v>
      </c>
      <c r="O8" s="121">
        <v>2764335</v>
      </c>
      <c r="P8" s="121">
        <v>2764335</v>
      </c>
      <c r="Q8" s="121">
        <v>2812461</v>
      </c>
      <c r="R8" s="121">
        <v>2982285</v>
      </c>
      <c r="S8" s="121">
        <v>2813298</v>
      </c>
      <c r="T8" s="121">
        <v>2763101</v>
      </c>
      <c r="U8" s="121">
        <v>2763101</v>
      </c>
      <c r="V8" s="121">
        <v>2700731</v>
      </c>
      <c r="W8" s="121">
        <v>2673316</v>
      </c>
      <c r="X8" s="121">
        <v>2693276</v>
      </c>
      <c r="Y8" s="121">
        <v>2629813</v>
      </c>
      <c r="Z8" s="121">
        <v>2629813</v>
      </c>
      <c r="AA8" s="121">
        <v>2611991</v>
      </c>
      <c r="AB8" s="121">
        <v>2542879</v>
      </c>
      <c r="AC8" s="121">
        <v>2442834</v>
      </c>
      <c r="AD8" s="121">
        <v>2439822</v>
      </c>
      <c r="AE8" s="121">
        <v>2481924</v>
      </c>
      <c r="AF8" s="121">
        <v>2628467</v>
      </c>
      <c r="AG8" s="121">
        <v>2644462</v>
      </c>
      <c r="AH8" s="121">
        <v>2572207</v>
      </c>
      <c r="AI8" s="121">
        <v>2694281</v>
      </c>
      <c r="AJ8" s="121">
        <v>2606559</v>
      </c>
      <c r="AK8" s="121">
        <v>2577889</v>
      </c>
      <c r="AL8" s="121">
        <v>2600487</v>
      </c>
    </row>
    <row r="9" spans="1:38">
      <c r="A9" s="4" t="s">
        <v>626</v>
      </c>
      <c r="B9" s="119">
        <v>2600350</v>
      </c>
      <c r="C9" s="119">
        <v>2591281</v>
      </c>
      <c r="D9" s="119">
        <v>2610120</v>
      </c>
      <c r="E9" s="119">
        <v>2674934</v>
      </c>
      <c r="F9" s="119">
        <v>2674934</v>
      </c>
      <c r="G9" s="119">
        <v>2670490</v>
      </c>
      <c r="H9" s="119">
        <v>2553487</v>
      </c>
      <c r="I9" s="119">
        <v>2286240</v>
      </c>
      <c r="J9" s="119">
        <v>2483006</v>
      </c>
      <c r="K9" s="119">
        <v>2483006</v>
      </c>
      <c r="L9" s="119">
        <v>2464832</v>
      </c>
      <c r="M9" s="119">
        <v>2479225</v>
      </c>
      <c r="N9" s="119">
        <v>2529665</v>
      </c>
      <c r="O9" s="119">
        <v>2510760</v>
      </c>
      <c r="P9" s="119">
        <v>2510760</v>
      </c>
      <c r="Q9" s="119">
        <v>2551977</v>
      </c>
      <c r="R9" s="119">
        <v>2751017</v>
      </c>
      <c r="S9" s="119">
        <v>2605365</v>
      </c>
      <c r="T9" s="119">
        <v>2590995</v>
      </c>
      <c r="U9" s="119">
        <v>2590995</v>
      </c>
      <c r="V9" s="119">
        <v>2543413</v>
      </c>
      <c r="W9" s="119">
        <v>2518339</v>
      </c>
      <c r="X9" s="119">
        <v>2544148</v>
      </c>
      <c r="Y9" s="119">
        <v>2491660</v>
      </c>
      <c r="Z9" s="119">
        <v>2491660</v>
      </c>
      <c r="AA9" s="119">
        <v>2484359</v>
      </c>
      <c r="AB9" s="119">
        <v>2431411</v>
      </c>
      <c r="AC9" s="119">
        <v>2336718</v>
      </c>
      <c r="AD9" s="119">
        <v>2330449</v>
      </c>
      <c r="AE9" s="119">
        <v>2376892</v>
      </c>
      <c r="AF9" s="119">
        <v>2505606</v>
      </c>
      <c r="AG9" s="119">
        <v>2554884</v>
      </c>
      <c r="AH9" s="119">
        <v>2467358</v>
      </c>
      <c r="AI9" s="119">
        <v>2604367</v>
      </c>
      <c r="AJ9" s="119">
        <v>2490888</v>
      </c>
      <c r="AK9" s="119">
        <v>2478443</v>
      </c>
      <c r="AL9" s="119">
        <v>2510430</v>
      </c>
    </row>
    <row r="10" spans="1:38">
      <c r="A10" s="4" t="s">
        <v>627</v>
      </c>
      <c r="B10" s="119">
        <v>7117</v>
      </c>
      <c r="C10" s="119">
        <v>6093</v>
      </c>
      <c r="D10" s="119">
        <v>5587</v>
      </c>
      <c r="E10" s="119">
        <v>5973</v>
      </c>
      <c r="F10" s="119">
        <v>5973</v>
      </c>
      <c r="G10" s="119">
        <v>5469</v>
      </c>
      <c r="H10" s="119">
        <v>4037</v>
      </c>
      <c r="I10" s="119">
        <v>2276</v>
      </c>
      <c r="J10" s="119">
        <v>2826</v>
      </c>
      <c r="K10" s="119">
        <v>2826</v>
      </c>
      <c r="L10" s="119">
        <v>2127</v>
      </c>
      <c r="M10" s="119">
        <v>2082</v>
      </c>
      <c r="N10" s="119">
        <v>2291</v>
      </c>
      <c r="O10" s="119">
        <v>2524</v>
      </c>
      <c r="P10" s="119">
        <v>2524</v>
      </c>
      <c r="Q10" s="119">
        <v>3534</v>
      </c>
      <c r="R10" s="119">
        <v>5943</v>
      </c>
      <c r="S10" s="119">
        <v>7223</v>
      </c>
      <c r="T10" s="119">
        <v>6587</v>
      </c>
      <c r="U10" s="119">
        <v>6587</v>
      </c>
      <c r="V10" s="119">
        <v>6029</v>
      </c>
      <c r="W10" s="119">
        <v>5641</v>
      </c>
      <c r="X10" s="119">
        <v>5238</v>
      </c>
      <c r="Y10" s="119">
        <v>4709</v>
      </c>
      <c r="Z10" s="119">
        <v>4709</v>
      </c>
      <c r="AA10" s="119">
        <v>4484</v>
      </c>
      <c r="AB10" s="119">
        <v>4348</v>
      </c>
      <c r="AC10" s="119">
        <v>4273</v>
      </c>
      <c r="AD10" s="119">
        <v>2928</v>
      </c>
      <c r="AE10" s="119">
        <v>2829</v>
      </c>
      <c r="AF10" s="119">
        <v>1640</v>
      </c>
      <c r="AG10" s="119">
        <v>912</v>
      </c>
      <c r="AH10" s="119">
        <v>848</v>
      </c>
      <c r="AI10" s="119">
        <v>386</v>
      </c>
      <c r="AJ10" s="119">
        <v>44</v>
      </c>
      <c r="AK10" s="119">
        <v>50</v>
      </c>
      <c r="AL10" s="119">
        <v>48</v>
      </c>
    </row>
    <row r="11" spans="1:38">
      <c r="A11" s="4" t="s">
        <v>628</v>
      </c>
      <c r="B11" s="119">
        <v>109508</v>
      </c>
      <c r="C11" s="119">
        <v>110636</v>
      </c>
      <c r="D11" s="119">
        <v>84310</v>
      </c>
      <c r="E11" s="119">
        <v>95711</v>
      </c>
      <c r="F11" s="119">
        <v>95711</v>
      </c>
      <c r="G11" s="119">
        <v>101060</v>
      </c>
      <c r="H11" s="119">
        <v>100894</v>
      </c>
      <c r="I11" s="119">
        <v>103848</v>
      </c>
      <c r="J11" s="119">
        <v>126223</v>
      </c>
      <c r="K11" s="119">
        <v>126223</v>
      </c>
      <c r="L11" s="119">
        <v>115309</v>
      </c>
      <c r="M11" s="119">
        <v>112724</v>
      </c>
      <c r="N11" s="119">
        <v>190007</v>
      </c>
      <c r="O11" s="119">
        <v>251051</v>
      </c>
      <c r="P11" s="119">
        <v>251051</v>
      </c>
      <c r="Q11" s="119">
        <v>256950</v>
      </c>
      <c r="R11" s="119">
        <v>225325</v>
      </c>
      <c r="S11" s="119">
        <v>200710</v>
      </c>
      <c r="T11" s="119">
        <v>165519</v>
      </c>
      <c r="U11" s="119">
        <v>165519</v>
      </c>
      <c r="V11" s="119">
        <v>151289</v>
      </c>
      <c r="W11" s="119">
        <v>149336</v>
      </c>
      <c r="X11" s="119">
        <v>143890</v>
      </c>
      <c r="Y11" s="119">
        <v>133444</v>
      </c>
      <c r="Z11" s="119">
        <v>133444</v>
      </c>
      <c r="AA11" s="119">
        <v>123148</v>
      </c>
      <c r="AB11" s="119">
        <v>107120</v>
      </c>
      <c r="AC11" s="119">
        <v>101843</v>
      </c>
      <c r="AD11" s="119">
        <v>106445</v>
      </c>
      <c r="AE11" s="119">
        <v>102203</v>
      </c>
      <c r="AF11" s="119">
        <v>121221</v>
      </c>
      <c r="AG11" s="119">
        <v>88666</v>
      </c>
      <c r="AH11" s="119">
        <v>104001</v>
      </c>
      <c r="AI11" s="119">
        <v>89528</v>
      </c>
      <c r="AJ11" s="119">
        <v>115627</v>
      </c>
      <c r="AK11" s="119">
        <v>99396</v>
      </c>
      <c r="AL11" s="119">
        <v>90009</v>
      </c>
    </row>
    <row r="12" spans="1:38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  <c r="AF12" s="121"/>
    </row>
    <row r="13" spans="1:38" s="13" customFormat="1">
      <c r="AC13" s="10"/>
    </row>
    <row r="14" spans="1:38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8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8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8">
    <mergeCell ref="AK2:AK3"/>
    <mergeCell ref="D2:D3"/>
    <mergeCell ref="B2:B3"/>
    <mergeCell ref="H2:H3"/>
    <mergeCell ref="E2:E3"/>
    <mergeCell ref="W2:W3"/>
    <mergeCell ref="AI2:AI3"/>
    <mergeCell ref="I2:I3"/>
    <mergeCell ref="AF2:AF3"/>
    <mergeCell ref="N2:N3"/>
    <mergeCell ref="AH2:AH3"/>
    <mergeCell ref="AC2:AC3"/>
    <mergeCell ref="V2:V3"/>
    <mergeCell ref="M2:M3"/>
    <mergeCell ref="U2:U3"/>
    <mergeCell ref="L2:L3"/>
    <mergeCell ref="X2:X3"/>
    <mergeCell ref="K2:K3"/>
    <mergeCell ref="J2:J3"/>
    <mergeCell ref="AG2:AG3"/>
    <mergeCell ref="AE2:AE3"/>
    <mergeCell ref="AD2:AD3"/>
    <mergeCell ref="AL2:AL3"/>
    <mergeCell ref="AJ2:AJ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F2:F3"/>
    <mergeCell ref="C2:C3"/>
  </mergeCells>
  <hyperlinks>
    <hyperlink ref="A1" location="Índice!A1" display="           Índice           " xr:uid="{00000000-0004-0000-11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50"/>
  </sheetPr>
  <dimension ref="A1:AG17"/>
  <sheetViews>
    <sheetView workbookViewId="0">
      <pane xSplit="1" topLeftCell="L1" activePane="topRight" state="frozen"/>
      <selection pane="topRight" activeCell="R26" sqref="R26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5" max="25" width="13.140625" customWidth="1"/>
    <col min="26" max="33" width="13.28515625" style="4" customWidth="1"/>
    <col min="34" max="16384" width="9" style="4"/>
  </cols>
  <sheetData>
    <row r="1" spans="1:33" ht="57" customHeight="1">
      <c r="A1" s="5" t="s">
        <v>17</v>
      </c>
      <c r="W1" s="5"/>
      <c r="X1" s="5"/>
    </row>
    <row r="2" spans="1:33" customFormat="1" ht="16.5" customHeight="1">
      <c r="A2" s="308" t="s">
        <v>629</v>
      </c>
      <c r="B2" s="303">
        <v>42825</v>
      </c>
      <c r="C2" s="303">
        <v>42916</v>
      </c>
      <c r="D2" s="303">
        <v>43008</v>
      </c>
      <c r="E2" s="303">
        <v>43100</v>
      </c>
      <c r="F2" s="303">
        <v>43190</v>
      </c>
      <c r="G2" s="303">
        <v>43281</v>
      </c>
      <c r="H2" s="303">
        <v>43373</v>
      </c>
      <c r="I2" s="303">
        <v>43465</v>
      </c>
      <c r="J2" s="303">
        <v>43555</v>
      </c>
      <c r="K2" s="303">
        <v>43646</v>
      </c>
      <c r="L2" s="303">
        <v>43738</v>
      </c>
      <c r="M2" s="303">
        <v>43830</v>
      </c>
      <c r="N2" s="303">
        <v>43921</v>
      </c>
      <c r="O2" s="303">
        <v>44012</v>
      </c>
      <c r="P2" s="303">
        <v>44104</v>
      </c>
      <c r="Q2" s="303">
        <v>44196</v>
      </c>
      <c r="R2" s="303">
        <v>44286</v>
      </c>
      <c r="S2" s="303">
        <v>44377</v>
      </c>
      <c r="T2" s="303">
        <v>44469</v>
      </c>
      <c r="U2" s="303">
        <v>44561</v>
      </c>
      <c r="V2" s="303">
        <v>44651</v>
      </c>
      <c r="W2" s="303">
        <v>44742</v>
      </c>
      <c r="X2" s="303">
        <v>44834</v>
      </c>
      <c r="Y2" s="303">
        <v>44926</v>
      </c>
      <c r="Z2" s="303">
        <v>45016</v>
      </c>
      <c r="AA2" s="303">
        <v>45107</v>
      </c>
      <c r="AB2" s="303">
        <v>45199</v>
      </c>
      <c r="AC2" s="303">
        <v>45291</v>
      </c>
      <c r="AD2" s="303">
        <v>45382</v>
      </c>
      <c r="AE2" s="303">
        <v>45473</v>
      </c>
      <c r="AF2" s="303">
        <v>45565</v>
      </c>
      <c r="AG2" s="303">
        <v>45657</v>
      </c>
    </row>
    <row r="3" spans="1:33" customFormat="1" ht="16.5" customHeight="1">
      <c r="A3" s="308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</row>
    <row r="4" spans="1:33" s="13" customFormat="1">
      <c r="A4" s="4" t="s">
        <v>554</v>
      </c>
      <c r="B4" s="119">
        <v>0</v>
      </c>
      <c r="C4" s="119" t="s">
        <v>134</v>
      </c>
      <c r="D4" s="119" t="s">
        <v>134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  <c r="AB4" s="119">
        <v>0</v>
      </c>
      <c r="AC4" s="119">
        <v>0</v>
      </c>
      <c r="AD4" s="119">
        <v>0</v>
      </c>
      <c r="AE4" s="119">
        <v>0</v>
      </c>
      <c r="AF4" s="119">
        <v>0</v>
      </c>
      <c r="AG4" s="119">
        <v>0</v>
      </c>
    </row>
    <row r="5" spans="1:33" s="13" customFormat="1">
      <c r="A5" s="4" t="s">
        <v>555</v>
      </c>
      <c r="B5" s="119">
        <v>97827</v>
      </c>
      <c r="C5" s="119">
        <v>104850</v>
      </c>
      <c r="D5" s="119">
        <v>127643</v>
      </c>
      <c r="E5" s="119">
        <v>116145</v>
      </c>
      <c r="F5" s="119">
        <v>118415</v>
      </c>
      <c r="G5" s="119">
        <v>119601</v>
      </c>
      <c r="H5" s="119">
        <v>120862</v>
      </c>
      <c r="I5" s="119">
        <v>100309</v>
      </c>
      <c r="J5" s="119">
        <v>93556</v>
      </c>
      <c r="K5" s="119">
        <v>85385</v>
      </c>
      <c r="L5" s="119">
        <v>87559</v>
      </c>
      <c r="M5" s="119">
        <v>97933</v>
      </c>
      <c r="N5" s="119">
        <v>87296</v>
      </c>
      <c r="O5" s="119">
        <v>92977</v>
      </c>
      <c r="P5" s="119">
        <v>87042</v>
      </c>
      <c r="Q5" s="119">
        <v>94742</v>
      </c>
      <c r="R5" s="119">
        <v>92728</v>
      </c>
      <c r="S5" s="119">
        <v>95308</v>
      </c>
      <c r="T5" s="119">
        <v>104279</v>
      </c>
      <c r="U5" s="119">
        <v>140406</v>
      </c>
      <c r="V5" s="119">
        <v>147611</v>
      </c>
      <c r="W5" s="119">
        <v>157988</v>
      </c>
      <c r="X5" s="119">
        <v>173006</v>
      </c>
      <c r="Y5" s="119">
        <v>180000</v>
      </c>
      <c r="Z5" s="119">
        <v>183163</v>
      </c>
      <c r="AA5" s="119">
        <v>184369</v>
      </c>
      <c r="AB5" s="119">
        <v>188665</v>
      </c>
      <c r="AC5" s="119">
        <v>198633</v>
      </c>
      <c r="AD5" s="119">
        <v>197447</v>
      </c>
      <c r="AE5" s="119">
        <v>333080</v>
      </c>
      <c r="AF5" s="119">
        <v>289693</v>
      </c>
      <c r="AG5" s="119">
        <v>302103</v>
      </c>
    </row>
    <row r="6" spans="1:33">
      <c r="A6" s="4" t="s">
        <v>556</v>
      </c>
      <c r="B6" s="119">
        <v>58033</v>
      </c>
      <c r="C6" s="119">
        <v>50436</v>
      </c>
      <c r="D6" s="119">
        <v>45076</v>
      </c>
      <c r="E6" s="119">
        <v>39889</v>
      </c>
      <c r="F6" s="119">
        <v>40488</v>
      </c>
      <c r="G6" s="119">
        <v>42591</v>
      </c>
      <c r="H6" s="119">
        <v>43452</v>
      </c>
      <c r="I6" s="119">
        <v>33972</v>
      </c>
      <c r="J6" s="119">
        <v>52987</v>
      </c>
      <c r="K6" s="119">
        <v>69349</v>
      </c>
      <c r="L6" s="119">
        <v>67737</v>
      </c>
      <c r="M6" s="119">
        <v>64014</v>
      </c>
      <c r="N6" s="119">
        <v>85711</v>
      </c>
      <c r="O6" s="119">
        <v>71878</v>
      </c>
      <c r="P6" s="119">
        <v>85138</v>
      </c>
      <c r="Q6" s="119">
        <v>79040</v>
      </c>
      <c r="R6" s="119">
        <v>79966</v>
      </c>
      <c r="S6" s="119">
        <v>83515</v>
      </c>
      <c r="T6" s="119">
        <v>86309</v>
      </c>
      <c r="U6" s="119">
        <v>32052</v>
      </c>
      <c r="V6" s="119">
        <v>30237</v>
      </c>
      <c r="W6" s="119">
        <v>30069</v>
      </c>
      <c r="X6" s="119">
        <v>23883</v>
      </c>
      <c r="Y6" s="119">
        <v>24825</v>
      </c>
      <c r="Z6" s="119">
        <v>26462</v>
      </c>
      <c r="AA6" s="119">
        <v>27796</v>
      </c>
      <c r="AB6" s="119">
        <v>26235</v>
      </c>
      <c r="AC6" s="119">
        <v>24147</v>
      </c>
      <c r="AD6" s="119">
        <v>24561</v>
      </c>
      <c r="AE6" s="119">
        <v>21368</v>
      </c>
      <c r="AF6" s="119">
        <v>23740</v>
      </c>
      <c r="AG6" s="119">
        <v>30964</v>
      </c>
    </row>
    <row r="7" spans="1:33">
      <c r="A7" s="4" t="s">
        <v>557</v>
      </c>
      <c r="B7" s="119">
        <v>77270</v>
      </c>
      <c r="C7" s="119">
        <v>73837</v>
      </c>
      <c r="D7" s="119">
        <v>71689</v>
      </c>
      <c r="E7" s="119">
        <v>62361</v>
      </c>
      <c r="F7" s="119">
        <v>60876</v>
      </c>
      <c r="G7" s="119">
        <v>58355</v>
      </c>
      <c r="H7" s="119">
        <v>51991</v>
      </c>
      <c r="I7" s="119">
        <v>64935</v>
      </c>
      <c r="J7" s="119">
        <v>60991</v>
      </c>
      <c r="K7" s="119">
        <v>55806</v>
      </c>
      <c r="L7" s="119">
        <v>58094</v>
      </c>
      <c r="M7" s="119">
        <v>58967</v>
      </c>
      <c r="N7" s="119">
        <v>56107</v>
      </c>
      <c r="O7" s="119">
        <v>50127</v>
      </c>
      <c r="P7" s="119">
        <v>46720</v>
      </c>
      <c r="Q7" s="119">
        <v>53867</v>
      </c>
      <c r="R7" s="119">
        <v>50856</v>
      </c>
      <c r="S7" s="119">
        <v>43267</v>
      </c>
      <c r="T7" s="119">
        <v>44340</v>
      </c>
      <c r="U7" s="119">
        <v>42061</v>
      </c>
      <c r="V7" s="119">
        <v>39958</v>
      </c>
      <c r="W7" s="119">
        <v>39181</v>
      </c>
      <c r="X7" s="119">
        <v>30194</v>
      </c>
      <c r="Y7" s="119">
        <v>31522</v>
      </c>
      <c r="Z7" s="119">
        <v>25712</v>
      </c>
      <c r="AA7" s="119">
        <v>35688</v>
      </c>
      <c r="AB7" s="119">
        <v>39692</v>
      </c>
      <c r="AC7" s="119">
        <v>23828</v>
      </c>
      <c r="AD7" s="119">
        <v>27573</v>
      </c>
      <c r="AE7" s="119">
        <v>20583</v>
      </c>
      <c r="AF7" s="119">
        <v>25189</v>
      </c>
      <c r="AG7" s="119">
        <v>35070</v>
      </c>
    </row>
    <row r="8" spans="1:33" s="13" customFormat="1">
      <c r="A8" s="4" t="s">
        <v>558</v>
      </c>
      <c r="B8" s="119">
        <v>124073</v>
      </c>
      <c r="C8" s="119">
        <v>112313</v>
      </c>
      <c r="D8" s="119">
        <v>88555</v>
      </c>
      <c r="E8" s="119">
        <v>113583</v>
      </c>
      <c r="F8" s="119">
        <v>117554</v>
      </c>
      <c r="G8" s="119">
        <v>110255</v>
      </c>
      <c r="H8" s="119">
        <v>113220</v>
      </c>
      <c r="I8" s="119">
        <v>142043</v>
      </c>
      <c r="J8" s="119">
        <v>125752</v>
      </c>
      <c r="K8" s="119">
        <v>123290</v>
      </c>
      <c r="L8" s="119">
        <v>113792</v>
      </c>
      <c r="M8" s="119">
        <v>98226</v>
      </c>
      <c r="N8" s="119">
        <v>99984</v>
      </c>
      <c r="O8" s="119">
        <v>108633</v>
      </c>
      <c r="P8" s="119">
        <v>97399</v>
      </c>
      <c r="Q8" s="119">
        <v>87091</v>
      </c>
      <c r="R8" s="119">
        <v>86471</v>
      </c>
      <c r="S8" s="119">
        <v>75075</v>
      </c>
      <c r="T8" s="119">
        <v>67777</v>
      </c>
      <c r="U8" s="119">
        <v>70771</v>
      </c>
      <c r="V8" s="119">
        <v>85545</v>
      </c>
      <c r="W8" s="119">
        <v>81310</v>
      </c>
      <c r="X8" s="119">
        <v>72610</v>
      </c>
      <c r="Y8" s="119">
        <v>73675</v>
      </c>
      <c r="Z8" s="119">
        <v>76628</v>
      </c>
      <c r="AA8" s="119">
        <v>66740</v>
      </c>
      <c r="AB8" s="119">
        <v>65272</v>
      </c>
      <c r="AC8" s="119">
        <v>59540</v>
      </c>
      <c r="AD8" s="119">
        <v>60482</v>
      </c>
      <c r="AE8" s="119">
        <v>60818</v>
      </c>
      <c r="AF8" s="119">
        <v>81822</v>
      </c>
      <c r="AG8" s="119">
        <v>162495</v>
      </c>
    </row>
    <row r="9" spans="1:33">
      <c r="A9" s="4" t="s">
        <v>559</v>
      </c>
      <c r="B9" s="119">
        <v>143404</v>
      </c>
      <c r="C9" s="119">
        <v>91196</v>
      </c>
      <c r="D9" s="119">
        <v>112592</v>
      </c>
      <c r="E9" s="119">
        <v>109602</v>
      </c>
      <c r="F9" s="119">
        <v>197378</v>
      </c>
      <c r="G9" s="119">
        <v>181656</v>
      </c>
      <c r="H9" s="119">
        <v>194483</v>
      </c>
      <c r="I9" s="119">
        <v>187845</v>
      </c>
      <c r="J9" s="119">
        <v>196838</v>
      </c>
      <c r="K9" s="119">
        <v>196641</v>
      </c>
      <c r="L9" s="119">
        <v>117606</v>
      </c>
      <c r="M9" s="119">
        <v>129605</v>
      </c>
      <c r="N9" s="119">
        <v>123293</v>
      </c>
      <c r="O9" s="119">
        <v>139751</v>
      </c>
      <c r="P9" s="119">
        <v>143446</v>
      </c>
      <c r="Q9" s="119">
        <v>100496</v>
      </c>
      <c r="R9" s="119">
        <v>100374</v>
      </c>
      <c r="S9" s="119">
        <v>88321</v>
      </c>
      <c r="T9" s="119">
        <v>76321</v>
      </c>
      <c r="U9" s="119">
        <v>68899</v>
      </c>
      <c r="V9" s="119">
        <v>65808</v>
      </c>
      <c r="W9" s="119">
        <v>72581</v>
      </c>
      <c r="X9" s="119">
        <v>71260</v>
      </c>
      <c r="Y9" s="119">
        <v>61925</v>
      </c>
      <c r="Z9" s="119">
        <v>92609</v>
      </c>
      <c r="AA9" s="119">
        <v>152176</v>
      </c>
      <c r="AB9" s="119">
        <v>172554</v>
      </c>
      <c r="AC9" s="119">
        <v>150774</v>
      </c>
      <c r="AD9" s="119">
        <v>151584</v>
      </c>
      <c r="AE9" s="119">
        <v>129598</v>
      </c>
      <c r="AF9" s="119">
        <v>123650</v>
      </c>
      <c r="AG9" s="119">
        <v>105808</v>
      </c>
    </row>
    <row r="10" spans="1:33">
      <c r="A10" s="4" t="s">
        <v>560</v>
      </c>
      <c r="B10" s="119">
        <v>189628</v>
      </c>
      <c r="C10" s="119">
        <v>210468</v>
      </c>
      <c r="D10" s="119">
        <v>190173</v>
      </c>
      <c r="E10" s="119">
        <v>122350</v>
      </c>
      <c r="F10" s="119">
        <v>94431</v>
      </c>
      <c r="G10" s="119">
        <v>156381</v>
      </c>
      <c r="H10" s="119">
        <v>117465</v>
      </c>
      <c r="I10" s="119">
        <v>171118</v>
      </c>
      <c r="J10" s="119">
        <v>197083</v>
      </c>
      <c r="K10" s="119">
        <v>255853</v>
      </c>
      <c r="L10" s="119">
        <v>202246</v>
      </c>
      <c r="M10" s="119">
        <v>140106</v>
      </c>
      <c r="N10" s="119">
        <v>129261</v>
      </c>
      <c r="O10" s="119">
        <v>169632</v>
      </c>
      <c r="P10" s="119">
        <v>169098</v>
      </c>
      <c r="Q10" s="119">
        <v>118764</v>
      </c>
      <c r="R10" s="119">
        <v>107444</v>
      </c>
      <c r="S10" s="119">
        <v>189351</v>
      </c>
      <c r="T10" s="119">
        <v>100053</v>
      </c>
      <c r="U10" s="119">
        <v>109594</v>
      </c>
      <c r="V10" s="119">
        <v>91865</v>
      </c>
      <c r="W10" s="119">
        <v>116196</v>
      </c>
      <c r="X10" s="119">
        <v>110140</v>
      </c>
      <c r="Y10" s="119">
        <v>125536</v>
      </c>
      <c r="Z10" s="119">
        <v>203273</v>
      </c>
      <c r="AA10" s="119">
        <v>149404</v>
      </c>
      <c r="AB10" s="119">
        <v>138381</v>
      </c>
      <c r="AC10" s="119">
        <v>126905</v>
      </c>
      <c r="AD10" s="119">
        <v>177589</v>
      </c>
      <c r="AE10" s="119">
        <v>185363</v>
      </c>
      <c r="AF10" s="119">
        <v>181554</v>
      </c>
      <c r="AG10" s="119">
        <v>152793</v>
      </c>
    </row>
    <row r="11" spans="1:33">
      <c r="A11" s="4" t="s">
        <v>561</v>
      </c>
      <c r="B11" s="119">
        <v>250696</v>
      </c>
      <c r="C11" s="119">
        <v>292858</v>
      </c>
      <c r="D11" s="119">
        <v>387638</v>
      </c>
      <c r="E11" s="119">
        <v>240550</v>
      </c>
      <c r="F11" s="119">
        <v>206550</v>
      </c>
      <c r="G11" s="119">
        <v>236988</v>
      </c>
      <c r="H11" s="119">
        <v>217019</v>
      </c>
      <c r="I11" s="119">
        <v>233376</v>
      </c>
      <c r="J11" s="119">
        <v>262167</v>
      </c>
      <c r="K11" s="119">
        <v>271251</v>
      </c>
      <c r="L11" s="119">
        <v>458530</v>
      </c>
      <c r="M11" s="119">
        <v>476702</v>
      </c>
      <c r="N11" s="119">
        <v>383480</v>
      </c>
      <c r="O11" s="119">
        <v>155218</v>
      </c>
      <c r="P11" s="119">
        <v>217431</v>
      </c>
      <c r="Q11" s="119">
        <v>336063</v>
      </c>
      <c r="R11" s="119">
        <v>259091</v>
      </c>
      <c r="S11" s="119">
        <v>343721</v>
      </c>
      <c r="T11" s="119">
        <v>406174</v>
      </c>
      <c r="U11" s="119">
        <v>335939</v>
      </c>
      <c r="V11" s="119">
        <v>362083</v>
      </c>
      <c r="W11" s="119">
        <v>304206</v>
      </c>
      <c r="X11" s="119">
        <v>293341</v>
      </c>
      <c r="Y11" s="119">
        <v>290964</v>
      </c>
      <c r="Z11" s="119">
        <v>238642</v>
      </c>
      <c r="AA11" s="119">
        <v>306013</v>
      </c>
      <c r="AB11" s="119">
        <v>345325</v>
      </c>
      <c r="AC11" s="119">
        <v>345246</v>
      </c>
      <c r="AD11" s="119">
        <v>300895</v>
      </c>
      <c r="AE11" s="119">
        <v>323093</v>
      </c>
      <c r="AF11" s="119">
        <v>234673</v>
      </c>
      <c r="AG11" s="119">
        <v>296283</v>
      </c>
    </row>
    <row r="12" spans="1:33">
      <c r="A12" s="4" t="s">
        <v>562</v>
      </c>
      <c r="B12" s="119">
        <v>1776044</v>
      </c>
      <c r="C12" s="119">
        <v>1772052</v>
      </c>
      <c r="D12" s="119">
        <v>1676651</v>
      </c>
      <c r="E12" s="119">
        <v>1972138</v>
      </c>
      <c r="F12" s="119">
        <v>1941327</v>
      </c>
      <c r="G12" s="119">
        <v>1752591</v>
      </c>
      <c r="H12" s="119">
        <v>1533872</v>
      </c>
      <c r="I12" s="119">
        <v>1678457</v>
      </c>
      <c r="J12" s="119">
        <v>1592894</v>
      </c>
      <c r="K12" s="119">
        <v>1536456</v>
      </c>
      <c r="L12" s="119">
        <v>1616399</v>
      </c>
      <c r="M12" s="119">
        <v>1698782</v>
      </c>
      <c r="N12" s="119">
        <v>1847329</v>
      </c>
      <c r="O12" s="119">
        <v>2194069</v>
      </c>
      <c r="P12" s="119">
        <v>1967024</v>
      </c>
      <c r="Q12" s="119">
        <v>1893038</v>
      </c>
      <c r="R12" s="119">
        <v>1923801</v>
      </c>
      <c r="S12" s="119">
        <v>1754758</v>
      </c>
      <c r="T12" s="119">
        <v>1808023</v>
      </c>
      <c r="U12" s="119">
        <v>1830091</v>
      </c>
      <c r="V12" s="119">
        <v>1788884</v>
      </c>
      <c r="W12" s="119">
        <v>1741348</v>
      </c>
      <c r="X12" s="119">
        <v>1668400</v>
      </c>
      <c r="Y12" s="119">
        <v>1651375</v>
      </c>
      <c r="Z12" s="119">
        <v>1635435</v>
      </c>
      <c r="AA12" s="119">
        <v>1706281</v>
      </c>
      <c r="AB12" s="119">
        <v>1668338</v>
      </c>
      <c r="AC12" s="119">
        <v>1643134</v>
      </c>
      <c r="AD12" s="119">
        <v>1754150</v>
      </c>
      <c r="AE12" s="119">
        <v>1532656</v>
      </c>
      <c r="AF12" s="119">
        <v>1617568</v>
      </c>
      <c r="AG12" s="119">
        <v>1514971</v>
      </c>
    </row>
    <row r="13" spans="1:33" s="13" customFormat="1">
      <c r="A13" s="13" t="s">
        <v>457</v>
      </c>
      <c r="B13" s="121">
        <v>2716975</v>
      </c>
      <c r="C13" s="121">
        <v>2708010</v>
      </c>
      <c r="D13" s="121">
        <v>2700017</v>
      </c>
      <c r="E13" s="121">
        <v>2776618</v>
      </c>
      <c r="F13" s="121">
        <v>2777019</v>
      </c>
      <c r="G13" s="121">
        <v>2658418</v>
      </c>
      <c r="H13" s="121">
        <v>2392364</v>
      </c>
      <c r="I13" s="121">
        <v>2612055</v>
      </c>
      <c r="J13" s="121">
        <v>2582268</v>
      </c>
      <c r="K13" s="121">
        <v>2594031</v>
      </c>
      <c r="L13" s="121">
        <v>2721963</v>
      </c>
      <c r="M13" s="121">
        <v>2764335</v>
      </c>
      <c r="N13" s="121">
        <v>2812461</v>
      </c>
      <c r="O13" s="121">
        <v>2982285</v>
      </c>
      <c r="P13" s="121">
        <v>2813298</v>
      </c>
      <c r="Q13" s="121">
        <v>2763101</v>
      </c>
      <c r="R13" s="121">
        <v>2700731</v>
      </c>
      <c r="S13" s="121">
        <v>2673316</v>
      </c>
      <c r="T13" s="121">
        <v>2693276</v>
      </c>
      <c r="U13" s="121">
        <v>2629813</v>
      </c>
      <c r="V13" s="121">
        <v>2611991</v>
      </c>
      <c r="W13" s="121">
        <v>2542879</v>
      </c>
      <c r="X13" s="121">
        <v>2442834</v>
      </c>
      <c r="Y13" s="121">
        <v>2439822</v>
      </c>
      <c r="Z13" s="121">
        <v>2481924</v>
      </c>
      <c r="AA13" s="121">
        <v>2628467</v>
      </c>
      <c r="AB13" s="121">
        <v>2644462</v>
      </c>
      <c r="AC13" s="121">
        <v>2572207</v>
      </c>
      <c r="AD13" s="121">
        <v>2694281</v>
      </c>
      <c r="AE13" s="121">
        <v>2606559</v>
      </c>
      <c r="AF13" s="121">
        <v>2577889</v>
      </c>
      <c r="AG13" s="121">
        <v>2600487</v>
      </c>
    </row>
    <row r="14" spans="1:33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3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3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33">
    <mergeCell ref="E2:E3"/>
    <mergeCell ref="J2:J3"/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K2:K3"/>
    <mergeCell ref="C2:C3"/>
    <mergeCell ref="B2:B3"/>
    <mergeCell ref="D2:D3"/>
    <mergeCell ref="Y2:Y3"/>
    <mergeCell ref="AG2:AG3"/>
    <mergeCell ref="F2:F3"/>
    <mergeCell ref="AD2:AD3"/>
    <mergeCell ref="I2:I3"/>
    <mergeCell ref="M2:M3"/>
    <mergeCell ref="AF2:AF3"/>
    <mergeCell ref="AE2:AE3"/>
    <mergeCell ref="H2:H3"/>
    <mergeCell ref="AC2:AC3"/>
    <mergeCell ref="AB2:AB3"/>
    <mergeCell ref="AA2:AA3"/>
    <mergeCell ref="L2:L3"/>
    <mergeCell ref="Z2:Z3"/>
    <mergeCell ref="X2:X3"/>
  </mergeCells>
  <hyperlinks>
    <hyperlink ref="A1" location="Índice!A1" display="           Índice           " xr:uid="{00000000-0004-0000-12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2B3A-3E41-4065-BF0C-218D6D1FD0EB}">
  <sheetPr>
    <tabColor rgb="FF000050"/>
  </sheetPr>
  <dimension ref="A1:AJ17"/>
  <sheetViews>
    <sheetView workbookViewId="0">
      <pane xSplit="1" topLeftCell="V1" activePane="topRight" state="frozen"/>
      <selection pane="topRight" activeCell="H14" sqref="H14"/>
    </sheetView>
  </sheetViews>
  <sheetFormatPr defaultRowHeight="15"/>
  <cols>
    <col min="1" max="1" width="75.7109375" style="285" customWidth="1"/>
    <col min="2" max="8" width="12" style="285" customWidth="1"/>
    <col min="9" max="9" width="12" customWidth="1"/>
    <col min="10" max="14" width="12" style="282" customWidth="1"/>
    <col min="15" max="30" width="12" customWidth="1"/>
    <col min="31" max="31" width="12" style="282" customWidth="1"/>
    <col min="32" max="32" width="12" customWidth="1"/>
    <col min="33" max="33" width="12" style="282" customWidth="1"/>
    <col min="34" max="34" width="12" customWidth="1"/>
    <col min="35" max="35" width="12" style="282" customWidth="1"/>
    <col min="36" max="36" width="12" customWidth="1"/>
  </cols>
  <sheetData>
    <row r="1" spans="1:36" ht="57" customHeight="1">
      <c r="A1" s="5" t="s">
        <v>17</v>
      </c>
      <c r="B1" s="5"/>
      <c r="C1" s="5"/>
      <c r="D1" s="5"/>
      <c r="E1" s="5"/>
      <c r="F1" s="5"/>
      <c r="G1" s="5"/>
      <c r="H1" s="5"/>
    </row>
    <row r="2" spans="1:36" ht="12.75" customHeight="1">
      <c r="A2" s="308" t="s">
        <v>988</v>
      </c>
      <c r="B2" s="303" t="s">
        <v>475</v>
      </c>
      <c r="C2" s="303" t="s">
        <v>474</v>
      </c>
      <c r="D2" s="303" t="s">
        <v>790</v>
      </c>
      <c r="E2" s="303" t="s">
        <v>473</v>
      </c>
      <c r="F2" s="303" t="s">
        <v>789</v>
      </c>
      <c r="G2" s="303" t="s">
        <v>472</v>
      </c>
      <c r="H2" s="310">
        <v>2020</v>
      </c>
      <c r="I2" s="303" t="s">
        <v>471</v>
      </c>
      <c r="J2" s="303" t="s">
        <v>470</v>
      </c>
      <c r="K2" s="303" t="s">
        <v>788</v>
      </c>
      <c r="L2" s="303" t="s">
        <v>469</v>
      </c>
      <c r="M2" s="303" t="s">
        <v>787</v>
      </c>
      <c r="N2" s="303" t="s">
        <v>468</v>
      </c>
      <c r="O2" s="310">
        <v>2021</v>
      </c>
      <c r="P2" s="303" t="s">
        <v>467</v>
      </c>
      <c r="Q2" s="303" t="s">
        <v>466</v>
      </c>
      <c r="R2" s="303" t="s">
        <v>619</v>
      </c>
      <c r="S2" s="303" t="s">
        <v>800</v>
      </c>
      <c r="T2" s="303" t="s">
        <v>801</v>
      </c>
      <c r="U2" s="303" t="s">
        <v>843</v>
      </c>
      <c r="V2" s="310">
        <v>2022</v>
      </c>
      <c r="W2" s="303" t="s">
        <v>861</v>
      </c>
      <c r="X2" s="303" t="s">
        <v>908</v>
      </c>
      <c r="Y2" s="303" t="s">
        <v>909</v>
      </c>
      <c r="Z2" s="303" t="s">
        <v>917</v>
      </c>
      <c r="AA2" s="303" t="s">
        <v>916</v>
      </c>
      <c r="AB2" s="303" t="s">
        <v>927</v>
      </c>
      <c r="AC2" s="310">
        <v>2023</v>
      </c>
      <c r="AD2" s="303" t="s">
        <v>934</v>
      </c>
      <c r="AE2" s="303" t="s">
        <v>943</v>
      </c>
      <c r="AF2" s="303" t="s">
        <v>944</v>
      </c>
      <c r="AG2" s="303" t="s">
        <v>974</v>
      </c>
      <c r="AH2" s="303" t="s">
        <v>969</v>
      </c>
      <c r="AI2" s="303" t="s">
        <v>979</v>
      </c>
      <c r="AJ2" s="310">
        <v>2024</v>
      </c>
    </row>
    <row r="3" spans="1:36" ht="12.75" customHeight="1">
      <c r="A3" s="308"/>
      <c r="B3" s="303"/>
      <c r="C3" s="303"/>
      <c r="D3" s="303"/>
      <c r="E3" s="303"/>
      <c r="F3" s="303"/>
      <c r="G3" s="303"/>
      <c r="H3" s="310"/>
      <c r="I3" s="303"/>
      <c r="J3" s="303"/>
      <c r="K3" s="303"/>
      <c r="L3" s="303"/>
      <c r="M3" s="303"/>
      <c r="N3" s="303"/>
      <c r="O3" s="310"/>
      <c r="P3" s="303"/>
      <c r="Q3" s="303"/>
      <c r="R3" s="303"/>
      <c r="S3" s="303"/>
      <c r="T3" s="303"/>
      <c r="U3" s="303"/>
      <c r="V3" s="310"/>
      <c r="W3" s="303"/>
      <c r="X3" s="303"/>
      <c r="Y3" s="303"/>
      <c r="Z3" s="303"/>
      <c r="AA3" s="303"/>
      <c r="AB3" s="303"/>
      <c r="AC3" s="310"/>
      <c r="AD3" s="303"/>
      <c r="AE3" s="303"/>
      <c r="AF3" s="303"/>
      <c r="AG3" s="303"/>
      <c r="AH3" s="303"/>
      <c r="AI3" s="303"/>
      <c r="AJ3" s="310"/>
    </row>
    <row r="4" spans="1:36">
      <c r="A4" s="285" t="s">
        <v>989</v>
      </c>
      <c r="B4" s="287">
        <v>52379</v>
      </c>
      <c r="C4" s="287">
        <f>D4-B4</f>
        <v>50795</v>
      </c>
      <c r="D4" s="287">
        <v>103174</v>
      </c>
      <c r="E4" s="287">
        <f>F4-D4</f>
        <v>69022</v>
      </c>
      <c r="F4" s="287">
        <v>172196</v>
      </c>
      <c r="G4" s="287">
        <f>H4-F4</f>
        <v>290513</v>
      </c>
      <c r="H4" s="287">
        <v>462709</v>
      </c>
      <c r="I4" s="287">
        <v>48513</v>
      </c>
      <c r="J4" s="287">
        <f>K4-I4</f>
        <v>127713</v>
      </c>
      <c r="K4" s="287">
        <v>176226</v>
      </c>
      <c r="L4" s="287">
        <f>M4-K4</f>
        <v>136954</v>
      </c>
      <c r="M4" s="287">
        <v>313180</v>
      </c>
      <c r="N4" s="287">
        <f>O4-M4</f>
        <v>144869</v>
      </c>
      <c r="O4" s="287">
        <v>458049</v>
      </c>
      <c r="P4" s="287">
        <v>89777</v>
      </c>
      <c r="Q4" s="287">
        <f>R4-P4</f>
        <v>115608</v>
      </c>
      <c r="R4" s="287">
        <v>205385</v>
      </c>
      <c r="S4" s="287">
        <f>T4-R4</f>
        <v>79082</v>
      </c>
      <c r="T4" s="287">
        <v>284467</v>
      </c>
      <c r="U4" s="287">
        <f>V4-T4</f>
        <v>112819</v>
      </c>
      <c r="V4" s="287">
        <v>397286</v>
      </c>
      <c r="W4" s="287">
        <v>68058</v>
      </c>
      <c r="X4" s="287">
        <f>Y4-W4</f>
        <v>126679</v>
      </c>
      <c r="Y4" s="287">
        <v>194737</v>
      </c>
      <c r="Z4" s="287">
        <f>AA4-Y4</f>
        <v>92189</v>
      </c>
      <c r="AA4" s="287">
        <v>286926</v>
      </c>
      <c r="AB4" s="287">
        <f>AC4-AA4</f>
        <v>161666</v>
      </c>
      <c r="AC4" s="287">
        <v>448592</v>
      </c>
      <c r="AD4" s="287">
        <v>120870</v>
      </c>
      <c r="AE4" s="287">
        <f>AF4-AD4</f>
        <v>117871</v>
      </c>
      <c r="AF4" s="287">
        <v>238741</v>
      </c>
      <c r="AG4" s="287">
        <f>AH4-AF4</f>
        <v>87774</v>
      </c>
      <c r="AH4" s="287">
        <v>326515</v>
      </c>
      <c r="AI4" s="287">
        <f>AJ4-AH4</f>
        <v>138651</v>
      </c>
      <c r="AJ4" s="287">
        <v>465166</v>
      </c>
    </row>
    <row r="5" spans="1:36">
      <c r="A5" s="285" t="s">
        <v>990</v>
      </c>
      <c r="B5" s="287">
        <v>107715</v>
      </c>
      <c r="C5" s="287">
        <f>D5-B5</f>
        <v>134326</v>
      </c>
      <c r="D5" s="287">
        <v>242041</v>
      </c>
      <c r="E5" s="287">
        <f>F5-D5</f>
        <v>155153</v>
      </c>
      <c r="F5" s="287">
        <v>397194</v>
      </c>
      <c r="G5" s="287">
        <f>H5-F5</f>
        <v>301192</v>
      </c>
      <c r="H5" s="287">
        <v>698386</v>
      </c>
      <c r="I5" s="287">
        <v>59321</v>
      </c>
      <c r="J5" s="287">
        <f>K5-I5</f>
        <v>282247</v>
      </c>
      <c r="K5" s="287">
        <v>341568</v>
      </c>
      <c r="L5" s="287">
        <f>M5-K5</f>
        <v>249171</v>
      </c>
      <c r="M5" s="287">
        <v>590739</v>
      </c>
      <c r="N5" s="287">
        <f>O5-M5</f>
        <v>141625</v>
      </c>
      <c r="O5" s="287">
        <v>732364</v>
      </c>
      <c r="P5" s="287">
        <v>123333</v>
      </c>
      <c r="Q5" s="287">
        <f>R5-P5</f>
        <v>273079</v>
      </c>
      <c r="R5" s="287">
        <v>396412</v>
      </c>
      <c r="S5" s="287">
        <f>T5-R5</f>
        <v>148288</v>
      </c>
      <c r="T5" s="287">
        <v>544700</v>
      </c>
      <c r="U5" s="287">
        <f>V5-T5</f>
        <v>181560</v>
      </c>
      <c r="V5" s="287">
        <v>726260</v>
      </c>
      <c r="W5" s="287">
        <v>98699</v>
      </c>
      <c r="X5" s="287">
        <f>Y5-W5</f>
        <v>225199</v>
      </c>
      <c r="Y5" s="287">
        <v>323898</v>
      </c>
      <c r="Z5" s="287">
        <f>AA5-Y5</f>
        <v>197068</v>
      </c>
      <c r="AA5" s="287">
        <v>520966</v>
      </c>
      <c r="AB5" s="287">
        <f>AC5-AA5</f>
        <v>319366</v>
      </c>
      <c r="AC5" s="287">
        <v>840332</v>
      </c>
      <c r="AD5" s="287">
        <v>158702</v>
      </c>
      <c r="AE5" s="287">
        <f>AF5-AD5</f>
        <v>172970</v>
      </c>
      <c r="AF5" s="287">
        <v>331672</v>
      </c>
      <c r="AG5" s="287">
        <f>AH5-AF5</f>
        <v>170446</v>
      </c>
      <c r="AH5" s="287">
        <v>502118</v>
      </c>
      <c r="AI5" s="287">
        <f>AJ5-AH5</f>
        <v>153393</v>
      </c>
      <c r="AJ5" s="287">
        <v>655511</v>
      </c>
    </row>
    <row r="8" spans="1:36">
      <c r="A8" s="288"/>
      <c r="B8" s="288"/>
      <c r="C8" s="288"/>
      <c r="D8" s="288"/>
      <c r="E8" s="288"/>
      <c r="F8" s="288"/>
      <c r="G8" s="288"/>
      <c r="H8" s="288"/>
    </row>
    <row r="13" spans="1:36">
      <c r="A13" s="288"/>
      <c r="B13" s="288"/>
      <c r="C13" s="288"/>
      <c r="D13" s="288"/>
      <c r="E13" s="288"/>
      <c r="F13" s="288"/>
      <c r="G13" s="288"/>
      <c r="H13" s="288"/>
    </row>
    <row r="14" spans="1:36">
      <c r="A14" s="288"/>
      <c r="B14" s="288"/>
      <c r="C14" s="288"/>
      <c r="D14" s="288"/>
      <c r="E14" s="288"/>
      <c r="F14" s="288"/>
      <c r="G14" s="288"/>
      <c r="H14" s="288"/>
    </row>
    <row r="17" spans="1:8">
      <c r="A17" s="288"/>
      <c r="B17" s="288"/>
      <c r="C17" s="288"/>
      <c r="D17" s="288"/>
      <c r="E17" s="288"/>
      <c r="F17" s="288"/>
      <c r="G17" s="288"/>
      <c r="H17" s="288"/>
    </row>
  </sheetData>
  <mergeCells count="36">
    <mergeCell ref="B2:B3"/>
    <mergeCell ref="C2:C3"/>
    <mergeCell ref="D2:D3"/>
    <mergeCell ref="E2:E3"/>
    <mergeCell ref="F2:F3"/>
    <mergeCell ref="H2:H3"/>
    <mergeCell ref="AJ2:AJ3"/>
    <mergeCell ref="AI2:AI3"/>
    <mergeCell ref="AG2:AG3"/>
    <mergeCell ref="AE2:AE3"/>
    <mergeCell ref="J2:J3"/>
    <mergeCell ref="K2:K3"/>
    <mergeCell ref="L2:L3"/>
    <mergeCell ref="M2:M3"/>
    <mergeCell ref="N2:N3"/>
    <mergeCell ref="I2:I3"/>
    <mergeCell ref="O2:O3"/>
    <mergeCell ref="P2:P3"/>
    <mergeCell ref="Q2:Q3"/>
    <mergeCell ref="R2:R3"/>
    <mergeCell ref="AC2:AC3"/>
    <mergeCell ref="AD2:AD3"/>
    <mergeCell ref="AF2:AF3"/>
    <mergeCell ref="AH2:AH3"/>
    <mergeCell ref="A2:A3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  <mergeCell ref="G2:G3"/>
  </mergeCells>
  <hyperlinks>
    <hyperlink ref="A1" location="Índice!A1" display="           Índice           " xr:uid="{69442C03-161B-4DA5-AF5D-47F6BF09EC8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50"/>
  </sheetPr>
  <dimension ref="A1:AF25"/>
  <sheetViews>
    <sheetView workbookViewId="0">
      <pane xSplit="1" topLeftCell="AC1" activePane="topRight" state="frozen"/>
      <selection pane="topRight"/>
    </sheetView>
  </sheetViews>
  <sheetFormatPr defaultColWidth="9" defaultRowHeight="15"/>
  <cols>
    <col min="1" max="1" width="72.42578125" style="4" customWidth="1"/>
    <col min="2" max="15" width="13.28515625" style="285" customWidth="1"/>
    <col min="16" max="16" width="13.28515625" style="282" customWidth="1"/>
    <col min="17" max="32" width="13.28515625" style="285" customWidth="1"/>
    <col min="33" max="16384" width="9" style="4"/>
  </cols>
  <sheetData>
    <row r="1" spans="1:32" ht="57" customHeight="1">
      <c r="A1" s="5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3"/>
      <c r="N1" s="283"/>
      <c r="O1" s="283"/>
    </row>
    <row r="2" spans="1:32" customFormat="1" ht="16.5" customHeight="1">
      <c r="A2" s="300" t="s">
        <v>630</v>
      </c>
      <c r="B2" s="311" t="s">
        <v>475</v>
      </c>
      <c r="C2" s="311" t="s">
        <v>474</v>
      </c>
      <c r="D2" s="311" t="s">
        <v>473</v>
      </c>
      <c r="E2" s="311" t="s">
        <v>472</v>
      </c>
      <c r="F2" s="311" t="s">
        <v>267</v>
      </c>
      <c r="G2" s="311" t="s">
        <v>471</v>
      </c>
      <c r="H2" s="311" t="s">
        <v>470</v>
      </c>
      <c r="I2" s="311" t="s">
        <v>469</v>
      </c>
      <c r="J2" s="311" t="s">
        <v>468</v>
      </c>
      <c r="K2" s="311" t="s">
        <v>266</v>
      </c>
      <c r="L2" s="311" t="s">
        <v>467</v>
      </c>
      <c r="M2" s="311" t="s">
        <v>466</v>
      </c>
      <c r="N2" s="311" t="s">
        <v>800</v>
      </c>
      <c r="O2" s="311" t="s">
        <v>843</v>
      </c>
      <c r="P2" s="311" t="s">
        <v>828</v>
      </c>
      <c r="Q2" s="311" t="s">
        <v>861</v>
      </c>
      <c r="R2" s="311" t="s">
        <v>908</v>
      </c>
      <c r="S2" s="311" t="s">
        <v>909</v>
      </c>
      <c r="T2" s="311" t="s">
        <v>917</v>
      </c>
      <c r="U2" s="311" t="s">
        <v>916</v>
      </c>
      <c r="V2" s="311" t="s">
        <v>927</v>
      </c>
      <c r="W2" s="311" t="s">
        <v>929</v>
      </c>
      <c r="X2" s="311" t="s">
        <v>928</v>
      </c>
      <c r="Y2" s="311" t="s">
        <v>938</v>
      </c>
      <c r="Z2" s="311" t="s">
        <v>951</v>
      </c>
      <c r="AA2" s="311" t="s">
        <v>950</v>
      </c>
      <c r="AB2" s="311" t="s">
        <v>973</v>
      </c>
      <c r="AC2" s="311" t="s">
        <v>972</v>
      </c>
      <c r="AD2" s="311" t="s">
        <v>979</v>
      </c>
      <c r="AE2" s="311" t="s">
        <v>980</v>
      </c>
      <c r="AF2" s="311" t="s">
        <v>981</v>
      </c>
    </row>
    <row r="3" spans="1:32" customFormat="1" ht="16.5" customHeight="1">
      <c r="A3" s="30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</row>
    <row r="4" spans="1:32" s="13" customFormat="1">
      <c r="A4" s="286" t="s">
        <v>631</v>
      </c>
      <c r="B4" s="287">
        <v>19357</v>
      </c>
      <c r="C4" s="287">
        <v>17009</v>
      </c>
      <c r="D4" s="287">
        <v>16984</v>
      </c>
      <c r="E4" s="287">
        <v>16094</v>
      </c>
      <c r="F4" s="287">
        <v>69444</v>
      </c>
      <c r="G4" s="287">
        <v>16316</v>
      </c>
      <c r="H4" s="287">
        <v>17612</v>
      </c>
      <c r="I4" s="287">
        <v>18885</v>
      </c>
      <c r="J4" s="287">
        <v>17804</v>
      </c>
      <c r="K4" s="287">
        <v>70617</v>
      </c>
      <c r="L4" s="287">
        <v>19303</v>
      </c>
      <c r="M4" s="287">
        <v>20258</v>
      </c>
      <c r="N4" s="287">
        <v>21890</v>
      </c>
      <c r="O4" s="287">
        <v>20371</v>
      </c>
      <c r="P4" s="287">
        <v>81822</v>
      </c>
      <c r="Q4" s="287">
        <v>20321</v>
      </c>
      <c r="R4" s="287">
        <f>S4-Q4</f>
        <v>19131</v>
      </c>
      <c r="S4" s="287">
        <v>39452</v>
      </c>
      <c r="T4" s="287">
        <f>U4-S4</f>
        <v>20662</v>
      </c>
      <c r="U4" s="287">
        <v>60114</v>
      </c>
      <c r="V4" s="287">
        <f>X4-U4</f>
        <v>25711</v>
      </c>
      <c r="W4" s="287">
        <f>V4+T4</f>
        <v>46373</v>
      </c>
      <c r="X4" s="287">
        <v>85825</v>
      </c>
      <c r="Y4" s="287">
        <v>27445</v>
      </c>
      <c r="Z4" s="287">
        <f>AA4-Y4</f>
        <v>27071</v>
      </c>
      <c r="AA4" s="287">
        <v>54516</v>
      </c>
      <c r="AB4" s="287">
        <f>AC4-AA4</f>
        <v>29417</v>
      </c>
      <c r="AC4" s="287">
        <v>83933</v>
      </c>
      <c r="AD4" s="287">
        <f>AF4-AC4</f>
        <v>28466</v>
      </c>
      <c r="AE4" s="287">
        <f>AF4-AA4</f>
        <v>57883</v>
      </c>
      <c r="AF4" s="287">
        <v>112399</v>
      </c>
    </row>
    <row r="5" spans="1:32">
      <c r="A5" s="286" t="s">
        <v>632</v>
      </c>
      <c r="B5" s="287">
        <v>15972</v>
      </c>
      <c r="C5" s="287">
        <v>14237</v>
      </c>
      <c r="D5" s="287">
        <v>15563</v>
      </c>
      <c r="E5" s="287">
        <v>16350</v>
      </c>
      <c r="F5" s="287">
        <v>62122</v>
      </c>
      <c r="G5" s="287">
        <v>14946</v>
      </c>
      <c r="H5" s="287">
        <v>15397</v>
      </c>
      <c r="I5" s="287">
        <v>16865</v>
      </c>
      <c r="J5" s="287">
        <v>18342</v>
      </c>
      <c r="K5" s="287">
        <v>65550</v>
      </c>
      <c r="L5" s="287">
        <v>17228</v>
      </c>
      <c r="M5" s="287">
        <v>17011</v>
      </c>
      <c r="N5" s="287">
        <v>16871</v>
      </c>
      <c r="O5" s="287">
        <v>16814</v>
      </c>
      <c r="P5" s="287">
        <v>67924</v>
      </c>
      <c r="Q5" s="287">
        <v>15204</v>
      </c>
      <c r="R5" s="287">
        <f t="shared" ref="R5:R13" si="0">S5-Q5</f>
        <v>14890</v>
      </c>
      <c r="S5" s="287">
        <v>30094</v>
      </c>
      <c r="T5" s="287">
        <f t="shared" ref="T5:T13" si="1">U5-S5</f>
        <v>12095</v>
      </c>
      <c r="U5" s="287">
        <v>42189</v>
      </c>
      <c r="V5" s="287">
        <f>X5-U5</f>
        <v>12385</v>
      </c>
      <c r="W5" s="287">
        <f t="shared" ref="W5:W13" si="2">V5+T5</f>
        <v>24480</v>
      </c>
      <c r="X5" s="287">
        <v>54574</v>
      </c>
      <c r="Y5" s="287">
        <v>12048</v>
      </c>
      <c r="Z5" s="287">
        <f t="shared" ref="Z5:Z13" si="3">AA5-Y5</f>
        <v>13789</v>
      </c>
      <c r="AA5" s="287">
        <v>25837</v>
      </c>
      <c r="AB5" s="287">
        <f t="shared" ref="AB5:AB13" si="4">AC5-AA5</f>
        <v>14471</v>
      </c>
      <c r="AC5" s="287">
        <v>40308</v>
      </c>
      <c r="AD5" s="287">
        <f t="shared" ref="AD5:AD8" si="5">AF5-AC5</f>
        <v>15117</v>
      </c>
      <c r="AE5" s="287">
        <f t="shared" ref="AE5:AE8" si="6">AF5-AA5</f>
        <v>29588</v>
      </c>
      <c r="AF5" s="287">
        <v>55425</v>
      </c>
    </row>
    <row r="6" spans="1:32">
      <c r="A6" s="286" t="s">
        <v>633</v>
      </c>
      <c r="B6" s="287">
        <v>22726</v>
      </c>
      <c r="C6" s="287">
        <v>22420</v>
      </c>
      <c r="D6" s="287">
        <v>24388</v>
      </c>
      <c r="E6" s="287">
        <v>27159</v>
      </c>
      <c r="F6" s="287">
        <v>96693</v>
      </c>
      <c r="G6" s="287">
        <v>25638</v>
      </c>
      <c r="H6" s="287">
        <v>27626</v>
      </c>
      <c r="I6" s="287">
        <v>29398</v>
      </c>
      <c r="J6" s="287">
        <v>29175</v>
      </c>
      <c r="K6" s="287">
        <v>111837</v>
      </c>
      <c r="L6" s="287">
        <v>28193</v>
      </c>
      <c r="M6" s="287">
        <v>16999</v>
      </c>
      <c r="N6" s="287">
        <v>25306</v>
      </c>
      <c r="O6" s="287">
        <v>28643</v>
      </c>
      <c r="P6" s="287">
        <v>99141</v>
      </c>
      <c r="Q6" s="287">
        <v>30221</v>
      </c>
      <c r="R6" s="287">
        <f t="shared" si="0"/>
        <v>31725</v>
      </c>
      <c r="S6" s="287">
        <v>61946</v>
      </c>
      <c r="T6" s="287">
        <f t="shared" si="1"/>
        <v>34330</v>
      </c>
      <c r="U6" s="287">
        <v>96276</v>
      </c>
      <c r="V6" s="287">
        <f>X6-U6</f>
        <v>35143</v>
      </c>
      <c r="W6" s="287">
        <f t="shared" si="2"/>
        <v>69473</v>
      </c>
      <c r="X6" s="287">
        <v>131419</v>
      </c>
      <c r="Y6" s="287">
        <v>36386</v>
      </c>
      <c r="Z6" s="287">
        <f t="shared" si="3"/>
        <v>34744</v>
      </c>
      <c r="AA6" s="287">
        <v>71130</v>
      </c>
      <c r="AB6" s="287">
        <f t="shared" si="4"/>
        <v>34359</v>
      </c>
      <c r="AC6" s="287">
        <v>105489</v>
      </c>
      <c r="AD6" s="287">
        <f t="shared" si="5"/>
        <v>29631</v>
      </c>
      <c r="AE6" s="287">
        <f t="shared" si="6"/>
        <v>63990</v>
      </c>
      <c r="AF6" s="287">
        <v>135120</v>
      </c>
    </row>
    <row r="7" spans="1:32">
      <c r="A7" s="286" t="s">
        <v>634</v>
      </c>
      <c r="B7" s="287">
        <v>4058</v>
      </c>
      <c r="C7" s="287">
        <v>2397</v>
      </c>
      <c r="D7" s="287">
        <v>2435</v>
      </c>
      <c r="E7" s="287">
        <v>2415</v>
      </c>
      <c r="F7" s="287">
        <v>11305</v>
      </c>
      <c r="G7" s="287">
        <v>2432</v>
      </c>
      <c r="H7" s="287">
        <v>2136</v>
      </c>
      <c r="I7" s="287">
        <v>2439</v>
      </c>
      <c r="J7" s="287">
        <v>1532</v>
      </c>
      <c r="K7" s="287">
        <v>8539</v>
      </c>
      <c r="L7" s="287">
        <v>1492</v>
      </c>
      <c r="M7" s="287">
        <v>1386</v>
      </c>
      <c r="N7" s="287">
        <v>1161</v>
      </c>
      <c r="O7" s="287">
        <v>2041</v>
      </c>
      <c r="P7" s="287">
        <v>6080</v>
      </c>
      <c r="Q7" s="287">
        <v>0</v>
      </c>
      <c r="R7" s="287">
        <v>0</v>
      </c>
      <c r="S7" s="287">
        <v>0</v>
      </c>
      <c r="T7" s="287">
        <f t="shared" si="1"/>
        <v>0</v>
      </c>
      <c r="U7" s="287">
        <v>0</v>
      </c>
      <c r="V7" s="287"/>
      <c r="W7" s="287">
        <f t="shared" si="2"/>
        <v>0</v>
      </c>
      <c r="X7" s="287"/>
      <c r="Y7" s="287">
        <v>0</v>
      </c>
      <c r="Z7" s="287">
        <f t="shared" si="3"/>
        <v>0</v>
      </c>
      <c r="AA7" s="287">
        <v>0</v>
      </c>
      <c r="AB7" s="287">
        <f t="shared" si="4"/>
        <v>0</v>
      </c>
      <c r="AC7" s="287">
        <v>0</v>
      </c>
      <c r="AD7" s="287">
        <f t="shared" si="5"/>
        <v>0</v>
      </c>
      <c r="AE7" s="287">
        <f t="shared" si="6"/>
        <v>0</v>
      </c>
      <c r="AF7" s="287"/>
    </row>
    <row r="8" spans="1:32" s="13" customFormat="1">
      <c r="A8" s="286" t="s">
        <v>865</v>
      </c>
      <c r="B8" s="287">
        <f>153581-25400</f>
        <v>128181</v>
      </c>
      <c r="C8" s="287">
        <f>123624-16163</f>
        <v>107461</v>
      </c>
      <c r="D8" s="287">
        <f>142511-19970</f>
        <v>122541</v>
      </c>
      <c r="E8" s="287">
        <f>164821-21842</f>
        <v>142979</v>
      </c>
      <c r="F8" s="287">
        <f>584537-83375</f>
        <v>501162</v>
      </c>
      <c r="G8" s="287">
        <f>140071-21616</f>
        <v>118455</v>
      </c>
      <c r="H8" s="287">
        <f>146578-20077</f>
        <v>126501</v>
      </c>
      <c r="I8" s="287">
        <f>155279-26487</f>
        <v>128792</v>
      </c>
      <c r="J8" s="287">
        <f>179920-34763</f>
        <v>145157</v>
      </c>
      <c r="K8" s="287">
        <f>621848-102943</f>
        <v>518905</v>
      </c>
      <c r="L8" s="287">
        <f>170139-42119</f>
        <v>128020</v>
      </c>
      <c r="M8" s="287">
        <f>187570-51673</f>
        <v>135897</v>
      </c>
      <c r="N8" s="287">
        <f>179759-47142</f>
        <v>132617</v>
      </c>
      <c r="O8" s="287">
        <f>204434-61238</f>
        <v>143196</v>
      </c>
      <c r="P8" s="287">
        <f>741902-202172</f>
        <v>539730</v>
      </c>
      <c r="Q8" s="287">
        <f>190603-64724</f>
        <v>125879</v>
      </c>
      <c r="R8" s="287">
        <f t="shared" si="0"/>
        <v>130483</v>
      </c>
      <c r="S8" s="287">
        <f>390233-133871</f>
        <v>256362</v>
      </c>
      <c r="T8" s="287">
        <f t="shared" si="1"/>
        <v>125314</v>
      </c>
      <c r="U8" s="287">
        <f>597027-215351</f>
        <v>381676</v>
      </c>
      <c r="V8" s="287">
        <f t="shared" ref="V8:V13" si="7">X8-U8</f>
        <v>134565</v>
      </c>
      <c r="W8" s="287">
        <f t="shared" si="2"/>
        <v>259879</v>
      </c>
      <c r="X8" s="287">
        <f>817337-301096</f>
        <v>516241</v>
      </c>
      <c r="Y8" s="287">
        <f>202406-64578</f>
        <v>137828</v>
      </c>
      <c r="Z8" s="287">
        <f t="shared" si="3"/>
        <v>139698</v>
      </c>
      <c r="AA8" s="287">
        <f>416304-138778</f>
        <v>277526</v>
      </c>
      <c r="AB8" s="287">
        <f t="shared" si="4"/>
        <v>146983</v>
      </c>
      <c r="AC8" s="287">
        <f>640595-216086</f>
        <v>424509</v>
      </c>
      <c r="AD8" s="287">
        <f t="shared" si="5"/>
        <v>153470</v>
      </c>
      <c r="AE8" s="287">
        <f t="shared" si="6"/>
        <v>300453</v>
      </c>
      <c r="AF8" s="287">
        <v>577979</v>
      </c>
    </row>
    <row r="9" spans="1:32" s="13" customFormat="1">
      <c r="A9" s="286" t="s">
        <v>635</v>
      </c>
      <c r="B9" s="287">
        <v>14885</v>
      </c>
      <c r="C9" s="287">
        <v>13818</v>
      </c>
      <c r="D9" s="287">
        <v>11624</v>
      </c>
      <c r="E9" s="287">
        <v>16737</v>
      </c>
      <c r="F9" s="287">
        <v>57064</v>
      </c>
      <c r="G9" s="287">
        <v>11622</v>
      </c>
      <c r="H9" s="287">
        <v>12814</v>
      </c>
      <c r="I9" s="287">
        <v>11049</v>
      </c>
      <c r="J9" s="287">
        <v>12025</v>
      </c>
      <c r="K9" s="287">
        <v>47510</v>
      </c>
      <c r="L9" s="287">
        <v>11948</v>
      </c>
      <c r="M9" s="287">
        <v>12701</v>
      </c>
      <c r="N9" s="287">
        <v>10372</v>
      </c>
      <c r="O9" s="287">
        <v>10976</v>
      </c>
      <c r="P9" s="287">
        <v>45997</v>
      </c>
      <c r="Q9" s="287">
        <v>11192</v>
      </c>
      <c r="R9" s="287">
        <f t="shared" si="0"/>
        <v>10999</v>
      </c>
      <c r="S9" s="287">
        <v>22191</v>
      </c>
      <c r="T9" s="287">
        <f t="shared" si="1"/>
        <v>8908</v>
      </c>
      <c r="U9" s="287">
        <v>31099</v>
      </c>
      <c r="V9" s="287">
        <f t="shared" si="7"/>
        <v>9246</v>
      </c>
      <c r="W9" s="287">
        <f t="shared" si="2"/>
        <v>18154</v>
      </c>
      <c r="X9" s="287">
        <v>40345</v>
      </c>
      <c r="Y9" s="287">
        <v>9322</v>
      </c>
      <c r="Z9" s="287">
        <f t="shared" si="3"/>
        <v>8480</v>
      </c>
      <c r="AA9" s="287">
        <v>17802</v>
      </c>
      <c r="AB9" s="287">
        <f t="shared" si="4"/>
        <v>7621</v>
      </c>
      <c r="AC9" s="287">
        <v>25423</v>
      </c>
      <c r="AD9" s="287">
        <f>AF9-AC9</f>
        <v>7984</v>
      </c>
      <c r="AE9" s="287">
        <f>AF9-AA9</f>
        <v>15605</v>
      </c>
      <c r="AF9" s="287">
        <v>33407</v>
      </c>
    </row>
    <row r="10" spans="1:32">
      <c r="A10" s="286" t="s">
        <v>636</v>
      </c>
      <c r="B10" s="287">
        <v>62701</v>
      </c>
      <c r="C10" s="287">
        <v>63059</v>
      </c>
      <c r="D10" s="287">
        <v>51507</v>
      </c>
      <c r="E10" s="287">
        <v>64347</v>
      </c>
      <c r="F10" s="287">
        <v>241614</v>
      </c>
      <c r="G10" s="287">
        <v>63702</v>
      </c>
      <c r="H10" s="287">
        <v>66298</v>
      </c>
      <c r="I10" s="287">
        <v>68207</v>
      </c>
      <c r="J10" s="287">
        <v>66123</v>
      </c>
      <c r="K10" s="287">
        <v>264330</v>
      </c>
      <c r="L10" s="287">
        <v>59817</v>
      </c>
      <c r="M10" s="287">
        <v>64682</v>
      </c>
      <c r="N10" s="287">
        <v>67580</v>
      </c>
      <c r="O10" s="287">
        <v>74752</v>
      </c>
      <c r="P10" s="287">
        <v>266831</v>
      </c>
      <c r="Q10" s="287">
        <v>69337</v>
      </c>
      <c r="R10" s="287">
        <f t="shared" si="0"/>
        <v>73578</v>
      </c>
      <c r="S10" s="287">
        <v>142915</v>
      </c>
      <c r="T10" s="287">
        <f t="shared" si="1"/>
        <v>70759</v>
      </c>
      <c r="U10" s="287">
        <v>213674</v>
      </c>
      <c r="V10" s="287">
        <f t="shared" si="7"/>
        <v>74209</v>
      </c>
      <c r="W10" s="287">
        <f t="shared" si="2"/>
        <v>144968</v>
      </c>
      <c r="X10" s="287">
        <v>287883</v>
      </c>
      <c r="Y10" s="287">
        <v>69505</v>
      </c>
      <c r="Z10" s="287">
        <f t="shared" si="3"/>
        <v>72886</v>
      </c>
      <c r="AA10" s="287">
        <v>142391</v>
      </c>
      <c r="AB10" s="287">
        <f t="shared" si="4"/>
        <v>72969</v>
      </c>
      <c r="AC10" s="287">
        <v>215360</v>
      </c>
      <c r="AD10" s="287">
        <f>AF10-AC10</f>
        <v>78445</v>
      </c>
      <c r="AE10" s="287">
        <f>AF10-AA10</f>
        <v>151414</v>
      </c>
      <c r="AF10" s="287">
        <v>293805</v>
      </c>
    </row>
    <row r="11" spans="1:32" s="13" customFormat="1">
      <c r="A11" s="286" t="s">
        <v>941</v>
      </c>
      <c r="B11" s="287">
        <f>153627+4453+17855</f>
        <v>175935</v>
      </c>
      <c r="C11" s="287">
        <f>145943+3532+18664</f>
        <v>168139</v>
      </c>
      <c r="D11" s="287">
        <f>145475+2868+19912</f>
        <v>168255</v>
      </c>
      <c r="E11" s="287">
        <f>149698+2849+21618</f>
        <v>174165</v>
      </c>
      <c r="F11" s="287">
        <f>594743+13702+78049</f>
        <v>686494</v>
      </c>
      <c r="G11" s="287">
        <f>146998+2796+16009</f>
        <v>165803</v>
      </c>
      <c r="H11" s="287">
        <f>143288+2643+14204</f>
        <v>160135</v>
      </c>
      <c r="I11" s="287">
        <f>144165+2603+13025</f>
        <v>159793</v>
      </c>
      <c r="J11" s="287">
        <f>142710+2689+13064</f>
        <v>158463</v>
      </c>
      <c r="K11" s="287">
        <f>577161+10731+56302</f>
        <v>644194</v>
      </c>
      <c r="L11" s="287">
        <f>138425+2694+11566</f>
        <v>152685</v>
      </c>
      <c r="M11" s="287">
        <f>149660+2628+12557</f>
        <v>164845</v>
      </c>
      <c r="N11" s="287">
        <f>150496+2751+13330</f>
        <v>166577</v>
      </c>
      <c r="O11" s="287">
        <f>145166+2996+12792</f>
        <v>160954</v>
      </c>
      <c r="P11" s="287">
        <f>583747+11069+50245</f>
        <v>645061</v>
      </c>
      <c r="Q11" s="287">
        <f>140066+2960+11584</f>
        <v>154610</v>
      </c>
      <c r="R11" s="287">
        <f t="shared" si="0"/>
        <v>151170</v>
      </c>
      <c r="S11" s="287">
        <f>276437+5873+23470</f>
        <v>305780</v>
      </c>
      <c r="T11" s="287">
        <f t="shared" si="1"/>
        <v>155375</v>
      </c>
      <c r="U11" s="287">
        <f>414978+8734+37443</f>
        <v>461155</v>
      </c>
      <c r="V11" s="287">
        <f t="shared" si="7"/>
        <v>158095</v>
      </c>
      <c r="W11" s="287">
        <f t="shared" si="2"/>
        <v>313470</v>
      </c>
      <c r="X11" s="287">
        <f>555576+11639+52035</f>
        <v>619250</v>
      </c>
      <c r="Y11" s="287">
        <v>152197</v>
      </c>
      <c r="Z11" s="287">
        <f t="shared" si="3"/>
        <v>147715</v>
      </c>
      <c r="AA11" s="287">
        <v>299912</v>
      </c>
      <c r="AB11" s="287">
        <f t="shared" si="4"/>
        <v>150456</v>
      </c>
      <c r="AC11" s="287">
        <v>450368</v>
      </c>
      <c r="AD11" s="287">
        <f>AF11-AC11</f>
        <v>152284</v>
      </c>
      <c r="AE11" s="287">
        <f>AF11-AA11</f>
        <v>302740</v>
      </c>
      <c r="AF11" s="287">
        <v>602652</v>
      </c>
    </row>
    <row r="12" spans="1:32" s="13" customFormat="1">
      <c r="A12" s="285" t="s">
        <v>637</v>
      </c>
      <c r="B12" s="287">
        <v>16152</v>
      </c>
      <c r="C12" s="287">
        <v>18227</v>
      </c>
      <c r="D12" s="287">
        <v>18494</v>
      </c>
      <c r="E12" s="287">
        <v>17231</v>
      </c>
      <c r="F12" s="287">
        <v>70104</v>
      </c>
      <c r="G12" s="287">
        <v>16335</v>
      </c>
      <c r="H12" s="287">
        <v>16245</v>
      </c>
      <c r="I12" s="287">
        <v>15343</v>
      </c>
      <c r="J12" s="287">
        <v>14610</v>
      </c>
      <c r="K12" s="287">
        <v>62533</v>
      </c>
      <c r="L12" s="287">
        <v>12352</v>
      </c>
      <c r="M12" s="287">
        <v>14101</v>
      </c>
      <c r="N12" s="287">
        <v>13213</v>
      </c>
      <c r="O12" s="287">
        <v>12878</v>
      </c>
      <c r="P12" s="287">
        <v>52544</v>
      </c>
      <c r="Q12" s="287">
        <v>12304</v>
      </c>
      <c r="R12" s="287">
        <f t="shared" si="0"/>
        <v>13339</v>
      </c>
      <c r="S12" s="287">
        <v>25643</v>
      </c>
      <c r="T12" s="287">
        <f t="shared" si="1"/>
        <v>49118</v>
      </c>
      <c r="U12" s="287">
        <v>74761</v>
      </c>
      <c r="V12" s="287">
        <f t="shared" si="7"/>
        <v>52545</v>
      </c>
      <c r="W12" s="287">
        <f t="shared" si="2"/>
        <v>101663</v>
      </c>
      <c r="X12" s="287">
        <v>127306</v>
      </c>
      <c r="Y12" s="287">
        <v>53107</v>
      </c>
      <c r="Z12" s="287">
        <f t="shared" si="3"/>
        <v>51761</v>
      </c>
      <c r="AA12" s="287">
        <v>104868</v>
      </c>
      <c r="AB12" s="287">
        <f t="shared" si="4"/>
        <v>54972</v>
      </c>
      <c r="AC12" s="287">
        <v>159840</v>
      </c>
      <c r="AD12" s="287">
        <f>AF12-AC12</f>
        <v>60473</v>
      </c>
      <c r="AE12" s="287">
        <f>AF12-AA12</f>
        <v>115445</v>
      </c>
      <c r="AF12" s="287">
        <v>220313</v>
      </c>
    </row>
    <row r="13" spans="1:32">
      <c r="A13" s="285" t="s">
        <v>638</v>
      </c>
      <c r="B13" s="287">
        <v>18869</v>
      </c>
      <c r="C13" s="287">
        <v>14816</v>
      </c>
      <c r="D13" s="287">
        <v>20385</v>
      </c>
      <c r="E13" s="287">
        <v>21952</v>
      </c>
      <c r="F13" s="287">
        <v>76022</v>
      </c>
      <c r="G13" s="287">
        <v>21679</v>
      </c>
      <c r="H13" s="287">
        <v>17463</v>
      </c>
      <c r="I13" s="287">
        <v>18463</v>
      </c>
      <c r="J13" s="287">
        <v>17595</v>
      </c>
      <c r="K13" s="287">
        <v>75200</v>
      </c>
      <c r="L13" s="287">
        <v>19187</v>
      </c>
      <c r="M13" s="287">
        <v>19041</v>
      </c>
      <c r="N13" s="287">
        <v>19243</v>
      </c>
      <c r="O13" s="287">
        <v>18741</v>
      </c>
      <c r="P13" s="287">
        <v>76212</v>
      </c>
      <c r="Q13" s="287">
        <v>17839</v>
      </c>
      <c r="R13" s="287">
        <f t="shared" si="0"/>
        <v>18282</v>
      </c>
      <c r="S13" s="287">
        <v>36121</v>
      </c>
      <c r="T13" s="287">
        <f t="shared" si="1"/>
        <v>16469</v>
      </c>
      <c r="U13" s="287">
        <v>52590</v>
      </c>
      <c r="V13" s="287">
        <f t="shared" si="7"/>
        <v>16392</v>
      </c>
      <c r="W13" s="287">
        <f t="shared" si="2"/>
        <v>32861</v>
      </c>
      <c r="X13" s="287">
        <v>68982</v>
      </c>
      <c r="Y13" s="287">
        <v>16585</v>
      </c>
      <c r="Z13" s="287">
        <f t="shared" si="3"/>
        <v>14294</v>
      </c>
      <c r="AA13" s="287">
        <v>30879</v>
      </c>
      <c r="AB13" s="287">
        <f t="shared" si="4"/>
        <v>17267</v>
      </c>
      <c r="AC13" s="287">
        <v>48146</v>
      </c>
      <c r="AD13" s="287">
        <f>AF13-AC13</f>
        <v>17129</v>
      </c>
      <c r="AE13" s="287">
        <f t="shared" ref="AE13" si="8">AF13-AA13</f>
        <v>34396</v>
      </c>
      <c r="AF13" s="287">
        <v>65275</v>
      </c>
    </row>
    <row r="14" spans="1:32" s="13" customFormat="1">
      <c r="A14" s="288" t="s">
        <v>464</v>
      </c>
      <c r="B14" s="289">
        <f t="shared" ref="B14:Y14" si="9">SUM(B4:B13)</f>
        <v>478836</v>
      </c>
      <c r="C14" s="289">
        <f t="shared" si="9"/>
        <v>441583</v>
      </c>
      <c r="D14" s="289">
        <f t="shared" si="9"/>
        <v>452176</v>
      </c>
      <c r="E14" s="289">
        <f t="shared" si="9"/>
        <v>499429</v>
      </c>
      <c r="F14" s="289">
        <f t="shared" si="9"/>
        <v>1872024</v>
      </c>
      <c r="G14" s="289">
        <f t="shared" si="9"/>
        <v>456928</v>
      </c>
      <c r="H14" s="289">
        <f t="shared" si="9"/>
        <v>462227</v>
      </c>
      <c r="I14" s="289">
        <f t="shared" si="9"/>
        <v>469234</v>
      </c>
      <c r="J14" s="289">
        <f t="shared" si="9"/>
        <v>480826</v>
      </c>
      <c r="K14" s="289">
        <f t="shared" si="9"/>
        <v>1869215</v>
      </c>
      <c r="L14" s="289">
        <f t="shared" si="9"/>
        <v>450225</v>
      </c>
      <c r="M14" s="289">
        <f t="shared" si="9"/>
        <v>466921</v>
      </c>
      <c r="N14" s="289">
        <f t="shared" si="9"/>
        <v>474830</v>
      </c>
      <c r="O14" s="289">
        <f t="shared" si="9"/>
        <v>489366</v>
      </c>
      <c r="P14" s="289">
        <f t="shared" si="9"/>
        <v>1881342</v>
      </c>
      <c r="Q14" s="289">
        <f t="shared" si="9"/>
        <v>456907</v>
      </c>
      <c r="R14" s="289">
        <f t="shared" si="9"/>
        <v>463597</v>
      </c>
      <c r="S14" s="289">
        <f t="shared" si="9"/>
        <v>920504</v>
      </c>
      <c r="T14" s="289">
        <f t="shared" si="9"/>
        <v>493030</v>
      </c>
      <c r="U14" s="289">
        <f t="shared" si="9"/>
        <v>1413534</v>
      </c>
      <c r="V14" s="289">
        <f t="shared" si="9"/>
        <v>518291</v>
      </c>
      <c r="W14" s="289">
        <f t="shared" si="9"/>
        <v>1011321</v>
      </c>
      <c r="X14" s="289">
        <f t="shared" si="9"/>
        <v>1931825</v>
      </c>
      <c r="Y14" s="289">
        <f t="shared" si="9"/>
        <v>514423</v>
      </c>
      <c r="Z14" s="289">
        <f t="shared" ref="Z14:AF14" si="10">SUM(Z4:Z13)</f>
        <v>510438</v>
      </c>
      <c r="AA14" s="289">
        <f t="shared" si="10"/>
        <v>1024861</v>
      </c>
      <c r="AB14" s="289">
        <f t="shared" si="10"/>
        <v>528515</v>
      </c>
      <c r="AC14" s="289">
        <f t="shared" si="10"/>
        <v>1553376</v>
      </c>
      <c r="AD14" s="289">
        <f t="shared" si="10"/>
        <v>542999</v>
      </c>
      <c r="AE14" s="289">
        <f t="shared" si="10"/>
        <v>1071514</v>
      </c>
      <c r="AF14" s="289">
        <f t="shared" si="10"/>
        <v>2096375</v>
      </c>
    </row>
    <row r="15" spans="1:32"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</row>
    <row r="16" spans="1:32" ht="34.5">
      <c r="A16" s="290" t="s">
        <v>985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</row>
    <row r="17" spans="25:26">
      <c r="Y17" s="287"/>
      <c r="Z17" s="287"/>
    </row>
    <row r="18" spans="25:26">
      <c r="Y18" s="287"/>
      <c r="Z18" s="287"/>
    </row>
    <row r="19" spans="25:26">
      <c r="Y19" s="287"/>
      <c r="Z19" s="287"/>
    </row>
    <row r="20" spans="25:26">
      <c r="Y20" s="287"/>
      <c r="Z20" s="287"/>
    </row>
    <row r="21" spans="25:26">
      <c r="Y21" s="287"/>
      <c r="Z21" s="287"/>
    </row>
    <row r="22" spans="25:26">
      <c r="Y22" s="287"/>
      <c r="Z22" s="287"/>
    </row>
    <row r="23" spans="25:26">
      <c r="Y23" s="287"/>
      <c r="Z23" s="287"/>
    </row>
    <row r="24" spans="25:26">
      <c r="Y24" s="287"/>
      <c r="Z24" s="287"/>
    </row>
    <row r="25" spans="25:26">
      <c r="Y25" s="287"/>
      <c r="Z25" s="287"/>
    </row>
  </sheetData>
  <sheetProtection selectLockedCells="1" selectUnlockedCells="1"/>
  <mergeCells count="32"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B2:B3"/>
    <mergeCell ref="E2:E3"/>
    <mergeCell ref="D2:D3"/>
    <mergeCell ref="C2:C3"/>
    <mergeCell ref="L2:L3"/>
    <mergeCell ref="K2:K3"/>
    <mergeCell ref="J2:J3"/>
    <mergeCell ref="I2:I3"/>
    <mergeCell ref="F2:F3"/>
    <mergeCell ref="M2:M3"/>
    <mergeCell ref="U2:U3"/>
    <mergeCell ref="AF2:AF3"/>
    <mergeCell ref="AE2:AE3"/>
    <mergeCell ref="AC2:AC3"/>
    <mergeCell ref="X2:X3"/>
    <mergeCell ref="AD2:AD3"/>
    <mergeCell ref="W2:W3"/>
    <mergeCell ref="V2:V3"/>
  </mergeCells>
  <hyperlinks>
    <hyperlink ref="A1" location="Índice!A1" display="           Índice           " xr:uid="{00000000-0004-0000-13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50"/>
  </sheetPr>
  <dimension ref="A1:AV32"/>
  <sheetViews>
    <sheetView workbookViewId="0">
      <pane xSplit="1" topLeftCell="B1" activePane="topRight" state="frozen"/>
      <selection pane="topRight"/>
    </sheetView>
  </sheetViews>
  <sheetFormatPr defaultColWidth="9" defaultRowHeight="15"/>
  <cols>
    <col min="1" max="1" width="72.42578125" style="4" customWidth="1"/>
    <col min="2" max="16" width="13.28515625" style="4" customWidth="1"/>
    <col min="17" max="30" width="13.28515625" style="285" customWidth="1"/>
    <col min="31" max="31" width="13.28515625" style="282" customWidth="1"/>
    <col min="32" max="47" width="13.28515625" style="285" customWidth="1"/>
    <col min="48" max="16384" width="9" style="4"/>
  </cols>
  <sheetData>
    <row r="1" spans="1:4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3"/>
      <c r="AC1" s="283"/>
      <c r="AD1" s="283"/>
    </row>
    <row r="2" spans="1:48" customFormat="1" ht="16.5" customHeight="1">
      <c r="A2" s="300" t="s">
        <v>895</v>
      </c>
      <c r="B2" s="309" t="s">
        <v>487</v>
      </c>
      <c r="C2" s="309" t="s">
        <v>486</v>
      </c>
      <c r="D2" s="309" t="s">
        <v>485</v>
      </c>
      <c r="E2" s="309" t="s">
        <v>484</v>
      </c>
      <c r="F2" s="309" t="s">
        <v>620</v>
      </c>
      <c r="G2" s="309" t="s">
        <v>483</v>
      </c>
      <c r="H2" s="309" t="s">
        <v>482</v>
      </c>
      <c r="I2" s="309" t="s">
        <v>481</v>
      </c>
      <c r="J2" s="309" t="s">
        <v>480</v>
      </c>
      <c r="K2" s="309" t="s">
        <v>272</v>
      </c>
      <c r="L2" s="309" t="s">
        <v>479</v>
      </c>
      <c r="M2" s="309" t="s">
        <v>478</v>
      </c>
      <c r="N2" s="309" t="s">
        <v>477</v>
      </c>
      <c r="O2" s="309" t="s">
        <v>476</v>
      </c>
      <c r="P2" s="309" t="s">
        <v>290</v>
      </c>
      <c r="Q2" s="311" t="s">
        <v>475</v>
      </c>
      <c r="R2" s="311" t="s">
        <v>474</v>
      </c>
      <c r="S2" s="311" t="s">
        <v>473</v>
      </c>
      <c r="T2" s="311" t="s">
        <v>472</v>
      </c>
      <c r="U2" s="311" t="s">
        <v>267</v>
      </c>
      <c r="V2" s="311" t="s">
        <v>471</v>
      </c>
      <c r="W2" s="311" t="s">
        <v>470</v>
      </c>
      <c r="X2" s="311" t="s">
        <v>469</v>
      </c>
      <c r="Y2" s="311" t="s">
        <v>468</v>
      </c>
      <c r="Z2" s="311" t="s">
        <v>266</v>
      </c>
      <c r="AA2" s="311" t="s">
        <v>467</v>
      </c>
      <c r="AB2" s="311" t="s">
        <v>466</v>
      </c>
      <c r="AC2" s="311" t="s">
        <v>800</v>
      </c>
      <c r="AD2" s="311" t="s">
        <v>843</v>
      </c>
      <c r="AE2" s="311" t="s">
        <v>828</v>
      </c>
      <c r="AF2" s="311" t="s">
        <v>861</v>
      </c>
      <c r="AG2" s="311" t="s">
        <v>908</v>
      </c>
      <c r="AH2" s="311" t="s">
        <v>909</v>
      </c>
      <c r="AI2" s="311" t="s">
        <v>917</v>
      </c>
      <c r="AJ2" s="311" t="s">
        <v>916</v>
      </c>
      <c r="AK2" s="311" t="s">
        <v>927</v>
      </c>
      <c r="AL2" s="311" t="s">
        <v>929</v>
      </c>
      <c r="AM2" s="311" t="s">
        <v>928</v>
      </c>
      <c r="AN2" s="311" t="s">
        <v>938</v>
      </c>
      <c r="AO2" s="311" t="s">
        <v>951</v>
      </c>
      <c r="AP2" s="311" t="s">
        <v>950</v>
      </c>
      <c r="AQ2" s="311" t="s">
        <v>973</v>
      </c>
      <c r="AR2" s="311" t="s">
        <v>972</v>
      </c>
      <c r="AS2" s="311" t="s">
        <v>979</v>
      </c>
      <c r="AT2" s="311" t="s">
        <v>980</v>
      </c>
      <c r="AU2" s="311" t="s">
        <v>981</v>
      </c>
    </row>
    <row r="3" spans="1:48" customFormat="1" ht="16.5" customHeight="1">
      <c r="A3" s="300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</row>
    <row r="4" spans="1:48" s="13" customFormat="1">
      <c r="A4" s="44" t="s">
        <v>639</v>
      </c>
      <c r="B4" s="119">
        <v>10245</v>
      </c>
      <c r="C4" s="119">
        <v>10385</v>
      </c>
      <c r="D4" s="119">
        <v>11817</v>
      </c>
      <c r="E4" s="119">
        <v>13469</v>
      </c>
      <c r="F4" s="119">
        <v>45916</v>
      </c>
      <c r="G4" s="119">
        <v>12202</v>
      </c>
      <c r="H4" s="119">
        <v>10530</v>
      </c>
      <c r="I4" s="119">
        <v>11749</v>
      </c>
      <c r="J4" s="119">
        <v>10701</v>
      </c>
      <c r="K4" s="119">
        <v>45182</v>
      </c>
      <c r="L4" s="119">
        <v>9892</v>
      </c>
      <c r="M4" s="119">
        <v>10272</v>
      </c>
      <c r="N4" s="119">
        <v>9990</v>
      </c>
      <c r="O4" s="119">
        <v>10448</v>
      </c>
      <c r="P4" s="119">
        <v>40602</v>
      </c>
      <c r="Q4" s="287">
        <v>9992</v>
      </c>
      <c r="R4" s="287">
        <v>10405</v>
      </c>
      <c r="S4" s="287">
        <v>19766</v>
      </c>
      <c r="T4" s="287">
        <v>9081</v>
      </c>
      <c r="U4" s="287">
        <v>49244</v>
      </c>
      <c r="V4" s="287">
        <v>8396</v>
      </c>
      <c r="W4" s="287">
        <v>6860</v>
      </c>
      <c r="X4" s="287">
        <v>6876</v>
      </c>
      <c r="Y4" s="287">
        <v>6631</v>
      </c>
      <c r="Z4" s="287">
        <v>28763</v>
      </c>
      <c r="AA4" s="287">
        <v>6553</v>
      </c>
      <c r="AB4" s="287">
        <v>6084</v>
      </c>
      <c r="AC4" s="287">
        <v>5944</v>
      </c>
      <c r="AD4" s="287">
        <v>8680</v>
      </c>
      <c r="AE4" s="287">
        <v>27261</v>
      </c>
      <c r="AF4" s="287">
        <v>6727</v>
      </c>
      <c r="AG4" s="287">
        <f>AH4-AF4</f>
        <v>6691</v>
      </c>
      <c r="AH4" s="287">
        <v>13418</v>
      </c>
      <c r="AI4" s="287">
        <f>AJ4-AH4</f>
        <v>5076</v>
      </c>
      <c r="AJ4" s="287">
        <v>18494</v>
      </c>
      <c r="AK4" s="287">
        <f>AM4-AJ4</f>
        <v>5702</v>
      </c>
      <c r="AL4" s="287">
        <f>AK4+AI4</f>
        <v>10778</v>
      </c>
      <c r="AM4" s="287">
        <v>24196</v>
      </c>
      <c r="AN4" s="287">
        <v>7245</v>
      </c>
      <c r="AO4" s="287">
        <f>AP4-AN4</f>
        <v>5417</v>
      </c>
      <c r="AP4" s="287">
        <v>12662</v>
      </c>
      <c r="AQ4" s="287">
        <f>AR4-AP4</f>
        <v>9458</v>
      </c>
      <c r="AR4" s="287">
        <v>22120</v>
      </c>
      <c r="AS4" s="287">
        <f>AU4-AR4</f>
        <v>10807</v>
      </c>
      <c r="AT4" s="287">
        <f>AU4-AP4</f>
        <v>20265</v>
      </c>
      <c r="AU4" s="287">
        <v>32927</v>
      </c>
    </row>
    <row r="5" spans="1:48">
      <c r="A5" s="44" t="s">
        <v>640</v>
      </c>
      <c r="B5" s="119">
        <v>4259</v>
      </c>
      <c r="C5" s="119">
        <v>47</v>
      </c>
      <c r="D5" s="119">
        <v>770</v>
      </c>
      <c r="E5" s="119">
        <v>65</v>
      </c>
      <c r="F5" s="119">
        <v>5141</v>
      </c>
      <c r="G5" s="119">
        <v>630</v>
      </c>
      <c r="H5" s="119">
        <v>0</v>
      </c>
      <c r="I5" s="119">
        <v>0</v>
      </c>
      <c r="J5" s="119">
        <v>0</v>
      </c>
      <c r="K5" s="119">
        <v>630</v>
      </c>
      <c r="L5" s="119">
        <v>367</v>
      </c>
      <c r="M5" s="119">
        <v>412</v>
      </c>
      <c r="N5" s="119">
        <v>0</v>
      </c>
      <c r="O5" s="119">
        <v>164</v>
      </c>
      <c r="P5" s="119">
        <v>943</v>
      </c>
      <c r="Q5" s="287">
        <v>95</v>
      </c>
      <c r="R5" s="287">
        <v>303</v>
      </c>
      <c r="S5" s="287">
        <v>0</v>
      </c>
      <c r="T5" s="287">
        <v>1209</v>
      </c>
      <c r="U5" s="287">
        <v>1607</v>
      </c>
      <c r="V5" s="287">
        <v>4487</v>
      </c>
      <c r="W5" s="287">
        <v>8974</v>
      </c>
      <c r="X5" s="287">
        <v>12092</v>
      </c>
      <c r="Y5" s="287">
        <v>5464</v>
      </c>
      <c r="Z5" s="287">
        <v>31017</v>
      </c>
      <c r="AA5" s="287">
        <v>6756</v>
      </c>
      <c r="AB5" s="287">
        <v>10873</v>
      </c>
      <c r="AC5" s="287">
        <v>3123</v>
      </c>
      <c r="AD5" s="287">
        <v>5447</v>
      </c>
      <c r="AE5" s="287">
        <v>26199</v>
      </c>
      <c r="AF5" s="287">
        <v>6671</v>
      </c>
      <c r="AG5" s="287">
        <f t="shared" ref="AG5:AG26" si="0">AH5-AF5</f>
        <v>1981</v>
      </c>
      <c r="AH5" s="287">
        <v>8652</v>
      </c>
      <c r="AI5" s="287">
        <f t="shared" ref="AI5:AI26" si="1">AJ5-AH5</f>
        <v>2057</v>
      </c>
      <c r="AJ5" s="287">
        <v>10709</v>
      </c>
      <c r="AK5" s="287">
        <f t="shared" ref="AK5:AK26" si="2">AM5-AJ5</f>
        <v>2913</v>
      </c>
      <c r="AL5" s="287">
        <f t="shared" ref="AL5:AL26" si="3">AK5+AI5</f>
        <v>4970</v>
      </c>
      <c r="AM5" s="287">
        <v>13622</v>
      </c>
      <c r="AN5" s="287">
        <v>163</v>
      </c>
      <c r="AO5" s="287">
        <f t="shared" ref="AO5:AO26" si="4">AP5-AN5</f>
        <v>729</v>
      </c>
      <c r="AP5" s="287">
        <v>892</v>
      </c>
      <c r="AQ5" s="287">
        <f t="shared" ref="AQ5:AQ26" si="5">AR5-AP5</f>
        <v>5282</v>
      </c>
      <c r="AR5" s="287">
        <v>6174</v>
      </c>
      <c r="AS5" s="287">
        <f t="shared" ref="AS5:AS10" si="6">AU5-AR5</f>
        <v>4577</v>
      </c>
      <c r="AT5" s="287">
        <f t="shared" ref="AT5:AT10" si="7">AU5-AP5</f>
        <v>9859</v>
      </c>
      <c r="AU5" s="287">
        <v>10751</v>
      </c>
    </row>
    <row r="6" spans="1:48">
      <c r="A6" s="44" t="s">
        <v>641</v>
      </c>
      <c r="B6" s="119">
        <v>7742</v>
      </c>
      <c r="C6" s="119">
        <v>8082</v>
      </c>
      <c r="D6" s="119">
        <v>8409</v>
      </c>
      <c r="E6" s="119">
        <v>8238</v>
      </c>
      <c r="F6" s="119">
        <v>32471</v>
      </c>
      <c r="G6" s="119">
        <v>7712</v>
      </c>
      <c r="H6" s="119">
        <v>8444</v>
      </c>
      <c r="I6" s="119">
        <v>8885</v>
      </c>
      <c r="J6" s="119">
        <v>9699</v>
      </c>
      <c r="K6" s="119">
        <v>34740</v>
      </c>
      <c r="L6" s="119">
        <v>8984</v>
      </c>
      <c r="M6" s="119">
        <v>9073</v>
      </c>
      <c r="N6" s="119">
        <v>9319</v>
      </c>
      <c r="O6" s="119">
        <v>9821</v>
      </c>
      <c r="P6" s="119">
        <v>37197</v>
      </c>
      <c r="Q6" s="287">
        <v>6769</v>
      </c>
      <c r="R6" s="287">
        <v>6984</v>
      </c>
      <c r="S6" s="287">
        <v>7190</v>
      </c>
      <c r="T6" s="287">
        <v>7364</v>
      </c>
      <c r="U6" s="287">
        <v>28307</v>
      </c>
      <c r="V6" s="287">
        <v>6641</v>
      </c>
      <c r="W6" s="287">
        <v>6486</v>
      </c>
      <c r="X6" s="287">
        <v>6779</v>
      </c>
      <c r="Y6" s="287">
        <v>6502</v>
      </c>
      <c r="Z6" s="287">
        <v>26408</v>
      </c>
      <c r="AA6" s="287">
        <v>5634</v>
      </c>
      <c r="AB6" s="287">
        <v>5341</v>
      </c>
      <c r="AC6" s="287">
        <v>6032</v>
      </c>
      <c r="AD6" s="287">
        <v>7816</v>
      </c>
      <c r="AE6" s="287">
        <v>24823</v>
      </c>
      <c r="AF6" s="287">
        <v>6404</v>
      </c>
      <c r="AG6" s="287">
        <f t="shared" si="0"/>
        <v>6692</v>
      </c>
      <c r="AH6" s="287">
        <v>13096</v>
      </c>
      <c r="AI6" s="287">
        <f t="shared" si="1"/>
        <v>8961</v>
      </c>
      <c r="AJ6" s="287">
        <v>22057</v>
      </c>
      <c r="AK6" s="287">
        <f t="shared" si="2"/>
        <v>8903</v>
      </c>
      <c r="AL6" s="287">
        <f t="shared" si="3"/>
        <v>17864</v>
      </c>
      <c r="AM6" s="287">
        <v>30960</v>
      </c>
      <c r="AN6" s="287">
        <v>7869</v>
      </c>
      <c r="AO6" s="287">
        <f t="shared" si="4"/>
        <v>5317</v>
      </c>
      <c r="AP6" s="287">
        <v>13186</v>
      </c>
      <c r="AQ6" s="287">
        <f t="shared" si="5"/>
        <v>5238</v>
      </c>
      <c r="AR6" s="287">
        <v>18424</v>
      </c>
      <c r="AS6" s="287">
        <f t="shared" si="6"/>
        <v>4970</v>
      </c>
      <c r="AT6" s="287">
        <f t="shared" si="7"/>
        <v>10208</v>
      </c>
      <c r="AU6" s="287">
        <v>23394</v>
      </c>
    </row>
    <row r="7" spans="1:48">
      <c r="A7" s="44" t="s">
        <v>642</v>
      </c>
      <c r="B7" s="119">
        <v>2561</v>
      </c>
      <c r="C7" s="119">
        <v>2413</v>
      </c>
      <c r="D7" s="119">
        <v>2480</v>
      </c>
      <c r="E7" s="119">
        <v>2160</v>
      </c>
      <c r="F7" s="119">
        <v>9614</v>
      </c>
      <c r="G7" s="119">
        <v>2185</v>
      </c>
      <c r="H7" s="119">
        <v>2285</v>
      </c>
      <c r="I7" s="119">
        <v>2375</v>
      </c>
      <c r="J7" s="119">
        <v>2297</v>
      </c>
      <c r="K7" s="119">
        <v>9142</v>
      </c>
      <c r="L7" s="119">
        <v>2344</v>
      </c>
      <c r="M7" s="119">
        <v>3251</v>
      </c>
      <c r="N7" s="119">
        <v>1700</v>
      </c>
      <c r="O7" s="119">
        <v>2545</v>
      </c>
      <c r="P7" s="119">
        <v>9840</v>
      </c>
      <c r="Q7" s="287">
        <v>2503</v>
      </c>
      <c r="R7" s="287">
        <v>3097</v>
      </c>
      <c r="S7" s="287">
        <v>3097</v>
      </c>
      <c r="T7" s="287">
        <v>3099</v>
      </c>
      <c r="U7" s="287">
        <v>11796</v>
      </c>
      <c r="V7" s="287">
        <v>3111</v>
      </c>
      <c r="W7" s="287">
        <v>3103</v>
      </c>
      <c r="X7" s="287">
        <v>3144</v>
      </c>
      <c r="Y7" s="287">
        <v>3230</v>
      </c>
      <c r="Z7" s="287">
        <v>12588</v>
      </c>
      <c r="AA7" s="287">
        <v>3312</v>
      </c>
      <c r="AB7" s="287">
        <v>3732</v>
      </c>
      <c r="AC7" s="287">
        <v>4650</v>
      </c>
      <c r="AD7" s="287">
        <v>4534</v>
      </c>
      <c r="AE7" s="287">
        <v>16228</v>
      </c>
      <c r="AF7" s="287">
        <v>4239</v>
      </c>
      <c r="AG7" s="287">
        <f t="shared" si="0"/>
        <v>4563</v>
      </c>
      <c r="AH7" s="287">
        <v>8802</v>
      </c>
      <c r="AI7" s="287">
        <f t="shared" si="1"/>
        <v>6887</v>
      </c>
      <c r="AJ7" s="287">
        <v>15689</v>
      </c>
      <c r="AK7" s="287">
        <f t="shared" si="2"/>
        <v>6283</v>
      </c>
      <c r="AL7" s="287">
        <f t="shared" si="3"/>
        <v>13170</v>
      </c>
      <c r="AM7" s="287">
        <v>21972</v>
      </c>
      <c r="AN7" s="287">
        <v>4102</v>
      </c>
      <c r="AO7" s="287">
        <f t="shared" si="4"/>
        <v>7627</v>
      </c>
      <c r="AP7" s="287">
        <v>11729</v>
      </c>
      <c r="AQ7" s="287">
        <f t="shared" si="5"/>
        <v>5442</v>
      </c>
      <c r="AR7" s="287">
        <v>17171</v>
      </c>
      <c r="AS7" s="287">
        <f t="shared" si="6"/>
        <v>5684</v>
      </c>
      <c r="AT7" s="287">
        <f t="shared" si="7"/>
        <v>11126</v>
      </c>
      <c r="AU7" s="287">
        <v>22855</v>
      </c>
    </row>
    <row r="8" spans="1:48">
      <c r="A8" s="44" t="s">
        <v>643</v>
      </c>
      <c r="B8" s="119">
        <v>18921</v>
      </c>
      <c r="C8" s="119">
        <v>19036</v>
      </c>
      <c r="D8" s="119">
        <v>18917</v>
      </c>
      <c r="E8" s="119">
        <v>21729</v>
      </c>
      <c r="F8" s="119">
        <v>78603</v>
      </c>
      <c r="G8" s="119">
        <v>21413</v>
      </c>
      <c r="H8" s="119">
        <v>23416</v>
      </c>
      <c r="I8" s="119">
        <v>24516</v>
      </c>
      <c r="J8" s="119">
        <v>30481</v>
      </c>
      <c r="K8" s="119">
        <v>99826</v>
      </c>
      <c r="L8" s="119">
        <v>29482</v>
      </c>
      <c r="M8" s="119">
        <v>31090</v>
      </c>
      <c r="N8" s="119">
        <v>30296</v>
      </c>
      <c r="O8" s="119">
        <v>35713</v>
      </c>
      <c r="P8" s="119">
        <v>126581</v>
      </c>
      <c r="Q8" s="287">
        <v>30774</v>
      </c>
      <c r="R8" s="287">
        <v>23926</v>
      </c>
      <c r="S8" s="287">
        <v>25681</v>
      </c>
      <c r="T8" s="287">
        <v>30526</v>
      </c>
      <c r="U8" s="287">
        <v>110907</v>
      </c>
      <c r="V8" s="287">
        <v>28758</v>
      </c>
      <c r="W8" s="287">
        <v>29454</v>
      </c>
      <c r="X8" s="287">
        <v>31050</v>
      </c>
      <c r="Y8" s="287">
        <v>38090</v>
      </c>
      <c r="Z8" s="287">
        <v>127352</v>
      </c>
      <c r="AA8" s="287">
        <v>33646</v>
      </c>
      <c r="AB8" s="287">
        <v>35149</v>
      </c>
      <c r="AC8" s="287">
        <v>37675</v>
      </c>
      <c r="AD8" s="287">
        <v>39938</v>
      </c>
      <c r="AE8" s="287">
        <v>146408</v>
      </c>
      <c r="AF8" s="287">
        <v>41007</v>
      </c>
      <c r="AG8" s="287">
        <f t="shared" si="0"/>
        <v>45545</v>
      </c>
      <c r="AH8" s="287">
        <v>86552</v>
      </c>
      <c r="AI8" s="287">
        <f t="shared" si="1"/>
        <v>5290</v>
      </c>
      <c r="AJ8" s="287">
        <v>91842</v>
      </c>
      <c r="AK8" s="287">
        <f t="shared" si="2"/>
        <v>4042</v>
      </c>
      <c r="AL8" s="287">
        <f t="shared" si="3"/>
        <v>9332</v>
      </c>
      <c r="AM8" s="287">
        <v>95884</v>
      </c>
      <c r="AN8" s="287">
        <v>4084</v>
      </c>
      <c r="AO8" s="287">
        <f t="shared" si="4"/>
        <v>5651</v>
      </c>
      <c r="AP8" s="287">
        <v>9735</v>
      </c>
      <c r="AQ8" s="287">
        <f t="shared" si="5"/>
        <v>4404</v>
      </c>
      <c r="AR8" s="287">
        <v>14139</v>
      </c>
      <c r="AS8" s="287">
        <f t="shared" si="6"/>
        <v>4298</v>
      </c>
      <c r="AT8" s="287">
        <f t="shared" si="7"/>
        <v>8702</v>
      </c>
      <c r="AU8" s="287">
        <v>18437</v>
      </c>
    </row>
    <row r="9" spans="1:48" s="13" customFormat="1">
      <c r="A9" s="44" t="s">
        <v>644</v>
      </c>
      <c r="B9" s="119">
        <v>17459</v>
      </c>
      <c r="C9" s="119">
        <v>68</v>
      </c>
      <c r="D9" s="119">
        <v>12442</v>
      </c>
      <c r="E9" s="119">
        <v>396</v>
      </c>
      <c r="F9" s="119">
        <v>30365</v>
      </c>
      <c r="G9" s="119">
        <v>4987</v>
      </c>
      <c r="H9" s="119">
        <v>156</v>
      </c>
      <c r="I9" s="119">
        <v>8115</v>
      </c>
      <c r="J9" s="119">
        <v>212</v>
      </c>
      <c r="K9" s="119">
        <v>13470</v>
      </c>
      <c r="L9" s="119">
        <v>20351</v>
      </c>
      <c r="M9" s="119">
        <v>31810</v>
      </c>
      <c r="N9" s="119">
        <v>9935</v>
      </c>
      <c r="O9" s="119">
        <v>391</v>
      </c>
      <c r="P9" s="119">
        <v>62487</v>
      </c>
      <c r="Q9" s="287">
        <v>5479</v>
      </c>
      <c r="R9" s="287">
        <v>260</v>
      </c>
      <c r="S9" s="287">
        <v>3490</v>
      </c>
      <c r="T9" s="287">
        <v>435</v>
      </c>
      <c r="U9" s="287">
        <v>9664</v>
      </c>
      <c r="V9" s="287">
        <v>9702</v>
      </c>
      <c r="W9" s="287">
        <v>-305</v>
      </c>
      <c r="X9" s="287">
        <v>7135</v>
      </c>
      <c r="Y9" s="287">
        <v>-217</v>
      </c>
      <c r="Z9" s="287">
        <v>16315</v>
      </c>
      <c r="AA9" s="287">
        <v>6994</v>
      </c>
      <c r="AB9" s="287">
        <v>421</v>
      </c>
      <c r="AC9" s="287">
        <v>7084</v>
      </c>
      <c r="AD9" s="287">
        <v>135</v>
      </c>
      <c r="AE9" s="287">
        <v>14634</v>
      </c>
      <c r="AF9" s="287">
        <v>7477</v>
      </c>
      <c r="AG9" s="287">
        <f t="shared" si="0"/>
        <v>-68</v>
      </c>
      <c r="AH9" s="287">
        <v>7409</v>
      </c>
      <c r="AI9" s="287">
        <f t="shared" si="1"/>
        <v>4850</v>
      </c>
      <c r="AJ9" s="287">
        <v>12259</v>
      </c>
      <c r="AK9" s="287">
        <f t="shared" si="2"/>
        <v>820</v>
      </c>
      <c r="AL9" s="287">
        <f t="shared" si="3"/>
        <v>5670</v>
      </c>
      <c r="AM9" s="287">
        <v>13079</v>
      </c>
      <c r="AN9" s="287">
        <v>5678</v>
      </c>
      <c r="AO9" s="287">
        <f t="shared" si="4"/>
        <v>-384</v>
      </c>
      <c r="AP9" s="287">
        <v>5294</v>
      </c>
      <c r="AQ9" s="287">
        <f t="shared" si="5"/>
        <v>11345</v>
      </c>
      <c r="AR9" s="287">
        <v>16639</v>
      </c>
      <c r="AS9" s="287">
        <f t="shared" si="6"/>
        <v>40</v>
      </c>
      <c r="AT9" s="287">
        <f t="shared" si="7"/>
        <v>11385</v>
      </c>
      <c r="AU9" s="287">
        <v>16679</v>
      </c>
    </row>
    <row r="10" spans="1:48">
      <c r="A10" s="44" t="s">
        <v>645</v>
      </c>
      <c r="B10" s="119">
        <v>5864</v>
      </c>
      <c r="C10" s="119">
        <v>5922</v>
      </c>
      <c r="D10" s="119">
        <v>6090</v>
      </c>
      <c r="E10" s="119">
        <v>6830</v>
      </c>
      <c r="F10" s="119">
        <v>24706</v>
      </c>
      <c r="G10" s="119">
        <v>5675</v>
      </c>
      <c r="H10" s="119">
        <v>6594</v>
      </c>
      <c r="I10" s="119">
        <v>5955</v>
      </c>
      <c r="J10" s="119">
        <v>6573</v>
      </c>
      <c r="K10" s="119">
        <v>24797</v>
      </c>
      <c r="L10" s="119">
        <v>5867</v>
      </c>
      <c r="M10" s="119">
        <v>6381</v>
      </c>
      <c r="N10" s="119">
        <v>5847</v>
      </c>
      <c r="O10" s="119">
        <v>6064</v>
      </c>
      <c r="P10" s="119">
        <v>24159</v>
      </c>
      <c r="Q10" s="287">
        <v>5558</v>
      </c>
      <c r="R10" s="287">
        <v>4199</v>
      </c>
      <c r="S10" s="287">
        <v>4473</v>
      </c>
      <c r="T10" s="287">
        <v>5171</v>
      </c>
      <c r="U10" s="287">
        <v>19401</v>
      </c>
      <c r="V10" s="287">
        <v>4653</v>
      </c>
      <c r="W10" s="287">
        <v>5225</v>
      </c>
      <c r="X10" s="287">
        <v>5397</v>
      </c>
      <c r="Y10" s="287">
        <v>6082</v>
      </c>
      <c r="Z10" s="287">
        <v>21357</v>
      </c>
      <c r="AA10" s="287">
        <v>5532</v>
      </c>
      <c r="AB10" s="287">
        <v>6729</v>
      </c>
      <c r="AC10" s="287">
        <v>6488</v>
      </c>
      <c r="AD10" s="287">
        <v>6730</v>
      </c>
      <c r="AE10" s="287">
        <v>25479</v>
      </c>
      <c r="AF10" s="287">
        <v>6329</v>
      </c>
      <c r="AG10" s="287">
        <f t="shared" si="0"/>
        <v>7103</v>
      </c>
      <c r="AH10" s="287">
        <v>13432</v>
      </c>
      <c r="AI10" s="287">
        <f t="shared" si="1"/>
        <v>0</v>
      </c>
      <c r="AJ10" s="287">
        <v>13432</v>
      </c>
      <c r="AK10" s="287">
        <f t="shared" si="2"/>
        <v>0</v>
      </c>
      <c r="AL10" s="287">
        <f t="shared" si="3"/>
        <v>0</v>
      </c>
      <c r="AM10" s="287">
        <v>13432</v>
      </c>
      <c r="AN10" s="287">
        <v>0</v>
      </c>
      <c r="AO10" s="287">
        <f t="shared" si="4"/>
        <v>0</v>
      </c>
      <c r="AP10" s="287">
        <v>0</v>
      </c>
      <c r="AQ10" s="287">
        <f t="shared" si="5"/>
        <v>0</v>
      </c>
      <c r="AR10" s="287">
        <v>0</v>
      </c>
      <c r="AS10" s="287">
        <f t="shared" si="6"/>
        <v>0</v>
      </c>
      <c r="AT10" s="287">
        <f t="shared" si="7"/>
        <v>0</v>
      </c>
      <c r="AU10" s="287"/>
    </row>
    <row r="11" spans="1:48">
      <c r="A11" s="44" t="s">
        <v>983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287">
        <v>25400</v>
      </c>
      <c r="R11" s="287">
        <v>16163</v>
      </c>
      <c r="S11" s="287">
        <v>19970</v>
      </c>
      <c r="T11" s="287">
        <v>21842</v>
      </c>
      <c r="U11" s="287">
        <v>83375</v>
      </c>
      <c r="V11" s="287">
        <v>21616</v>
      </c>
      <c r="W11" s="287">
        <v>20077</v>
      </c>
      <c r="X11" s="287">
        <v>26487</v>
      </c>
      <c r="Y11" s="287">
        <v>34763</v>
      </c>
      <c r="Z11" s="287">
        <v>102943</v>
      </c>
      <c r="AA11" s="287">
        <v>42119</v>
      </c>
      <c r="AB11" s="287">
        <v>51673</v>
      </c>
      <c r="AC11" s="287">
        <v>47142</v>
      </c>
      <c r="AD11" s="287">
        <v>61238</v>
      </c>
      <c r="AE11" s="287">
        <v>202172</v>
      </c>
      <c r="AF11" s="287">
        <v>64724</v>
      </c>
      <c r="AG11" s="287">
        <v>69147</v>
      </c>
      <c r="AH11" s="287">
        <v>133871</v>
      </c>
      <c r="AI11" s="287">
        <v>81480</v>
      </c>
      <c r="AJ11" s="287">
        <v>215351</v>
      </c>
      <c r="AK11" s="287">
        <v>85745</v>
      </c>
      <c r="AL11" s="287">
        <v>167225</v>
      </c>
      <c r="AM11" s="287">
        <v>301096</v>
      </c>
      <c r="AN11" s="287">
        <v>64578</v>
      </c>
      <c r="AO11" s="287">
        <v>74200</v>
      </c>
      <c r="AP11" s="287">
        <v>138778</v>
      </c>
      <c r="AQ11" s="287">
        <v>77309</v>
      </c>
      <c r="AR11" s="287">
        <v>216087</v>
      </c>
      <c r="AS11" s="287">
        <v>81115</v>
      </c>
      <c r="AT11" s="287">
        <v>158424</v>
      </c>
      <c r="AU11" s="287">
        <v>297202</v>
      </c>
      <c r="AV11" s="287"/>
    </row>
    <row r="12" spans="1:48" s="13" customFormat="1">
      <c r="A12" s="44" t="s">
        <v>646</v>
      </c>
      <c r="B12" s="119">
        <v>3735</v>
      </c>
      <c r="C12" s="119">
        <v>5906</v>
      </c>
      <c r="D12" s="119">
        <v>6652</v>
      </c>
      <c r="E12" s="119">
        <v>10780</v>
      </c>
      <c r="F12" s="119">
        <v>27073</v>
      </c>
      <c r="G12" s="119">
        <v>11806</v>
      </c>
      <c r="H12" s="119">
        <v>16012</v>
      </c>
      <c r="I12" s="119">
        <v>18954</v>
      </c>
      <c r="J12" s="119">
        <v>12102</v>
      </c>
      <c r="K12" s="119">
        <v>58874</v>
      </c>
      <c r="L12" s="119">
        <v>7471</v>
      </c>
      <c r="M12" s="119">
        <v>13727</v>
      </c>
      <c r="N12" s="119">
        <v>17126</v>
      </c>
      <c r="O12" s="119">
        <v>25674</v>
      </c>
      <c r="P12" s="119">
        <v>63998</v>
      </c>
      <c r="Q12" s="287">
        <v>13263</v>
      </c>
      <c r="R12" s="287">
        <v>10924</v>
      </c>
      <c r="S12" s="287">
        <v>23348</v>
      </c>
      <c r="T12" s="287">
        <v>15382</v>
      </c>
      <c r="U12" s="287">
        <v>62917</v>
      </c>
      <c r="V12" s="287">
        <v>10692</v>
      </c>
      <c r="W12" s="287">
        <v>16263</v>
      </c>
      <c r="X12" s="287">
        <v>17555</v>
      </c>
      <c r="Y12" s="287">
        <v>10033</v>
      </c>
      <c r="Z12" s="287">
        <v>54543</v>
      </c>
      <c r="AA12" s="287">
        <v>1536</v>
      </c>
      <c r="AB12" s="287">
        <v>2807</v>
      </c>
      <c r="AC12" s="287">
        <v>2811</v>
      </c>
      <c r="AD12" s="287">
        <v>2576</v>
      </c>
      <c r="AE12" s="287">
        <v>9730</v>
      </c>
      <c r="AF12" s="287">
        <v>2355</v>
      </c>
      <c r="AG12" s="287">
        <f t="shared" si="0"/>
        <v>3407</v>
      </c>
      <c r="AH12" s="287">
        <v>5762</v>
      </c>
      <c r="AI12" s="287">
        <f t="shared" si="1"/>
        <v>9302</v>
      </c>
      <c r="AJ12" s="287">
        <v>15064</v>
      </c>
      <c r="AK12" s="287">
        <f t="shared" si="2"/>
        <v>14627</v>
      </c>
      <c r="AL12" s="287">
        <f t="shared" si="3"/>
        <v>23929</v>
      </c>
      <c r="AM12" s="287">
        <v>29691</v>
      </c>
      <c r="AN12" s="287">
        <v>19562</v>
      </c>
      <c r="AO12" s="287">
        <f t="shared" si="4"/>
        <v>22159</v>
      </c>
      <c r="AP12" s="287">
        <v>41721</v>
      </c>
      <c r="AQ12" s="287">
        <f t="shared" si="5"/>
        <v>30688</v>
      </c>
      <c r="AR12" s="287">
        <v>72409</v>
      </c>
      <c r="AS12" s="287">
        <f>AU12-AR12</f>
        <v>16414</v>
      </c>
      <c r="AT12" s="287">
        <f>AU12-AP12</f>
        <v>47102</v>
      </c>
      <c r="AU12" s="287">
        <v>88823</v>
      </c>
    </row>
    <row r="13" spans="1:48" s="13" customFormat="1">
      <c r="A13" s="4" t="s">
        <v>647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1292</v>
      </c>
      <c r="O13" s="119">
        <v>2342</v>
      </c>
      <c r="P13" s="119">
        <v>3634</v>
      </c>
      <c r="Q13" s="287">
        <v>4395</v>
      </c>
      <c r="R13" s="287">
        <v>4708</v>
      </c>
      <c r="S13" s="287">
        <v>8110</v>
      </c>
      <c r="T13" s="287">
        <v>10973</v>
      </c>
      <c r="U13" s="287">
        <v>28186</v>
      </c>
      <c r="V13" s="287">
        <v>12407</v>
      </c>
      <c r="W13" s="287">
        <v>13772</v>
      </c>
      <c r="X13" s="287">
        <v>14850</v>
      </c>
      <c r="Y13" s="287">
        <v>15055</v>
      </c>
      <c r="Z13" s="287">
        <v>56084</v>
      </c>
      <c r="AA13" s="287">
        <v>15407</v>
      </c>
      <c r="AB13" s="287">
        <v>15164</v>
      </c>
      <c r="AC13" s="287">
        <v>15625</v>
      </c>
      <c r="AD13" s="287">
        <v>15393</v>
      </c>
      <c r="AE13" s="287">
        <v>61589</v>
      </c>
      <c r="AF13" s="287">
        <v>18409</v>
      </c>
      <c r="AG13" s="287">
        <f t="shared" si="0"/>
        <v>18878</v>
      </c>
      <c r="AH13" s="287">
        <v>37287</v>
      </c>
      <c r="AI13" s="287">
        <f t="shared" si="1"/>
        <v>15229</v>
      </c>
      <c r="AJ13" s="287">
        <v>52516</v>
      </c>
      <c r="AK13" s="287">
        <f t="shared" si="2"/>
        <v>18146</v>
      </c>
      <c r="AL13" s="287">
        <f t="shared" si="3"/>
        <v>33375</v>
      </c>
      <c r="AM13" s="287">
        <v>70662</v>
      </c>
      <c r="AN13" s="287">
        <v>0</v>
      </c>
      <c r="AO13" s="287">
        <f t="shared" si="4"/>
        <v>0</v>
      </c>
      <c r="AP13" s="287">
        <v>0</v>
      </c>
      <c r="AQ13" s="287">
        <f t="shared" si="5"/>
        <v>0</v>
      </c>
      <c r="AR13" s="287">
        <v>0</v>
      </c>
      <c r="AS13" s="287">
        <f t="shared" ref="AS13:AS26" si="8">AU13-AR13</f>
        <v>0</v>
      </c>
      <c r="AT13" s="287">
        <f t="shared" ref="AT13:AT26" si="9">AU13-AP13</f>
        <v>0</v>
      </c>
      <c r="AU13" s="287"/>
    </row>
    <row r="14" spans="1:48">
      <c r="A14" s="4" t="s">
        <v>874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287">
        <v>0</v>
      </c>
      <c r="R14" s="287">
        <v>0</v>
      </c>
      <c r="S14" s="287">
        <v>31698</v>
      </c>
      <c r="T14" s="287">
        <v>18516</v>
      </c>
      <c r="U14" s="287">
        <v>50214</v>
      </c>
      <c r="V14" s="287">
        <v>2639</v>
      </c>
      <c r="W14" s="287">
        <v>3646</v>
      </c>
      <c r="X14" s="287">
        <v>5721</v>
      </c>
      <c r="Y14" s="287">
        <v>12391</v>
      </c>
      <c r="Z14" s="287">
        <v>24397</v>
      </c>
      <c r="AA14" s="287">
        <v>9653</v>
      </c>
      <c r="AB14" s="287">
        <v>11862</v>
      </c>
      <c r="AC14" s="287">
        <v>13551</v>
      </c>
      <c r="AD14" s="287">
        <v>13522</v>
      </c>
      <c r="AE14" s="287">
        <v>48588</v>
      </c>
      <c r="AF14" s="287">
        <v>14157</v>
      </c>
      <c r="AG14" s="287">
        <f t="shared" si="0"/>
        <v>14959</v>
      </c>
      <c r="AH14" s="287">
        <v>29116</v>
      </c>
      <c r="AI14" s="287">
        <f t="shared" si="1"/>
        <v>14963</v>
      </c>
      <c r="AJ14" s="287">
        <v>44079</v>
      </c>
      <c r="AK14" s="287">
        <f t="shared" si="2"/>
        <v>16186</v>
      </c>
      <c r="AL14" s="287">
        <f t="shared" si="3"/>
        <v>31149</v>
      </c>
      <c r="AM14" s="287">
        <v>60265</v>
      </c>
      <c r="AN14" s="287">
        <v>14792</v>
      </c>
      <c r="AO14" s="287">
        <f t="shared" si="4"/>
        <v>16496</v>
      </c>
      <c r="AP14" s="287">
        <v>31288</v>
      </c>
      <c r="AQ14" s="287">
        <f t="shared" si="5"/>
        <v>15970</v>
      </c>
      <c r="AR14" s="287">
        <v>47258</v>
      </c>
      <c r="AS14" s="287">
        <f t="shared" si="8"/>
        <v>17567</v>
      </c>
      <c r="AT14" s="287">
        <f t="shared" si="9"/>
        <v>33537</v>
      </c>
      <c r="AU14" s="287">
        <v>64825</v>
      </c>
    </row>
    <row r="15" spans="1:48" s="13" customFormat="1">
      <c r="A15" s="4" t="s">
        <v>876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/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7">
        <v>0</v>
      </c>
      <c r="AA15" s="287">
        <v>0</v>
      </c>
      <c r="AB15" s="287">
        <v>103832</v>
      </c>
      <c r="AC15" s="287">
        <v>0</v>
      </c>
      <c r="AD15" s="287">
        <v>0</v>
      </c>
      <c r="AE15" s="287">
        <v>103832</v>
      </c>
      <c r="AF15" s="287">
        <v>0</v>
      </c>
      <c r="AG15" s="287">
        <f t="shared" si="0"/>
        <v>0</v>
      </c>
      <c r="AH15" s="287">
        <v>0</v>
      </c>
      <c r="AI15" s="287">
        <f t="shared" si="1"/>
        <v>0</v>
      </c>
      <c r="AJ15" s="287">
        <v>0</v>
      </c>
      <c r="AK15" s="287">
        <f t="shared" si="2"/>
        <v>68194</v>
      </c>
      <c r="AL15" s="287">
        <f t="shared" si="3"/>
        <v>68194</v>
      </c>
      <c r="AM15" s="287">
        <v>68194</v>
      </c>
      <c r="AN15" s="287">
        <v>0</v>
      </c>
      <c r="AO15" s="287">
        <f t="shared" si="4"/>
        <v>0</v>
      </c>
      <c r="AP15" s="287">
        <v>0</v>
      </c>
      <c r="AQ15" s="287">
        <f t="shared" si="5"/>
        <v>0</v>
      </c>
      <c r="AR15" s="287">
        <v>0</v>
      </c>
      <c r="AS15" s="287">
        <f t="shared" si="8"/>
        <v>0</v>
      </c>
      <c r="AT15" s="287">
        <f t="shared" si="9"/>
        <v>0</v>
      </c>
      <c r="AU15" s="287"/>
    </row>
    <row r="16" spans="1:48" s="13" customFormat="1">
      <c r="A16" s="4" t="s">
        <v>877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/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287">
        <v>0</v>
      </c>
      <c r="R16" s="287">
        <v>0</v>
      </c>
      <c r="S16" s="287">
        <v>0</v>
      </c>
      <c r="T16" s="287">
        <v>0</v>
      </c>
      <c r="U16" s="287">
        <v>0</v>
      </c>
      <c r="V16" s="287">
        <v>0</v>
      </c>
      <c r="W16" s="287">
        <v>0</v>
      </c>
      <c r="X16" s="287">
        <v>0</v>
      </c>
      <c r="Y16" s="287">
        <v>0</v>
      </c>
      <c r="Z16" s="287">
        <v>0</v>
      </c>
      <c r="AA16" s="287">
        <v>0</v>
      </c>
      <c r="AB16" s="287">
        <v>18986</v>
      </c>
      <c r="AC16" s="287">
        <v>0</v>
      </c>
      <c r="AD16" s="287">
        <v>0</v>
      </c>
      <c r="AE16" s="287">
        <v>18986</v>
      </c>
      <c r="AF16" s="287">
        <v>0</v>
      </c>
      <c r="AG16" s="287">
        <f t="shared" si="0"/>
        <v>0</v>
      </c>
      <c r="AH16" s="287">
        <v>0</v>
      </c>
      <c r="AI16" s="287">
        <f t="shared" si="1"/>
        <v>0</v>
      </c>
      <c r="AJ16" s="287">
        <v>0</v>
      </c>
      <c r="AK16" s="287">
        <f t="shared" si="2"/>
        <v>0</v>
      </c>
      <c r="AL16" s="287">
        <f t="shared" si="3"/>
        <v>0</v>
      </c>
      <c r="AM16" s="287">
        <v>0</v>
      </c>
      <c r="AN16" s="287">
        <v>0</v>
      </c>
      <c r="AO16" s="287">
        <f t="shared" si="4"/>
        <v>0</v>
      </c>
      <c r="AP16" s="287">
        <v>0</v>
      </c>
      <c r="AQ16" s="287">
        <f t="shared" si="5"/>
        <v>0</v>
      </c>
      <c r="AR16" s="287">
        <v>0</v>
      </c>
      <c r="AS16" s="287">
        <f t="shared" si="8"/>
        <v>0</v>
      </c>
      <c r="AT16" s="287">
        <f t="shared" si="9"/>
        <v>0</v>
      </c>
      <c r="AU16" s="287"/>
    </row>
    <row r="17" spans="1:47">
      <c r="A17" s="4" t="s">
        <v>878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/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287">
        <v>0</v>
      </c>
      <c r="R17" s="287">
        <v>0</v>
      </c>
      <c r="S17" s="287">
        <v>0</v>
      </c>
      <c r="T17" s="287">
        <v>0</v>
      </c>
      <c r="U17" s="287">
        <v>0</v>
      </c>
      <c r="V17" s="287">
        <v>0</v>
      </c>
      <c r="W17" s="287">
        <v>0</v>
      </c>
      <c r="X17" s="287">
        <v>0</v>
      </c>
      <c r="Y17" s="287">
        <v>0</v>
      </c>
      <c r="Z17" s="287">
        <v>0</v>
      </c>
      <c r="AA17" s="287">
        <v>0</v>
      </c>
      <c r="AB17" s="287">
        <v>0</v>
      </c>
      <c r="AC17" s="287">
        <v>0</v>
      </c>
      <c r="AD17" s="287">
        <v>13476</v>
      </c>
      <c r="AE17" s="287">
        <v>13476</v>
      </c>
      <c r="AF17" s="287">
        <v>0</v>
      </c>
      <c r="AG17" s="287">
        <f t="shared" si="0"/>
        <v>0</v>
      </c>
      <c r="AH17" s="287">
        <v>0</v>
      </c>
      <c r="AI17" s="287">
        <f t="shared" si="1"/>
        <v>0</v>
      </c>
      <c r="AJ17" s="287">
        <v>0</v>
      </c>
      <c r="AK17" s="287">
        <f t="shared" si="2"/>
        <v>0</v>
      </c>
      <c r="AL17" s="287">
        <f t="shared" si="3"/>
        <v>0</v>
      </c>
      <c r="AM17" s="287">
        <v>0</v>
      </c>
      <c r="AN17" s="287">
        <v>0</v>
      </c>
      <c r="AO17" s="287">
        <f t="shared" si="4"/>
        <v>0</v>
      </c>
      <c r="AP17" s="287">
        <v>0</v>
      </c>
      <c r="AQ17" s="287">
        <f t="shared" si="5"/>
        <v>0</v>
      </c>
      <c r="AR17" s="287">
        <v>0</v>
      </c>
      <c r="AS17" s="287">
        <f t="shared" si="8"/>
        <v>0</v>
      </c>
      <c r="AT17" s="287">
        <f t="shared" si="9"/>
        <v>0</v>
      </c>
      <c r="AU17" s="287"/>
    </row>
    <row r="18" spans="1:47">
      <c r="A18" s="4" t="s">
        <v>879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/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287">
        <v>0</v>
      </c>
      <c r="R18" s="287">
        <v>0</v>
      </c>
      <c r="S18" s="287">
        <v>0</v>
      </c>
      <c r="T18" s="287">
        <v>0</v>
      </c>
      <c r="U18" s="287">
        <v>0</v>
      </c>
      <c r="V18" s="287">
        <v>0</v>
      </c>
      <c r="W18" s="287">
        <v>0</v>
      </c>
      <c r="X18" s="287">
        <v>0</v>
      </c>
      <c r="Y18" s="287">
        <v>0</v>
      </c>
      <c r="Z18" s="287">
        <v>0</v>
      </c>
      <c r="AA18" s="287">
        <v>0</v>
      </c>
      <c r="AB18" s="287">
        <v>0</v>
      </c>
      <c r="AC18" s="287">
        <v>0</v>
      </c>
      <c r="AD18" s="287">
        <v>50280</v>
      </c>
      <c r="AE18" s="287">
        <v>50280</v>
      </c>
      <c r="AF18" s="287">
        <v>0</v>
      </c>
      <c r="AG18" s="287">
        <f t="shared" si="0"/>
        <v>0</v>
      </c>
      <c r="AH18" s="287">
        <v>0</v>
      </c>
      <c r="AI18" s="287">
        <f t="shared" si="1"/>
        <v>0</v>
      </c>
      <c r="AJ18" s="287">
        <v>0</v>
      </c>
      <c r="AK18" s="287">
        <f t="shared" si="2"/>
        <v>0</v>
      </c>
      <c r="AL18" s="287">
        <f t="shared" si="3"/>
        <v>0</v>
      </c>
      <c r="AM18" s="287">
        <v>0</v>
      </c>
      <c r="AN18" s="287">
        <v>0</v>
      </c>
      <c r="AO18" s="287">
        <f t="shared" si="4"/>
        <v>0</v>
      </c>
      <c r="AP18" s="287">
        <v>0</v>
      </c>
      <c r="AQ18" s="287">
        <f t="shared" si="5"/>
        <v>0</v>
      </c>
      <c r="AR18" s="287">
        <v>0</v>
      </c>
      <c r="AS18" s="287">
        <f t="shared" si="8"/>
        <v>0</v>
      </c>
      <c r="AT18" s="287">
        <f t="shared" si="9"/>
        <v>0</v>
      </c>
      <c r="AU18" s="287"/>
    </row>
    <row r="19" spans="1:47">
      <c r="A19" s="4" t="s">
        <v>880</v>
      </c>
      <c r="B19" s="119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/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287">
        <v>0</v>
      </c>
      <c r="R19" s="287">
        <v>0</v>
      </c>
      <c r="S19" s="287">
        <v>0</v>
      </c>
      <c r="T19" s="287">
        <v>0</v>
      </c>
      <c r="U19" s="287">
        <v>0</v>
      </c>
      <c r="V19" s="287">
        <v>0</v>
      </c>
      <c r="W19" s="287">
        <v>0</v>
      </c>
      <c r="X19" s="287">
        <v>0</v>
      </c>
      <c r="Y19" s="287">
        <v>0</v>
      </c>
      <c r="Z19" s="287">
        <v>0</v>
      </c>
      <c r="AA19" s="287">
        <v>0</v>
      </c>
      <c r="AB19" s="287">
        <v>17450</v>
      </c>
      <c r="AC19" s="287">
        <v>0</v>
      </c>
      <c r="AD19" s="287">
        <v>19012</v>
      </c>
      <c r="AE19" s="287">
        <v>36462</v>
      </c>
      <c r="AF19" s="287">
        <v>0</v>
      </c>
      <c r="AG19" s="287">
        <v>18978</v>
      </c>
      <c r="AH19" s="287">
        <v>18978</v>
      </c>
      <c r="AI19" s="287">
        <f t="shared" si="1"/>
        <v>0</v>
      </c>
      <c r="AJ19" s="287">
        <v>18978</v>
      </c>
      <c r="AK19" s="287">
        <f t="shared" si="2"/>
        <v>19843</v>
      </c>
      <c r="AL19" s="287">
        <f t="shared" si="3"/>
        <v>19843</v>
      </c>
      <c r="AM19" s="287">
        <v>38821</v>
      </c>
      <c r="AN19" s="287">
        <v>0</v>
      </c>
      <c r="AO19" s="287">
        <f t="shared" si="4"/>
        <v>12850</v>
      </c>
      <c r="AP19" s="287">
        <v>12850</v>
      </c>
      <c r="AQ19" s="287">
        <f t="shared" si="5"/>
        <v>0</v>
      </c>
      <c r="AR19" s="287">
        <v>12850</v>
      </c>
      <c r="AS19" s="287">
        <f t="shared" si="8"/>
        <v>24211</v>
      </c>
      <c r="AT19" s="287">
        <f t="shared" si="9"/>
        <v>24211</v>
      </c>
      <c r="AU19" s="287">
        <v>37061</v>
      </c>
    </row>
    <row r="20" spans="1:47">
      <c r="A20" s="4" t="s">
        <v>881</v>
      </c>
      <c r="B20" s="119">
        <v>12078</v>
      </c>
      <c r="C20" s="119">
        <v>9621</v>
      </c>
      <c r="D20" s="119">
        <v>6588</v>
      </c>
      <c r="E20" s="119">
        <v>4040</v>
      </c>
      <c r="F20" s="119">
        <v>32327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287">
        <v>0</v>
      </c>
      <c r="R20" s="287">
        <v>0</v>
      </c>
      <c r="S20" s="287">
        <v>0</v>
      </c>
      <c r="T20" s="287">
        <v>0</v>
      </c>
      <c r="U20" s="287">
        <v>0</v>
      </c>
      <c r="V20" s="287">
        <v>0</v>
      </c>
      <c r="W20" s="287">
        <v>0</v>
      </c>
      <c r="X20" s="287">
        <v>0</v>
      </c>
      <c r="Y20" s="287">
        <v>0</v>
      </c>
      <c r="Z20" s="287">
        <v>0</v>
      </c>
      <c r="AA20" s="287">
        <v>0</v>
      </c>
      <c r="AB20" s="287">
        <v>0</v>
      </c>
      <c r="AC20" s="287">
        <v>0</v>
      </c>
      <c r="AD20" s="287">
        <v>0</v>
      </c>
      <c r="AE20" s="287">
        <v>0</v>
      </c>
      <c r="AF20" s="287">
        <v>0</v>
      </c>
      <c r="AG20" s="287">
        <f t="shared" si="0"/>
        <v>0</v>
      </c>
      <c r="AH20" s="287">
        <v>0</v>
      </c>
      <c r="AI20" s="287">
        <f t="shared" si="1"/>
        <v>0</v>
      </c>
      <c r="AJ20" s="287">
        <v>0</v>
      </c>
      <c r="AK20" s="287">
        <f t="shared" si="2"/>
        <v>0</v>
      </c>
      <c r="AL20" s="287">
        <f t="shared" si="3"/>
        <v>0</v>
      </c>
      <c r="AM20" s="287">
        <v>0</v>
      </c>
      <c r="AN20" s="287">
        <v>0</v>
      </c>
      <c r="AO20" s="287">
        <f t="shared" si="4"/>
        <v>0</v>
      </c>
      <c r="AP20" s="287">
        <v>0</v>
      </c>
      <c r="AQ20" s="287">
        <f t="shared" si="5"/>
        <v>0</v>
      </c>
      <c r="AR20" s="287">
        <v>0</v>
      </c>
      <c r="AS20" s="287">
        <f t="shared" si="8"/>
        <v>0</v>
      </c>
      <c r="AT20" s="287">
        <f t="shared" si="9"/>
        <v>0</v>
      </c>
      <c r="AU20" s="287"/>
    </row>
    <row r="21" spans="1:47">
      <c r="A21" s="4" t="s">
        <v>882</v>
      </c>
      <c r="B21" s="119">
        <v>264</v>
      </c>
      <c r="C21" s="119">
        <v>1865</v>
      </c>
      <c r="D21" s="119">
        <v>4816</v>
      </c>
      <c r="E21" s="119">
        <v>6241</v>
      </c>
      <c r="F21" s="119">
        <v>13186</v>
      </c>
      <c r="G21" s="119">
        <v>1439</v>
      </c>
      <c r="H21" s="119">
        <v>3541</v>
      </c>
      <c r="I21" s="119">
        <v>-28</v>
      </c>
      <c r="J21" s="119">
        <v>1100</v>
      </c>
      <c r="K21" s="119">
        <v>6052</v>
      </c>
      <c r="L21" s="119">
        <v>4688</v>
      </c>
      <c r="M21" s="119">
        <v>2904</v>
      </c>
      <c r="N21" s="119">
        <v>6263</v>
      </c>
      <c r="O21" s="119">
        <v>1588</v>
      </c>
      <c r="P21" s="119">
        <v>15443</v>
      </c>
      <c r="Q21" s="287">
        <v>4052</v>
      </c>
      <c r="R21" s="287">
        <v>0</v>
      </c>
      <c r="S21" s="287">
        <v>3243</v>
      </c>
      <c r="T21" s="287">
        <v>0</v>
      </c>
      <c r="U21" s="287">
        <v>7295</v>
      </c>
      <c r="V21" s="287">
        <v>0</v>
      </c>
      <c r="W21" s="287">
        <v>0</v>
      </c>
      <c r="X21" s="287">
        <v>0</v>
      </c>
      <c r="Y21" s="287">
        <v>0</v>
      </c>
      <c r="Z21" s="287">
        <v>0</v>
      </c>
      <c r="AA21" s="287">
        <v>0</v>
      </c>
      <c r="AB21" s="287">
        <v>0</v>
      </c>
      <c r="AC21" s="287">
        <v>0</v>
      </c>
      <c r="AD21" s="287">
        <v>0</v>
      </c>
      <c r="AE21" s="287">
        <v>0</v>
      </c>
      <c r="AF21" s="287">
        <v>0</v>
      </c>
      <c r="AG21" s="287">
        <f t="shared" si="0"/>
        <v>0</v>
      </c>
      <c r="AH21" s="287">
        <v>0</v>
      </c>
      <c r="AI21" s="287">
        <f t="shared" si="1"/>
        <v>0</v>
      </c>
      <c r="AJ21" s="287">
        <v>0</v>
      </c>
      <c r="AK21" s="287">
        <f t="shared" si="2"/>
        <v>0</v>
      </c>
      <c r="AL21" s="287">
        <f t="shared" si="3"/>
        <v>0</v>
      </c>
      <c r="AM21" s="287">
        <v>0</v>
      </c>
      <c r="AN21" s="287">
        <v>0</v>
      </c>
      <c r="AO21" s="287">
        <f t="shared" si="4"/>
        <v>0</v>
      </c>
      <c r="AP21" s="287">
        <v>0</v>
      </c>
      <c r="AQ21" s="287">
        <f t="shared" si="5"/>
        <v>0</v>
      </c>
      <c r="AR21" s="287">
        <v>0</v>
      </c>
      <c r="AS21" s="287">
        <f t="shared" si="8"/>
        <v>0</v>
      </c>
      <c r="AT21" s="287">
        <f t="shared" si="9"/>
        <v>0</v>
      </c>
      <c r="AU21" s="287"/>
    </row>
    <row r="22" spans="1:47">
      <c r="A22" s="4" t="s">
        <v>883</v>
      </c>
      <c r="B22" s="119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175619</v>
      </c>
      <c r="N22" s="119">
        <v>0</v>
      </c>
      <c r="O22" s="119">
        <v>0</v>
      </c>
      <c r="P22" s="119">
        <v>175619</v>
      </c>
      <c r="Q22" s="287">
        <v>0</v>
      </c>
      <c r="R22" s="287">
        <v>0</v>
      </c>
      <c r="S22" s="287">
        <v>0</v>
      </c>
      <c r="T22" s="287">
        <v>0</v>
      </c>
      <c r="U22" s="287">
        <v>0</v>
      </c>
      <c r="V22" s="287">
        <v>0</v>
      </c>
      <c r="W22" s="287">
        <v>0</v>
      </c>
      <c r="X22" s="287">
        <v>0</v>
      </c>
      <c r="Y22" s="287">
        <v>0</v>
      </c>
      <c r="Z22" s="287">
        <v>0</v>
      </c>
      <c r="AA22" s="287">
        <v>0</v>
      </c>
      <c r="AB22" s="287">
        <v>0</v>
      </c>
      <c r="AC22" s="287">
        <v>0</v>
      </c>
      <c r="AD22" s="287">
        <v>0</v>
      </c>
      <c r="AE22" s="287">
        <v>0</v>
      </c>
      <c r="AF22" s="287">
        <v>0</v>
      </c>
      <c r="AG22" s="287">
        <f t="shared" si="0"/>
        <v>0</v>
      </c>
      <c r="AH22" s="287">
        <v>0</v>
      </c>
      <c r="AI22" s="287">
        <f t="shared" si="1"/>
        <v>0</v>
      </c>
      <c r="AJ22" s="287">
        <v>0</v>
      </c>
      <c r="AK22" s="287">
        <f t="shared" si="2"/>
        <v>0</v>
      </c>
      <c r="AL22" s="287">
        <f t="shared" si="3"/>
        <v>0</v>
      </c>
      <c r="AM22" s="287">
        <v>0</v>
      </c>
      <c r="AN22" s="287">
        <v>0</v>
      </c>
      <c r="AO22" s="287">
        <f t="shared" si="4"/>
        <v>0</v>
      </c>
      <c r="AP22" s="287">
        <v>0</v>
      </c>
      <c r="AQ22" s="287">
        <f t="shared" si="5"/>
        <v>0</v>
      </c>
      <c r="AR22" s="287">
        <v>0</v>
      </c>
      <c r="AS22" s="287">
        <f t="shared" si="8"/>
        <v>0</v>
      </c>
      <c r="AT22" s="287">
        <f t="shared" si="9"/>
        <v>0</v>
      </c>
      <c r="AU22" s="287"/>
    </row>
    <row r="23" spans="1:47">
      <c r="A23" s="4" t="s">
        <v>884</v>
      </c>
      <c r="B23" s="119">
        <v>0</v>
      </c>
      <c r="C23" s="119">
        <v>0</v>
      </c>
      <c r="D23" s="119">
        <v>0</v>
      </c>
      <c r="E23" s="119">
        <v>60000</v>
      </c>
      <c r="F23" s="119">
        <v>60000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287">
        <v>0</v>
      </c>
      <c r="R23" s="287">
        <v>0</v>
      </c>
      <c r="S23" s="287">
        <v>0</v>
      </c>
      <c r="T23" s="287">
        <v>0</v>
      </c>
      <c r="U23" s="287">
        <v>0</v>
      </c>
      <c r="V23" s="287">
        <v>0</v>
      </c>
      <c r="W23" s="287">
        <v>0</v>
      </c>
      <c r="X23" s="287">
        <v>0</v>
      </c>
      <c r="Y23" s="287">
        <v>0</v>
      </c>
      <c r="Z23" s="287">
        <v>0</v>
      </c>
      <c r="AA23" s="287">
        <v>0</v>
      </c>
      <c r="AB23" s="287">
        <v>0</v>
      </c>
      <c r="AC23" s="287">
        <v>0</v>
      </c>
      <c r="AD23" s="287">
        <v>0</v>
      </c>
      <c r="AE23" s="287">
        <v>0</v>
      </c>
      <c r="AF23" s="287">
        <v>0</v>
      </c>
      <c r="AG23" s="287">
        <f t="shared" si="0"/>
        <v>0</v>
      </c>
      <c r="AH23" s="287">
        <v>0</v>
      </c>
      <c r="AI23" s="287">
        <f t="shared" si="1"/>
        <v>0</v>
      </c>
      <c r="AJ23" s="287">
        <v>0</v>
      </c>
      <c r="AK23" s="287">
        <f t="shared" si="2"/>
        <v>0</v>
      </c>
      <c r="AL23" s="287">
        <f t="shared" si="3"/>
        <v>0</v>
      </c>
      <c r="AM23" s="287">
        <v>0</v>
      </c>
      <c r="AN23" s="287">
        <v>0</v>
      </c>
      <c r="AO23" s="287">
        <f t="shared" si="4"/>
        <v>0</v>
      </c>
      <c r="AP23" s="287">
        <v>0</v>
      </c>
      <c r="AQ23" s="287">
        <f t="shared" si="5"/>
        <v>0</v>
      </c>
      <c r="AR23" s="287">
        <v>0</v>
      </c>
      <c r="AS23" s="287">
        <f t="shared" si="8"/>
        <v>0</v>
      </c>
      <c r="AT23" s="287">
        <f t="shared" si="9"/>
        <v>0</v>
      </c>
      <c r="AU23" s="287"/>
    </row>
    <row r="24" spans="1:47">
      <c r="A24" s="4" t="s">
        <v>885</v>
      </c>
      <c r="B24" s="119">
        <v>0</v>
      </c>
      <c r="C24" s="119">
        <v>0</v>
      </c>
      <c r="D24" s="119">
        <v>0</v>
      </c>
      <c r="E24" s="119">
        <v>252087</v>
      </c>
      <c r="F24" s="119">
        <v>252087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7">
        <v>0</v>
      </c>
      <c r="AA24" s="287">
        <v>0</v>
      </c>
      <c r="AB24" s="287">
        <v>0</v>
      </c>
      <c r="AC24" s="287">
        <v>0</v>
      </c>
      <c r="AD24" s="287">
        <v>0</v>
      </c>
      <c r="AE24" s="287">
        <v>0</v>
      </c>
      <c r="AF24" s="287">
        <v>0</v>
      </c>
      <c r="AG24" s="287">
        <f t="shared" si="0"/>
        <v>0</v>
      </c>
      <c r="AH24" s="287">
        <v>0</v>
      </c>
      <c r="AI24" s="287">
        <f t="shared" si="1"/>
        <v>0</v>
      </c>
      <c r="AJ24" s="287">
        <v>0</v>
      </c>
      <c r="AK24" s="287">
        <f t="shared" si="2"/>
        <v>0</v>
      </c>
      <c r="AL24" s="287">
        <f t="shared" si="3"/>
        <v>0</v>
      </c>
      <c r="AM24" s="287">
        <v>0</v>
      </c>
      <c r="AN24" s="287">
        <v>0</v>
      </c>
      <c r="AO24" s="287">
        <f t="shared" si="4"/>
        <v>0</v>
      </c>
      <c r="AP24" s="287">
        <v>0</v>
      </c>
      <c r="AQ24" s="287">
        <f t="shared" si="5"/>
        <v>0</v>
      </c>
      <c r="AR24" s="287">
        <v>0</v>
      </c>
      <c r="AS24" s="287">
        <f t="shared" si="8"/>
        <v>0</v>
      </c>
      <c r="AT24" s="287">
        <f t="shared" si="9"/>
        <v>0</v>
      </c>
      <c r="AU24" s="287"/>
    </row>
    <row r="25" spans="1:47">
      <c r="A25" s="4" t="s">
        <v>920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>
        <f t="shared" si="1"/>
        <v>17791</v>
      </c>
      <c r="AJ25" s="287">
        <v>17791</v>
      </c>
      <c r="AK25" s="287">
        <f t="shared" si="2"/>
        <v>178</v>
      </c>
      <c r="AL25" s="287">
        <f t="shared" si="3"/>
        <v>17969</v>
      </c>
      <c r="AM25" s="287">
        <v>17969</v>
      </c>
      <c r="AN25" s="287">
        <v>0</v>
      </c>
      <c r="AO25" s="287">
        <f t="shared" si="4"/>
        <v>0</v>
      </c>
      <c r="AP25" s="287">
        <v>0</v>
      </c>
      <c r="AQ25" s="287">
        <f t="shared" si="5"/>
        <v>0</v>
      </c>
      <c r="AR25" s="287">
        <v>0</v>
      </c>
      <c r="AS25" s="287">
        <f t="shared" si="8"/>
        <v>0</v>
      </c>
      <c r="AT25" s="287">
        <f t="shared" si="9"/>
        <v>0</v>
      </c>
      <c r="AU25" s="287"/>
    </row>
    <row r="26" spans="1:47">
      <c r="A26" s="4" t="s">
        <v>648</v>
      </c>
      <c r="B26" s="119">
        <v>14380</v>
      </c>
      <c r="C26" s="119">
        <v>17268</v>
      </c>
      <c r="D26" s="119">
        <v>35665</v>
      </c>
      <c r="E26" s="119">
        <v>27701</v>
      </c>
      <c r="F26" s="119">
        <v>95014</v>
      </c>
      <c r="G26" s="119">
        <v>8488</v>
      </c>
      <c r="H26" s="119">
        <v>13609</v>
      </c>
      <c r="I26" s="119">
        <v>10233</v>
      </c>
      <c r="J26" s="119">
        <v>5883</v>
      </c>
      <c r="K26" s="119">
        <v>38213</v>
      </c>
      <c r="L26" s="119">
        <v>8006</v>
      </c>
      <c r="M26" s="119">
        <v>14889</v>
      </c>
      <c r="N26" s="119">
        <v>18410</v>
      </c>
      <c r="O26" s="119">
        <v>35057</v>
      </c>
      <c r="P26" s="119">
        <v>76362</v>
      </c>
      <c r="Q26" s="287">
        <v>10399</v>
      </c>
      <c r="R26" s="287">
        <v>4826</v>
      </c>
      <c r="S26" s="287">
        <v>8551</v>
      </c>
      <c r="T26" s="287">
        <v>46037</v>
      </c>
      <c r="U26" s="287">
        <v>69813</v>
      </c>
      <c r="V26" s="287">
        <v>8156</v>
      </c>
      <c r="W26" s="287">
        <v>16511</v>
      </c>
      <c r="X26" s="287">
        <v>11062</v>
      </c>
      <c r="Y26" s="287">
        <v>46723</v>
      </c>
      <c r="Z26" s="287">
        <v>82452</v>
      </c>
      <c r="AA26" s="287">
        <v>7212</v>
      </c>
      <c r="AB26" s="287">
        <v>-887</v>
      </c>
      <c r="AC26" s="287">
        <v>8175</v>
      </c>
      <c r="AD26" s="287">
        <v>6709</v>
      </c>
      <c r="AE26" s="287">
        <v>21209</v>
      </c>
      <c r="AF26" s="287">
        <v>6267</v>
      </c>
      <c r="AG26" s="287">
        <f t="shared" si="0"/>
        <v>5829</v>
      </c>
      <c r="AH26" s="287">
        <v>12096</v>
      </c>
      <c r="AI26" s="287">
        <f t="shared" si="1"/>
        <v>21813</v>
      </c>
      <c r="AJ26" s="287">
        <v>33909</v>
      </c>
      <c r="AK26" s="287">
        <f t="shared" si="2"/>
        <v>17044</v>
      </c>
      <c r="AL26" s="287">
        <f t="shared" si="3"/>
        <v>38857</v>
      </c>
      <c r="AM26" s="287">
        <v>50953</v>
      </c>
      <c r="AN26" s="287">
        <v>6843</v>
      </c>
      <c r="AO26" s="287">
        <f t="shared" si="4"/>
        <v>4318</v>
      </c>
      <c r="AP26" s="287">
        <v>11161</v>
      </c>
      <c r="AQ26" s="287">
        <f t="shared" si="5"/>
        <v>7984</v>
      </c>
      <c r="AR26" s="287">
        <v>19145</v>
      </c>
      <c r="AS26" s="287">
        <f t="shared" si="8"/>
        <v>26283</v>
      </c>
      <c r="AT26" s="287">
        <f t="shared" si="9"/>
        <v>34267</v>
      </c>
      <c r="AU26" s="287">
        <v>45428</v>
      </c>
    </row>
    <row r="27" spans="1:47" s="13" customFormat="1">
      <c r="A27" s="13" t="s">
        <v>464</v>
      </c>
      <c r="B27" s="121">
        <v>97508</v>
      </c>
      <c r="C27" s="121">
        <v>80613</v>
      </c>
      <c r="D27" s="121">
        <v>114646</v>
      </c>
      <c r="E27" s="121">
        <v>413736</v>
      </c>
      <c r="F27" s="121">
        <v>706503</v>
      </c>
      <c r="G27" s="121">
        <v>76537</v>
      </c>
      <c r="H27" s="121">
        <v>84587</v>
      </c>
      <c r="I27" s="121">
        <v>90754</v>
      </c>
      <c r="J27" s="121">
        <v>79048</v>
      </c>
      <c r="K27" s="121">
        <v>330926</v>
      </c>
      <c r="L27" s="121">
        <v>97452</v>
      </c>
      <c r="M27" s="121">
        <v>299428</v>
      </c>
      <c r="N27" s="121">
        <v>110178</v>
      </c>
      <c r="O27" s="121">
        <v>129807</v>
      </c>
      <c r="P27" s="121">
        <v>636865</v>
      </c>
      <c r="Q27" s="289">
        <f>SUM(Q4:Q26)</f>
        <v>118679</v>
      </c>
      <c r="R27" s="289">
        <f t="shared" ref="R27:AU27" si="10">SUM(R4:R26)</f>
        <v>85795</v>
      </c>
      <c r="S27" s="289">
        <f t="shared" si="10"/>
        <v>158617</v>
      </c>
      <c r="T27" s="289">
        <f t="shared" si="10"/>
        <v>169635</v>
      </c>
      <c r="U27" s="289">
        <f t="shared" si="10"/>
        <v>532726</v>
      </c>
      <c r="V27" s="289">
        <f t="shared" si="10"/>
        <v>121258</v>
      </c>
      <c r="W27" s="289">
        <f t="shared" si="10"/>
        <v>130066</v>
      </c>
      <c r="X27" s="289">
        <f t="shared" si="10"/>
        <v>148148</v>
      </c>
      <c r="Y27" s="289">
        <f t="shared" si="10"/>
        <v>184747</v>
      </c>
      <c r="Z27" s="289">
        <f t="shared" si="10"/>
        <v>584219</v>
      </c>
      <c r="AA27" s="289">
        <f t="shared" si="10"/>
        <v>144354</v>
      </c>
      <c r="AB27" s="289">
        <f t="shared" si="10"/>
        <v>289216</v>
      </c>
      <c r="AC27" s="289">
        <f t="shared" si="10"/>
        <v>158300</v>
      </c>
      <c r="AD27" s="289">
        <f t="shared" si="10"/>
        <v>255486</v>
      </c>
      <c r="AE27" s="289">
        <f t="shared" si="10"/>
        <v>847356</v>
      </c>
      <c r="AF27" s="289">
        <f t="shared" si="10"/>
        <v>184766</v>
      </c>
      <c r="AG27" s="289">
        <f t="shared" si="10"/>
        <v>203705</v>
      </c>
      <c r="AH27" s="289">
        <f t="shared" si="10"/>
        <v>388471</v>
      </c>
      <c r="AI27" s="289">
        <f t="shared" si="10"/>
        <v>193699</v>
      </c>
      <c r="AJ27" s="289">
        <f t="shared" si="10"/>
        <v>582170</v>
      </c>
      <c r="AK27" s="289">
        <f t="shared" si="10"/>
        <v>268626</v>
      </c>
      <c r="AL27" s="289">
        <f t="shared" si="10"/>
        <v>462325</v>
      </c>
      <c r="AM27" s="289">
        <f t="shared" si="10"/>
        <v>850796</v>
      </c>
      <c r="AN27" s="289">
        <f t="shared" si="10"/>
        <v>134916</v>
      </c>
      <c r="AO27" s="289">
        <f t="shared" si="10"/>
        <v>154380</v>
      </c>
      <c r="AP27" s="289">
        <f t="shared" si="10"/>
        <v>289296</v>
      </c>
      <c r="AQ27" s="289">
        <f t="shared" si="10"/>
        <v>173120</v>
      </c>
      <c r="AR27" s="289">
        <f t="shared" si="10"/>
        <v>462416</v>
      </c>
      <c r="AS27" s="289">
        <f t="shared" si="10"/>
        <v>195966</v>
      </c>
      <c r="AT27" s="289">
        <f t="shared" si="10"/>
        <v>369086</v>
      </c>
      <c r="AU27" s="289">
        <f t="shared" si="10"/>
        <v>658382</v>
      </c>
    </row>
    <row r="28" spans="1:47"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2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</row>
    <row r="29" spans="1:47" ht="23.25">
      <c r="A29" s="78" t="s">
        <v>875</v>
      </c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</row>
    <row r="30" spans="1:47" ht="34.5">
      <c r="A30" s="78" t="s">
        <v>896</v>
      </c>
    </row>
    <row r="32" spans="1:47" ht="34.5">
      <c r="A32" s="290" t="s">
        <v>986</v>
      </c>
    </row>
  </sheetData>
  <sheetProtection selectLockedCells="1" selectUnlockedCells="1"/>
  <mergeCells count="47">
    <mergeCell ref="AK2:AK3"/>
    <mergeCell ref="AL2:AL3"/>
    <mergeCell ref="L2:L3"/>
    <mergeCell ref="AH2:AH3"/>
    <mergeCell ref="AG2:AG3"/>
    <mergeCell ref="AE2:AE3"/>
    <mergeCell ref="AJ2:AJ3"/>
    <mergeCell ref="AI2:AI3"/>
    <mergeCell ref="AF2:AF3"/>
    <mergeCell ref="P2:P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C2:C3"/>
    <mergeCell ref="O2:O3"/>
    <mergeCell ref="J2:J3"/>
    <mergeCell ref="B2:B3"/>
    <mergeCell ref="AP2:AP3"/>
    <mergeCell ref="AO2:AO3"/>
    <mergeCell ref="D2:D3"/>
    <mergeCell ref="AC2:AC3"/>
    <mergeCell ref="AD2:AD3"/>
    <mergeCell ref="S2:S3"/>
    <mergeCell ref="E2:E3"/>
    <mergeCell ref="I2:I3"/>
    <mergeCell ref="H2:H3"/>
    <mergeCell ref="G2:G3"/>
    <mergeCell ref="K2:K3"/>
    <mergeCell ref="F2:F3"/>
    <mergeCell ref="R2:R3"/>
    <mergeCell ref="Q2:Q3"/>
    <mergeCell ref="AN2:AN3"/>
    <mergeCell ref="AM2:AM3"/>
    <mergeCell ref="AU2:AU3"/>
    <mergeCell ref="AT2:AT3"/>
    <mergeCell ref="AS2:AS3"/>
    <mergeCell ref="AQ2:AQ3"/>
    <mergeCell ref="AR2:AR3"/>
  </mergeCells>
  <hyperlinks>
    <hyperlink ref="A1" location="Índice!A1" display="           Índice           " xr:uid="{00000000-0004-0000-14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50"/>
  </sheetPr>
  <dimension ref="A1:AU15"/>
  <sheetViews>
    <sheetView workbookViewId="0">
      <pane xSplit="1" topLeftCell="AQ1" activePane="topRight" state="frozen"/>
      <selection pane="topRight" activeCell="AS1" sqref="AS1:AU1048576"/>
    </sheetView>
  </sheetViews>
  <sheetFormatPr defaultColWidth="9" defaultRowHeight="15"/>
  <cols>
    <col min="1" max="1" width="51.140625" style="4" customWidth="1"/>
    <col min="2" max="47" width="13.28515625" style="4" customWidth="1"/>
    <col min="48" max="16384" width="9" style="4"/>
  </cols>
  <sheetData>
    <row r="1" spans="1:4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7" customFormat="1" ht="16.5" customHeight="1">
      <c r="A2" s="88" t="s">
        <v>649</v>
      </c>
      <c r="B2" s="107" t="s">
        <v>487</v>
      </c>
      <c r="C2" s="107" t="s">
        <v>486</v>
      </c>
      <c r="D2" s="107" t="s">
        <v>485</v>
      </c>
      <c r="E2" s="107" t="s">
        <v>484</v>
      </c>
      <c r="F2" s="87">
        <v>2017</v>
      </c>
      <c r="G2" s="107" t="s">
        <v>483</v>
      </c>
      <c r="H2" s="107" t="s">
        <v>482</v>
      </c>
      <c r="I2" s="107" t="s">
        <v>481</v>
      </c>
      <c r="J2" s="107" t="s">
        <v>480</v>
      </c>
      <c r="K2" s="87" t="s">
        <v>272</v>
      </c>
      <c r="L2" s="107" t="s">
        <v>479</v>
      </c>
      <c r="M2" s="107" t="s">
        <v>478</v>
      </c>
      <c r="N2" s="107" t="s">
        <v>477</v>
      </c>
      <c r="O2" s="107" t="s">
        <v>476</v>
      </c>
      <c r="P2" s="87" t="s">
        <v>290</v>
      </c>
      <c r="Q2" s="107" t="s">
        <v>475</v>
      </c>
      <c r="R2" s="107" t="s">
        <v>474</v>
      </c>
      <c r="S2" s="107" t="s">
        <v>473</v>
      </c>
      <c r="T2" s="107" t="s">
        <v>472</v>
      </c>
      <c r="U2" s="87" t="s">
        <v>267</v>
      </c>
      <c r="V2" s="107" t="s">
        <v>471</v>
      </c>
      <c r="W2" s="107" t="s">
        <v>470</v>
      </c>
      <c r="X2" s="107" t="s">
        <v>469</v>
      </c>
      <c r="Y2" s="107" t="s">
        <v>468</v>
      </c>
      <c r="Z2" s="87" t="s">
        <v>266</v>
      </c>
      <c r="AA2" s="107" t="s">
        <v>467</v>
      </c>
      <c r="AB2" s="107" t="s">
        <v>466</v>
      </c>
      <c r="AC2" s="107" t="s">
        <v>800</v>
      </c>
      <c r="AD2" s="107" t="s">
        <v>843</v>
      </c>
      <c r="AE2" s="116">
        <v>2022</v>
      </c>
      <c r="AF2" s="116" t="s">
        <v>861</v>
      </c>
      <c r="AG2" s="116" t="s">
        <v>908</v>
      </c>
      <c r="AH2" s="116" t="s">
        <v>909</v>
      </c>
      <c r="AI2" s="116" t="s">
        <v>917</v>
      </c>
      <c r="AJ2" s="116" t="s">
        <v>916</v>
      </c>
      <c r="AK2" s="116" t="s">
        <v>927</v>
      </c>
      <c r="AL2" s="116" t="s">
        <v>929</v>
      </c>
      <c r="AM2" s="116">
        <v>2023</v>
      </c>
      <c r="AN2" s="116" t="s">
        <v>934</v>
      </c>
      <c r="AO2" s="116" t="s">
        <v>943</v>
      </c>
      <c r="AP2" s="116" t="s">
        <v>944</v>
      </c>
      <c r="AQ2" s="116" t="s">
        <v>974</v>
      </c>
      <c r="AR2" s="116" t="s">
        <v>969</v>
      </c>
      <c r="AS2" s="116" t="s">
        <v>979</v>
      </c>
      <c r="AT2" s="116" t="s">
        <v>980</v>
      </c>
      <c r="AU2" s="116">
        <v>2024</v>
      </c>
    </row>
    <row r="3" spans="1:47" s="13" customFormat="1">
      <c r="A3" s="44" t="s">
        <v>650</v>
      </c>
      <c r="B3" s="119">
        <v>348211</v>
      </c>
      <c r="C3" s="119">
        <v>252116</v>
      </c>
      <c r="D3" s="119">
        <v>252199</v>
      </c>
      <c r="E3" s="119">
        <v>259575</v>
      </c>
      <c r="F3" s="119">
        <v>1112101</v>
      </c>
      <c r="G3" s="119">
        <v>268281</v>
      </c>
      <c r="H3" s="119">
        <v>268973</v>
      </c>
      <c r="I3" s="119">
        <v>287211</v>
      </c>
      <c r="J3" s="119">
        <v>367896</v>
      </c>
      <c r="K3" s="119">
        <v>1192361</v>
      </c>
      <c r="L3" s="119">
        <v>275663</v>
      </c>
      <c r="M3" s="119">
        <v>272310</v>
      </c>
      <c r="N3" s="119">
        <v>288052</v>
      </c>
      <c r="O3" s="119">
        <v>289668</v>
      </c>
      <c r="P3" s="119">
        <v>1125693</v>
      </c>
      <c r="Q3" s="119">
        <v>293007</v>
      </c>
      <c r="R3" s="119">
        <v>273716</v>
      </c>
      <c r="S3" s="119">
        <v>295284</v>
      </c>
      <c r="T3" s="119">
        <v>442240</v>
      </c>
      <c r="U3" s="119">
        <v>1304247</v>
      </c>
      <c r="V3" s="119">
        <v>266266</v>
      </c>
      <c r="W3" s="119">
        <v>261895</v>
      </c>
      <c r="X3" s="119">
        <v>287343</v>
      </c>
      <c r="Y3" s="119">
        <v>293770</v>
      </c>
      <c r="Z3" s="119">
        <v>1109274</v>
      </c>
      <c r="AA3" s="119">
        <v>262902</v>
      </c>
      <c r="AB3" s="119">
        <v>282737</v>
      </c>
      <c r="AC3" s="119">
        <v>426361</v>
      </c>
      <c r="AD3" s="119">
        <v>306031</v>
      </c>
      <c r="AE3" s="119">
        <v>1278031</v>
      </c>
      <c r="AF3" s="119">
        <v>298068</v>
      </c>
      <c r="AG3" s="119">
        <f>AH3-AF3</f>
        <v>316550</v>
      </c>
      <c r="AH3" s="119">
        <v>614618</v>
      </c>
      <c r="AI3" s="119">
        <f>AJ3-AH3</f>
        <v>314908</v>
      </c>
      <c r="AJ3" s="119">
        <v>929526</v>
      </c>
      <c r="AK3" s="119">
        <f>AM3-AJ3</f>
        <v>315934</v>
      </c>
      <c r="AL3" s="119">
        <f>AK3+AI3</f>
        <v>630842</v>
      </c>
      <c r="AM3" s="119">
        <v>1245460</v>
      </c>
      <c r="AN3" s="119">
        <v>307543</v>
      </c>
      <c r="AO3" s="119">
        <f>AP3-AN3</f>
        <v>320663</v>
      </c>
      <c r="AP3" s="119">
        <v>628206</v>
      </c>
      <c r="AQ3" s="119">
        <f>AR3-AP3</f>
        <v>334898</v>
      </c>
      <c r="AR3" s="119">
        <v>963104</v>
      </c>
      <c r="AS3" s="119">
        <f>AU3-AR3</f>
        <v>334596</v>
      </c>
      <c r="AT3" s="119">
        <f>AU3-AP3</f>
        <v>669494</v>
      </c>
      <c r="AU3" s="119">
        <v>1297700</v>
      </c>
    </row>
    <row r="4" spans="1:47">
      <c r="A4" s="44" t="s">
        <v>651</v>
      </c>
      <c r="B4" s="119">
        <v>85164</v>
      </c>
      <c r="C4" s="119">
        <v>82253</v>
      </c>
      <c r="D4" s="119">
        <v>79889</v>
      </c>
      <c r="E4" s="119">
        <v>79016</v>
      </c>
      <c r="F4" s="119">
        <v>326322</v>
      </c>
      <c r="G4" s="119">
        <v>82149</v>
      </c>
      <c r="H4" s="119">
        <v>82577</v>
      </c>
      <c r="I4" s="119">
        <v>82300</v>
      </c>
      <c r="J4" s="119">
        <v>88159</v>
      </c>
      <c r="K4" s="119">
        <v>335185</v>
      </c>
      <c r="L4" s="119">
        <v>84771</v>
      </c>
      <c r="M4" s="119">
        <v>83688</v>
      </c>
      <c r="N4" s="119">
        <v>84309</v>
      </c>
      <c r="O4" s="119">
        <v>85619</v>
      </c>
      <c r="P4" s="119">
        <v>338387</v>
      </c>
      <c r="Q4" s="119">
        <v>85717</v>
      </c>
      <c r="R4" s="119">
        <v>85500</v>
      </c>
      <c r="S4" s="119">
        <v>84557</v>
      </c>
      <c r="T4" s="119">
        <v>97639</v>
      </c>
      <c r="U4" s="119">
        <v>353413</v>
      </c>
      <c r="V4" s="119">
        <v>82264</v>
      </c>
      <c r="W4" s="119">
        <v>81909</v>
      </c>
      <c r="X4" s="119">
        <v>81152</v>
      </c>
      <c r="Y4" s="119">
        <v>89408</v>
      </c>
      <c r="Z4" s="119">
        <v>334733</v>
      </c>
      <c r="AA4" s="119">
        <v>89690</v>
      </c>
      <c r="AB4" s="119">
        <v>87734</v>
      </c>
      <c r="AC4" s="119">
        <v>105168</v>
      </c>
      <c r="AD4" s="119">
        <v>92682</v>
      </c>
      <c r="AE4" s="119">
        <v>375274</v>
      </c>
      <c r="AF4" s="119">
        <v>94535</v>
      </c>
      <c r="AG4" s="119">
        <f t="shared" ref="AG4:AG7" si="0">AH4-AF4</f>
        <v>102339</v>
      </c>
      <c r="AH4" s="119">
        <v>196874</v>
      </c>
      <c r="AI4" s="119">
        <f t="shared" ref="AI4:AI7" si="1">AJ4-AH4</f>
        <v>107758</v>
      </c>
      <c r="AJ4" s="119">
        <v>304632</v>
      </c>
      <c r="AK4" s="119">
        <f t="shared" ref="AK4:AK7" si="2">AM4-AJ4</f>
        <v>106610</v>
      </c>
      <c r="AL4" s="119">
        <f t="shared" ref="AL4:AL7" si="3">AK4+AI4</f>
        <v>214368</v>
      </c>
      <c r="AM4" s="119">
        <v>411242</v>
      </c>
      <c r="AN4" s="119">
        <v>111836</v>
      </c>
      <c r="AO4" s="119">
        <f t="shared" ref="AO4:AO7" si="4">AP4-AN4</f>
        <v>106947</v>
      </c>
      <c r="AP4" s="119">
        <v>218783</v>
      </c>
      <c r="AQ4" s="119">
        <f t="shared" ref="AQ4:AQ7" si="5">AR4-AP4</f>
        <v>108883</v>
      </c>
      <c r="AR4" s="119">
        <v>327666</v>
      </c>
      <c r="AS4" s="119">
        <f t="shared" ref="AS4:AS7" si="6">AU4-AR4</f>
        <v>106732</v>
      </c>
      <c r="AT4" s="119">
        <f t="shared" ref="AT4:AT7" si="7">AU4-AP4</f>
        <v>215615</v>
      </c>
      <c r="AU4" s="119">
        <v>434398</v>
      </c>
    </row>
    <row r="5" spans="1:47">
      <c r="A5" s="44" t="s">
        <v>652</v>
      </c>
      <c r="B5" s="119">
        <v>124952</v>
      </c>
      <c r="C5" s="119">
        <v>123064</v>
      </c>
      <c r="D5" s="119">
        <v>125261</v>
      </c>
      <c r="E5" s="119">
        <v>119852</v>
      </c>
      <c r="F5" s="119">
        <v>493129</v>
      </c>
      <c r="G5" s="119">
        <v>121266</v>
      </c>
      <c r="H5" s="119">
        <v>127144</v>
      </c>
      <c r="I5" s="119">
        <v>132770</v>
      </c>
      <c r="J5" s="119">
        <v>133947</v>
      </c>
      <c r="K5" s="119">
        <v>515127</v>
      </c>
      <c r="L5" s="119">
        <v>129429</v>
      </c>
      <c r="M5" s="119">
        <v>118187</v>
      </c>
      <c r="N5" s="119">
        <v>124147</v>
      </c>
      <c r="O5" s="119">
        <v>120225</v>
      </c>
      <c r="P5" s="119">
        <v>491988</v>
      </c>
      <c r="Q5" s="119">
        <v>121140</v>
      </c>
      <c r="R5" s="119">
        <v>122266</v>
      </c>
      <c r="S5" s="119">
        <v>123619</v>
      </c>
      <c r="T5" s="119">
        <v>117504</v>
      </c>
      <c r="U5" s="119">
        <v>484529</v>
      </c>
      <c r="V5" s="119">
        <v>109651</v>
      </c>
      <c r="W5" s="119">
        <v>109459</v>
      </c>
      <c r="X5" s="119">
        <v>117453</v>
      </c>
      <c r="Y5" s="119">
        <v>122194</v>
      </c>
      <c r="Z5" s="119">
        <v>458757</v>
      </c>
      <c r="AA5" s="119">
        <v>107745</v>
      </c>
      <c r="AB5" s="119">
        <v>125736</v>
      </c>
      <c r="AC5" s="119">
        <v>131557</v>
      </c>
      <c r="AD5" s="119">
        <v>132984</v>
      </c>
      <c r="AE5" s="119">
        <v>498022</v>
      </c>
      <c r="AF5" s="119">
        <v>125590</v>
      </c>
      <c r="AG5" s="119">
        <f t="shared" si="0"/>
        <v>129795</v>
      </c>
      <c r="AH5" s="119">
        <v>255385</v>
      </c>
      <c r="AI5" s="119">
        <f t="shared" si="1"/>
        <v>129567</v>
      </c>
      <c r="AJ5" s="119">
        <v>384952</v>
      </c>
      <c r="AK5" s="119">
        <f t="shared" si="2"/>
        <v>134512</v>
      </c>
      <c r="AL5" s="119">
        <f t="shared" si="3"/>
        <v>264079</v>
      </c>
      <c r="AM5" s="119">
        <v>519464</v>
      </c>
      <c r="AN5" s="119">
        <v>126120</v>
      </c>
      <c r="AO5" s="119">
        <f t="shared" si="4"/>
        <v>138896</v>
      </c>
      <c r="AP5" s="119">
        <v>265016</v>
      </c>
      <c r="AQ5" s="119">
        <f t="shared" si="5"/>
        <v>144366</v>
      </c>
      <c r="AR5" s="119">
        <v>409382</v>
      </c>
      <c r="AS5" s="119">
        <f t="shared" si="6"/>
        <v>147008</v>
      </c>
      <c r="AT5" s="119">
        <f t="shared" si="7"/>
        <v>291374</v>
      </c>
      <c r="AU5" s="119">
        <v>556390</v>
      </c>
    </row>
    <row r="6" spans="1:47">
      <c r="A6" s="44" t="s">
        <v>653</v>
      </c>
      <c r="B6" s="119">
        <v>1706</v>
      </c>
      <c r="C6" s="119">
        <v>2095</v>
      </c>
      <c r="D6" s="119">
        <v>4436</v>
      </c>
      <c r="E6" s="119">
        <v>2327</v>
      </c>
      <c r="F6" s="119">
        <v>10564</v>
      </c>
      <c r="G6" s="119">
        <v>3166</v>
      </c>
      <c r="H6" s="119">
        <v>3739</v>
      </c>
      <c r="I6" s="119">
        <v>2879</v>
      </c>
      <c r="J6" s="119">
        <v>2944</v>
      </c>
      <c r="K6" s="119">
        <v>12728</v>
      </c>
      <c r="L6" s="119">
        <v>4200</v>
      </c>
      <c r="M6" s="119">
        <v>4116</v>
      </c>
      <c r="N6" s="119">
        <v>5779</v>
      </c>
      <c r="O6" s="119">
        <v>4356</v>
      </c>
      <c r="P6" s="119">
        <v>18451</v>
      </c>
      <c r="Q6" s="119">
        <v>5236</v>
      </c>
      <c r="R6" s="119">
        <v>-1604</v>
      </c>
      <c r="S6" s="119">
        <v>423</v>
      </c>
      <c r="T6" s="119">
        <v>568</v>
      </c>
      <c r="U6" s="119">
        <v>4623</v>
      </c>
      <c r="V6" s="119">
        <v>828</v>
      </c>
      <c r="W6" s="119">
        <v>643</v>
      </c>
      <c r="X6" s="119">
        <v>1210</v>
      </c>
      <c r="Y6" s="119">
        <v>1136</v>
      </c>
      <c r="Z6" s="119">
        <v>3817</v>
      </c>
      <c r="AA6" s="119">
        <v>496</v>
      </c>
      <c r="AB6" s="119">
        <v>706</v>
      </c>
      <c r="AC6" s="119">
        <v>1588</v>
      </c>
      <c r="AD6" s="119">
        <v>1662</v>
      </c>
      <c r="AE6" s="119">
        <v>4452</v>
      </c>
      <c r="AF6" s="119">
        <v>681</v>
      </c>
      <c r="AG6" s="119">
        <f t="shared" si="0"/>
        <v>1370</v>
      </c>
      <c r="AH6" s="119">
        <v>2051</v>
      </c>
      <c r="AI6" s="119">
        <f t="shared" si="1"/>
        <v>1910</v>
      </c>
      <c r="AJ6" s="119">
        <v>3961</v>
      </c>
      <c r="AK6" s="119">
        <f t="shared" si="2"/>
        <v>1302</v>
      </c>
      <c r="AL6" s="119">
        <f t="shared" si="3"/>
        <v>3212</v>
      </c>
      <c r="AM6" s="119">
        <v>5263</v>
      </c>
      <c r="AN6" s="119">
        <v>1435</v>
      </c>
      <c r="AO6" s="119">
        <f t="shared" si="4"/>
        <v>1491</v>
      </c>
      <c r="AP6" s="119">
        <v>2926</v>
      </c>
      <c r="AQ6" s="119">
        <f t="shared" si="5"/>
        <v>913</v>
      </c>
      <c r="AR6" s="119">
        <v>3839</v>
      </c>
      <c r="AS6" s="119">
        <f t="shared" si="6"/>
        <v>2468</v>
      </c>
      <c r="AT6" s="119">
        <f t="shared" si="7"/>
        <v>3381</v>
      </c>
      <c r="AU6" s="119">
        <v>6307</v>
      </c>
    </row>
    <row r="7" spans="1:47" s="13" customFormat="1">
      <c r="A7" s="43" t="s">
        <v>464</v>
      </c>
      <c r="B7" s="121">
        <v>560033</v>
      </c>
      <c r="C7" s="121">
        <v>459528</v>
      </c>
      <c r="D7" s="121">
        <v>461785</v>
      </c>
      <c r="E7" s="121">
        <v>460770</v>
      </c>
      <c r="F7" s="121">
        <v>1942116</v>
      </c>
      <c r="G7" s="121">
        <v>474862</v>
      </c>
      <c r="H7" s="121">
        <v>482433</v>
      </c>
      <c r="I7" s="121">
        <v>505160</v>
      </c>
      <c r="J7" s="121">
        <v>592946</v>
      </c>
      <c r="K7" s="121">
        <v>2055401</v>
      </c>
      <c r="L7" s="121">
        <v>494063</v>
      </c>
      <c r="M7" s="121">
        <v>478301</v>
      </c>
      <c r="N7" s="121">
        <v>502287</v>
      </c>
      <c r="O7" s="121">
        <v>499868</v>
      </c>
      <c r="P7" s="121">
        <v>1974519</v>
      </c>
      <c r="Q7" s="121">
        <v>505100</v>
      </c>
      <c r="R7" s="121">
        <v>479878</v>
      </c>
      <c r="S7" s="121">
        <v>503883</v>
      </c>
      <c r="T7" s="121">
        <v>657951</v>
      </c>
      <c r="U7" s="121">
        <v>2146812</v>
      </c>
      <c r="V7" s="121">
        <v>459009</v>
      </c>
      <c r="W7" s="121">
        <v>453906</v>
      </c>
      <c r="X7" s="121">
        <v>487158</v>
      </c>
      <c r="Y7" s="121">
        <v>506508</v>
      </c>
      <c r="Z7" s="121">
        <v>1906581</v>
      </c>
      <c r="AA7" s="121">
        <v>460833</v>
      </c>
      <c r="AB7" s="121">
        <v>496913</v>
      </c>
      <c r="AC7" s="121">
        <v>664674</v>
      </c>
      <c r="AD7" s="121">
        <v>533359</v>
      </c>
      <c r="AE7" s="121">
        <v>2155779</v>
      </c>
      <c r="AF7" s="121">
        <v>518874</v>
      </c>
      <c r="AG7" s="121">
        <f t="shared" si="0"/>
        <v>550054</v>
      </c>
      <c r="AH7" s="121">
        <v>1068928</v>
      </c>
      <c r="AI7" s="121">
        <f t="shared" si="1"/>
        <v>554143</v>
      </c>
      <c r="AJ7" s="121">
        <v>1623071</v>
      </c>
      <c r="AK7" s="121">
        <f t="shared" si="2"/>
        <v>558358</v>
      </c>
      <c r="AL7" s="121">
        <f t="shared" si="3"/>
        <v>1112501</v>
      </c>
      <c r="AM7" s="121">
        <v>2181429</v>
      </c>
      <c r="AN7" s="121">
        <v>546934</v>
      </c>
      <c r="AO7" s="121">
        <f t="shared" si="4"/>
        <v>567997</v>
      </c>
      <c r="AP7" s="121">
        <v>1114931</v>
      </c>
      <c r="AQ7" s="121">
        <f t="shared" si="5"/>
        <v>589060</v>
      </c>
      <c r="AR7" s="121">
        <v>1703991</v>
      </c>
      <c r="AS7" s="121">
        <f t="shared" si="6"/>
        <v>590804</v>
      </c>
      <c r="AT7" s="121">
        <f t="shared" si="7"/>
        <v>1179864</v>
      </c>
      <c r="AU7" s="121">
        <v>2294795</v>
      </c>
    </row>
    <row r="8" spans="1:47">
      <c r="A8" s="4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22"/>
      <c r="AE8" s="122"/>
      <c r="AF8" s="119"/>
      <c r="AG8" s="119"/>
    </row>
    <row r="9" spans="1:47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7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47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47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47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47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47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 xr:uid="{00000000-0004-0000-15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50"/>
  </sheetPr>
  <dimension ref="A1:AU17"/>
  <sheetViews>
    <sheetView workbookViewId="0">
      <pane xSplit="1" topLeftCell="AS1" activePane="topRight" state="frozen"/>
      <selection pane="topRight" activeCell="AU4" sqref="AU4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47" width="13.28515625" style="4" customWidth="1"/>
    <col min="48" max="16384" width="9" style="4"/>
  </cols>
  <sheetData>
    <row r="1" spans="1:4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47" customFormat="1" ht="16.5" customHeight="1">
      <c r="A2" s="300" t="s">
        <v>654</v>
      </c>
      <c r="B2" s="309" t="s">
        <v>487</v>
      </c>
      <c r="C2" s="309" t="s">
        <v>486</v>
      </c>
      <c r="D2" s="309" t="s">
        <v>485</v>
      </c>
      <c r="E2" s="309" t="s">
        <v>484</v>
      </c>
      <c r="F2" s="312" t="s">
        <v>620</v>
      </c>
      <c r="G2" s="309" t="s">
        <v>483</v>
      </c>
      <c r="H2" s="309" t="s">
        <v>482</v>
      </c>
      <c r="I2" s="309" t="s">
        <v>481</v>
      </c>
      <c r="J2" s="309" t="s">
        <v>480</v>
      </c>
      <c r="K2" s="312" t="s">
        <v>272</v>
      </c>
      <c r="L2" s="309" t="s">
        <v>479</v>
      </c>
      <c r="M2" s="309" t="s">
        <v>478</v>
      </c>
      <c r="N2" s="309" t="s">
        <v>477</v>
      </c>
      <c r="O2" s="309" t="s">
        <v>476</v>
      </c>
      <c r="P2" s="312" t="s">
        <v>290</v>
      </c>
      <c r="Q2" s="312" t="s">
        <v>475</v>
      </c>
      <c r="R2" s="309" t="s">
        <v>474</v>
      </c>
      <c r="S2" s="309" t="s">
        <v>473</v>
      </c>
      <c r="T2" s="309" t="s">
        <v>472</v>
      </c>
      <c r="U2" s="309" t="s">
        <v>267</v>
      </c>
      <c r="V2" s="309" t="s">
        <v>471</v>
      </c>
      <c r="W2" s="309" t="s">
        <v>470</v>
      </c>
      <c r="X2" s="309" t="s">
        <v>469</v>
      </c>
      <c r="Y2" s="309" t="s">
        <v>468</v>
      </c>
      <c r="Z2" s="312" t="s">
        <v>266</v>
      </c>
      <c r="AA2" s="312" t="s">
        <v>467</v>
      </c>
      <c r="AB2" s="312" t="s">
        <v>466</v>
      </c>
      <c r="AC2" s="312" t="s">
        <v>800</v>
      </c>
      <c r="AD2" s="312" t="s">
        <v>843</v>
      </c>
      <c r="AE2" s="312" t="s">
        <v>828</v>
      </c>
      <c r="AF2" s="312" t="s">
        <v>861</v>
      </c>
      <c r="AG2" s="312" t="s">
        <v>908</v>
      </c>
      <c r="AH2" s="312" t="s">
        <v>909</v>
      </c>
      <c r="AI2" s="309" t="s">
        <v>917</v>
      </c>
      <c r="AJ2" s="312" t="s">
        <v>916</v>
      </c>
      <c r="AK2" s="312" t="s">
        <v>927</v>
      </c>
      <c r="AL2" s="312" t="s">
        <v>929</v>
      </c>
      <c r="AM2" s="312" t="s">
        <v>928</v>
      </c>
      <c r="AN2" s="312" t="s">
        <v>934</v>
      </c>
      <c r="AO2" s="312" t="s">
        <v>943</v>
      </c>
      <c r="AP2" s="312" t="s">
        <v>944</v>
      </c>
      <c r="AQ2" s="312" t="s">
        <v>974</v>
      </c>
      <c r="AR2" s="312" t="s">
        <v>969</v>
      </c>
      <c r="AS2" s="312" t="s">
        <v>979</v>
      </c>
      <c r="AT2" s="312" t="s">
        <v>980</v>
      </c>
      <c r="AU2" s="312" t="s">
        <v>981</v>
      </c>
    </row>
    <row r="3" spans="1:47" customFormat="1" ht="16.5" customHeight="1">
      <c r="A3" s="300"/>
      <c r="B3" s="309"/>
      <c r="C3" s="309"/>
      <c r="D3" s="309"/>
      <c r="E3" s="309"/>
      <c r="F3" s="312"/>
      <c r="G3" s="309"/>
      <c r="H3" s="309"/>
      <c r="I3" s="309"/>
      <c r="J3" s="309"/>
      <c r="K3" s="312"/>
      <c r="L3" s="309"/>
      <c r="M3" s="309"/>
      <c r="N3" s="309"/>
      <c r="O3" s="309"/>
      <c r="P3" s="312"/>
      <c r="Q3" s="312"/>
      <c r="R3" s="309"/>
      <c r="S3" s="309"/>
      <c r="T3" s="309"/>
      <c r="U3" s="309"/>
      <c r="V3" s="309"/>
      <c r="W3" s="309"/>
      <c r="X3" s="309"/>
      <c r="Y3" s="309"/>
      <c r="Z3" s="312"/>
      <c r="AA3" s="312"/>
      <c r="AB3" s="312"/>
      <c r="AC3" s="312"/>
      <c r="AD3" s="312"/>
      <c r="AE3" s="312"/>
      <c r="AF3" s="312"/>
      <c r="AG3" s="312"/>
      <c r="AH3" s="312"/>
      <c r="AI3" s="309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</row>
    <row r="4" spans="1:47" s="13" customFormat="1">
      <c r="A4" s="44" t="s">
        <v>655</v>
      </c>
      <c r="B4" s="119">
        <v>13627</v>
      </c>
      <c r="C4" s="119">
        <v>18397</v>
      </c>
      <c r="D4" s="119">
        <v>14940</v>
      </c>
      <c r="E4" s="119">
        <v>15757</v>
      </c>
      <c r="F4" s="119">
        <v>62721</v>
      </c>
      <c r="G4" s="119">
        <v>18643</v>
      </c>
      <c r="H4" s="119">
        <v>13035</v>
      </c>
      <c r="I4" s="119">
        <v>13301</v>
      </c>
      <c r="J4" s="119">
        <v>21031</v>
      </c>
      <c r="K4" s="119">
        <v>66010</v>
      </c>
      <c r="L4" s="119">
        <v>18558</v>
      </c>
      <c r="M4" s="119">
        <v>15386</v>
      </c>
      <c r="N4" s="119">
        <v>15687</v>
      </c>
      <c r="O4" s="119">
        <v>15264</v>
      </c>
      <c r="P4" s="119">
        <v>64895</v>
      </c>
      <c r="Q4" s="119">
        <v>17504</v>
      </c>
      <c r="R4" s="119">
        <v>16050</v>
      </c>
      <c r="S4" s="119">
        <v>15726</v>
      </c>
      <c r="T4" s="119">
        <v>14048</v>
      </c>
      <c r="U4" s="119">
        <v>63328</v>
      </c>
      <c r="V4" s="119">
        <v>13513</v>
      </c>
      <c r="W4" s="119">
        <v>17252</v>
      </c>
      <c r="X4" s="119">
        <v>10893</v>
      </c>
      <c r="Y4" s="119">
        <v>11586</v>
      </c>
      <c r="Z4" s="119">
        <v>53244</v>
      </c>
      <c r="AA4" s="119">
        <v>14976</v>
      </c>
      <c r="AB4" s="119">
        <v>13920</v>
      </c>
      <c r="AC4" s="119">
        <v>11129</v>
      </c>
      <c r="AD4" s="119">
        <v>11034</v>
      </c>
      <c r="AE4" s="119">
        <v>51059</v>
      </c>
      <c r="AF4" s="119">
        <v>12154</v>
      </c>
      <c r="AG4" s="119">
        <f>AH4-AF4</f>
        <v>15185</v>
      </c>
      <c r="AH4" s="119">
        <v>27339</v>
      </c>
      <c r="AI4" s="119">
        <f>AJ4-AH4</f>
        <v>9727</v>
      </c>
      <c r="AJ4" s="119">
        <v>37066</v>
      </c>
      <c r="AK4" s="119">
        <f>AM4-AJ4</f>
        <v>13401</v>
      </c>
      <c r="AL4" s="119">
        <f>AK4+AI4</f>
        <v>23128</v>
      </c>
      <c r="AM4" s="119">
        <v>50467</v>
      </c>
      <c r="AN4" s="119">
        <v>13320</v>
      </c>
      <c r="AO4" s="119">
        <f>AP4-AN4</f>
        <v>13757</v>
      </c>
      <c r="AP4" s="119">
        <v>27077</v>
      </c>
      <c r="AQ4" s="119">
        <f>AR4-AP4</f>
        <v>16260</v>
      </c>
      <c r="AR4" s="119">
        <v>43337</v>
      </c>
      <c r="AS4" s="119">
        <f>AU4-AR4</f>
        <v>15041</v>
      </c>
      <c r="AT4" s="119">
        <f>AU4-AP4</f>
        <v>31301</v>
      </c>
      <c r="AU4" s="119">
        <v>58378</v>
      </c>
    </row>
    <row r="5" spans="1:47">
      <c r="A5" s="44" t="s">
        <v>656</v>
      </c>
      <c r="B5" s="119">
        <v>34707</v>
      </c>
      <c r="C5" s="119">
        <v>34609</v>
      </c>
      <c r="D5" s="119">
        <v>35930</v>
      </c>
      <c r="E5" s="119">
        <v>32906</v>
      </c>
      <c r="F5" s="119">
        <v>138152</v>
      </c>
      <c r="G5" s="119">
        <v>30338</v>
      </c>
      <c r="H5" s="119">
        <v>36459</v>
      </c>
      <c r="I5" s="119">
        <v>34828</v>
      </c>
      <c r="J5" s="119">
        <v>31748</v>
      </c>
      <c r="K5" s="119">
        <v>133373</v>
      </c>
      <c r="L5" s="119">
        <v>33168</v>
      </c>
      <c r="M5" s="119">
        <v>35880</v>
      </c>
      <c r="N5" s="119">
        <v>31504</v>
      </c>
      <c r="O5" s="119">
        <v>36556</v>
      </c>
      <c r="P5" s="119">
        <v>137108</v>
      </c>
      <c r="Q5" s="119">
        <v>30023</v>
      </c>
      <c r="R5" s="119">
        <v>34659</v>
      </c>
      <c r="S5" s="119">
        <v>31436</v>
      </c>
      <c r="T5" s="119">
        <v>30725</v>
      </c>
      <c r="U5" s="119">
        <v>126843</v>
      </c>
      <c r="V5" s="119">
        <v>30990</v>
      </c>
      <c r="W5" s="119">
        <v>35156</v>
      </c>
      <c r="X5" s="119">
        <v>38896</v>
      </c>
      <c r="Y5" s="119">
        <v>36124</v>
      </c>
      <c r="Z5" s="119">
        <v>141166</v>
      </c>
      <c r="AA5" s="119">
        <v>39675</v>
      </c>
      <c r="AB5" s="119">
        <v>35390</v>
      </c>
      <c r="AC5" s="119">
        <v>43208</v>
      </c>
      <c r="AD5" s="119">
        <v>39101</v>
      </c>
      <c r="AE5" s="119">
        <v>157374</v>
      </c>
      <c r="AF5" s="119">
        <v>40590</v>
      </c>
      <c r="AG5" s="119">
        <f t="shared" ref="AG5:AG17" si="0">AH5-AF5</f>
        <v>37613</v>
      </c>
      <c r="AH5" s="119">
        <v>78203</v>
      </c>
      <c r="AI5" s="119">
        <f t="shared" ref="AI5:AI17" si="1">AJ5-AH5</f>
        <v>49709</v>
      </c>
      <c r="AJ5" s="119">
        <v>127912</v>
      </c>
      <c r="AK5" s="119">
        <f t="shared" ref="AK5:AK17" si="2">AM5-AJ5</f>
        <v>49295</v>
      </c>
      <c r="AL5" s="119">
        <f t="shared" ref="AL5:AL17" si="3">AK5+AI5</f>
        <v>99004</v>
      </c>
      <c r="AM5" s="119">
        <v>177207</v>
      </c>
      <c r="AN5" s="119">
        <v>57938</v>
      </c>
      <c r="AO5" s="119">
        <f t="shared" ref="AO5:AO17" si="4">AP5-AN5</f>
        <v>75534</v>
      </c>
      <c r="AP5" s="119">
        <v>133472</v>
      </c>
      <c r="AQ5" s="119">
        <f t="shared" ref="AQ5:AQ17" si="5">AR5-AP5</f>
        <v>59906</v>
      </c>
      <c r="AR5" s="119">
        <v>193378</v>
      </c>
      <c r="AS5" s="119">
        <f t="shared" ref="AS5:AS17" si="6">AU5-AR5</f>
        <v>61922</v>
      </c>
      <c r="AT5" s="119">
        <f t="shared" ref="AT5:AT17" si="7">AU5-AP5</f>
        <v>121828</v>
      </c>
      <c r="AU5" s="119">
        <v>255300</v>
      </c>
    </row>
    <row r="6" spans="1:47">
      <c r="A6" s="44" t="s">
        <v>657</v>
      </c>
      <c r="B6" s="119">
        <v>39219</v>
      </c>
      <c r="C6" s="119">
        <v>37419</v>
      </c>
      <c r="D6" s="119">
        <v>36219</v>
      </c>
      <c r="E6" s="119">
        <v>37283</v>
      </c>
      <c r="F6" s="119">
        <v>150140</v>
      </c>
      <c r="G6" s="119">
        <v>35130</v>
      </c>
      <c r="H6" s="119">
        <v>32095</v>
      </c>
      <c r="I6" s="119">
        <v>34758</v>
      </c>
      <c r="J6" s="119">
        <v>36636</v>
      </c>
      <c r="K6" s="119">
        <v>138619</v>
      </c>
      <c r="L6" s="119">
        <v>34356</v>
      </c>
      <c r="M6" s="119">
        <v>37950</v>
      </c>
      <c r="N6" s="119">
        <v>35453</v>
      </c>
      <c r="O6" s="119">
        <v>34410</v>
      </c>
      <c r="P6" s="119">
        <v>142169</v>
      </c>
      <c r="Q6" s="119">
        <v>35646</v>
      </c>
      <c r="R6" s="119">
        <v>33214</v>
      </c>
      <c r="S6" s="119">
        <v>31655</v>
      </c>
      <c r="T6" s="119">
        <v>31433</v>
      </c>
      <c r="U6" s="119">
        <v>131948</v>
      </c>
      <c r="V6" s="119">
        <v>30219</v>
      </c>
      <c r="W6" s="119">
        <v>30800</v>
      </c>
      <c r="X6" s="119">
        <v>30706</v>
      </c>
      <c r="Y6" s="119">
        <v>33436</v>
      </c>
      <c r="Z6" s="119">
        <v>125161</v>
      </c>
      <c r="AA6" s="119">
        <v>33430</v>
      </c>
      <c r="AB6" s="119">
        <v>34424</v>
      </c>
      <c r="AC6" s="119">
        <v>33720</v>
      </c>
      <c r="AD6" s="119">
        <v>33663</v>
      </c>
      <c r="AE6" s="119">
        <v>135237</v>
      </c>
      <c r="AF6" s="119">
        <v>34118</v>
      </c>
      <c r="AG6" s="119">
        <f t="shared" si="0"/>
        <v>32146</v>
      </c>
      <c r="AH6" s="119">
        <v>66264</v>
      </c>
      <c r="AI6" s="119">
        <f t="shared" si="1"/>
        <v>35601</v>
      </c>
      <c r="AJ6" s="119">
        <v>101865</v>
      </c>
      <c r="AK6" s="119">
        <f t="shared" si="2"/>
        <v>35367</v>
      </c>
      <c r="AL6" s="119">
        <f t="shared" si="3"/>
        <v>70968</v>
      </c>
      <c r="AM6" s="119">
        <v>137232</v>
      </c>
      <c r="AN6" s="119">
        <v>32750</v>
      </c>
      <c r="AO6" s="119">
        <f t="shared" si="4"/>
        <v>32883</v>
      </c>
      <c r="AP6" s="119">
        <v>65633</v>
      </c>
      <c r="AQ6" s="119">
        <f t="shared" si="5"/>
        <v>35483</v>
      </c>
      <c r="AR6" s="119">
        <v>101116</v>
      </c>
      <c r="AS6" s="119">
        <f t="shared" si="6"/>
        <v>36337</v>
      </c>
      <c r="AT6" s="119">
        <f t="shared" si="7"/>
        <v>71820</v>
      </c>
      <c r="AU6" s="119">
        <v>137453</v>
      </c>
    </row>
    <row r="7" spans="1:47">
      <c r="A7" s="44" t="s">
        <v>658</v>
      </c>
      <c r="B7" s="119">
        <v>47753</v>
      </c>
      <c r="C7" s="119">
        <v>49515</v>
      </c>
      <c r="D7" s="119">
        <v>43473</v>
      </c>
      <c r="E7" s="119">
        <v>47760</v>
      </c>
      <c r="F7" s="119">
        <v>188501</v>
      </c>
      <c r="G7" s="119">
        <v>49855</v>
      </c>
      <c r="H7" s="119">
        <v>48387</v>
      </c>
      <c r="I7" s="119">
        <v>50203</v>
      </c>
      <c r="J7" s="119">
        <v>51146</v>
      </c>
      <c r="K7" s="119">
        <v>199591</v>
      </c>
      <c r="L7" s="119">
        <v>51605</v>
      </c>
      <c r="M7" s="119">
        <v>52081</v>
      </c>
      <c r="N7" s="119">
        <v>53103</v>
      </c>
      <c r="O7" s="119">
        <v>53744</v>
      </c>
      <c r="P7" s="119">
        <v>210533</v>
      </c>
      <c r="Q7" s="119">
        <v>54282</v>
      </c>
      <c r="R7" s="119">
        <v>55125</v>
      </c>
      <c r="S7" s="119">
        <v>56219</v>
      </c>
      <c r="T7" s="119">
        <v>57395</v>
      </c>
      <c r="U7" s="119">
        <v>223021</v>
      </c>
      <c r="V7" s="119">
        <v>59784</v>
      </c>
      <c r="W7" s="119">
        <v>59738</v>
      </c>
      <c r="X7" s="119">
        <v>64408</v>
      </c>
      <c r="Y7" s="119">
        <v>60940</v>
      </c>
      <c r="Z7" s="119">
        <v>244870</v>
      </c>
      <c r="AA7" s="119">
        <v>61851</v>
      </c>
      <c r="AB7" s="119">
        <v>61420</v>
      </c>
      <c r="AC7" s="119">
        <v>62788</v>
      </c>
      <c r="AD7" s="119">
        <v>68158</v>
      </c>
      <c r="AE7" s="119">
        <v>254217</v>
      </c>
      <c r="AF7" s="119">
        <v>65836</v>
      </c>
      <c r="AG7" s="119">
        <f t="shared" si="0"/>
        <v>68071</v>
      </c>
      <c r="AH7" s="119">
        <v>133907</v>
      </c>
      <c r="AI7" s="119">
        <f t="shared" si="1"/>
        <v>69559</v>
      </c>
      <c r="AJ7" s="119">
        <v>203466</v>
      </c>
      <c r="AK7" s="119">
        <f t="shared" si="2"/>
        <v>72504</v>
      </c>
      <c r="AL7" s="119">
        <f t="shared" si="3"/>
        <v>142063</v>
      </c>
      <c r="AM7" s="119">
        <v>275970</v>
      </c>
      <c r="AN7" s="119">
        <v>76273</v>
      </c>
      <c r="AO7" s="119">
        <f t="shared" si="4"/>
        <v>79623</v>
      </c>
      <c r="AP7" s="119">
        <v>155896</v>
      </c>
      <c r="AQ7" s="119">
        <f t="shared" si="5"/>
        <v>81245</v>
      </c>
      <c r="AR7" s="119">
        <v>237141</v>
      </c>
      <c r="AS7" s="119">
        <f t="shared" si="6"/>
        <v>79300</v>
      </c>
      <c r="AT7" s="119">
        <f t="shared" si="7"/>
        <v>160545</v>
      </c>
      <c r="AU7" s="119">
        <v>316441</v>
      </c>
    </row>
    <row r="8" spans="1:47" s="13" customFormat="1">
      <c r="A8" s="44" t="s">
        <v>659</v>
      </c>
      <c r="B8" s="119">
        <v>27942</v>
      </c>
      <c r="C8" s="119">
        <v>28325</v>
      </c>
      <c r="D8" s="119">
        <v>27694</v>
      </c>
      <c r="E8" s="119">
        <v>27990</v>
      </c>
      <c r="F8" s="119">
        <v>111951</v>
      </c>
      <c r="G8" s="119">
        <v>28363</v>
      </c>
      <c r="H8" s="119">
        <v>28074</v>
      </c>
      <c r="I8" s="119">
        <v>28827</v>
      </c>
      <c r="J8" s="119">
        <v>29820</v>
      </c>
      <c r="K8" s="119">
        <v>115084</v>
      </c>
      <c r="L8" s="119">
        <v>31348</v>
      </c>
      <c r="M8" s="119">
        <v>31481</v>
      </c>
      <c r="N8" s="119">
        <v>31075</v>
      </c>
      <c r="O8" s="119">
        <v>31357</v>
      </c>
      <c r="P8" s="119">
        <v>125261</v>
      </c>
      <c r="Q8" s="119">
        <v>31408</v>
      </c>
      <c r="R8" s="119">
        <v>32923</v>
      </c>
      <c r="S8" s="119">
        <v>30850</v>
      </c>
      <c r="T8" s="119">
        <v>34974</v>
      </c>
      <c r="U8" s="119">
        <v>130155</v>
      </c>
      <c r="V8" s="119">
        <v>33102</v>
      </c>
      <c r="W8" s="119">
        <v>35729</v>
      </c>
      <c r="X8" s="119">
        <v>33199</v>
      </c>
      <c r="Y8" s="119">
        <v>37500</v>
      </c>
      <c r="Z8" s="119">
        <v>139530</v>
      </c>
      <c r="AA8" s="119">
        <v>37099</v>
      </c>
      <c r="AB8" s="119">
        <v>38052</v>
      </c>
      <c r="AC8" s="119">
        <v>35141</v>
      </c>
      <c r="AD8" s="119">
        <v>37071</v>
      </c>
      <c r="AE8" s="119">
        <v>147363</v>
      </c>
      <c r="AF8" s="119">
        <v>39818</v>
      </c>
      <c r="AG8" s="119">
        <f t="shared" si="0"/>
        <v>38876</v>
      </c>
      <c r="AH8" s="119">
        <v>78694</v>
      </c>
      <c r="AI8" s="119">
        <f t="shared" si="1"/>
        <v>41051</v>
      </c>
      <c r="AJ8" s="119">
        <v>119745</v>
      </c>
      <c r="AK8" s="119">
        <f t="shared" si="2"/>
        <v>40806</v>
      </c>
      <c r="AL8" s="119">
        <f t="shared" si="3"/>
        <v>81857</v>
      </c>
      <c r="AM8" s="119">
        <v>160551</v>
      </c>
      <c r="AN8" s="119">
        <v>38818</v>
      </c>
      <c r="AO8" s="119">
        <f t="shared" si="4"/>
        <v>41209</v>
      </c>
      <c r="AP8" s="119">
        <v>80027</v>
      </c>
      <c r="AQ8" s="119">
        <f t="shared" si="5"/>
        <v>42798</v>
      </c>
      <c r="AR8" s="119">
        <v>122825</v>
      </c>
      <c r="AS8" s="119">
        <f t="shared" si="6"/>
        <v>42616</v>
      </c>
      <c r="AT8" s="119">
        <f t="shared" si="7"/>
        <v>85414</v>
      </c>
      <c r="AU8" s="119">
        <v>165441</v>
      </c>
    </row>
    <row r="9" spans="1:47">
      <c r="A9" s="44" t="s">
        <v>660</v>
      </c>
      <c r="B9" s="119">
        <v>6163</v>
      </c>
      <c r="C9" s="119">
        <v>3637</v>
      </c>
      <c r="D9" s="119">
        <v>5914</v>
      </c>
      <c r="E9" s="119">
        <v>4968</v>
      </c>
      <c r="F9" s="119">
        <v>20682</v>
      </c>
      <c r="G9" s="119">
        <v>6572</v>
      </c>
      <c r="H9" s="119">
        <v>6636</v>
      </c>
      <c r="I9" s="119">
        <v>8887</v>
      </c>
      <c r="J9" s="119">
        <v>5093</v>
      </c>
      <c r="K9" s="119">
        <v>27188</v>
      </c>
      <c r="L9" s="119">
        <v>6653</v>
      </c>
      <c r="M9" s="119">
        <v>4809</v>
      </c>
      <c r="N9" s="119">
        <v>4729</v>
      </c>
      <c r="O9" s="119">
        <v>4328</v>
      </c>
      <c r="P9" s="119">
        <v>20519</v>
      </c>
      <c r="Q9" s="119">
        <v>4670</v>
      </c>
      <c r="R9" s="119">
        <v>4689</v>
      </c>
      <c r="S9" s="119">
        <v>4941</v>
      </c>
      <c r="T9" s="119">
        <v>3474</v>
      </c>
      <c r="U9" s="119">
        <v>17774</v>
      </c>
      <c r="V9" s="119">
        <v>3429</v>
      </c>
      <c r="W9" s="119">
        <v>5054</v>
      </c>
      <c r="X9" s="119">
        <v>3791</v>
      </c>
      <c r="Y9" s="119">
        <v>4343</v>
      </c>
      <c r="Z9" s="119">
        <v>16617</v>
      </c>
      <c r="AA9" s="119">
        <v>3795</v>
      </c>
      <c r="AB9" s="119">
        <v>3901</v>
      </c>
      <c r="AC9" s="119">
        <v>4773</v>
      </c>
      <c r="AD9" s="119">
        <v>4269</v>
      </c>
      <c r="AE9" s="119">
        <v>16738</v>
      </c>
      <c r="AF9" s="119">
        <v>3808</v>
      </c>
      <c r="AG9" s="119">
        <f t="shared" si="0"/>
        <v>3620</v>
      </c>
      <c r="AH9" s="119">
        <v>7428</v>
      </c>
      <c r="AI9" s="119">
        <f t="shared" si="1"/>
        <v>2691</v>
      </c>
      <c r="AJ9" s="119">
        <v>10119</v>
      </c>
      <c r="AK9" s="119">
        <f t="shared" si="2"/>
        <v>2242</v>
      </c>
      <c r="AL9" s="119">
        <f t="shared" si="3"/>
        <v>4933</v>
      </c>
      <c r="AM9" s="119">
        <v>12361</v>
      </c>
      <c r="AN9" s="119">
        <v>2493</v>
      </c>
      <c r="AO9" s="119">
        <f t="shared" si="4"/>
        <v>2426</v>
      </c>
      <c r="AP9" s="119">
        <v>4919</v>
      </c>
      <c r="AQ9" s="119">
        <f t="shared" si="5"/>
        <v>2727</v>
      </c>
      <c r="AR9" s="119">
        <v>7646</v>
      </c>
      <c r="AS9" s="119">
        <f t="shared" si="6"/>
        <v>2299</v>
      </c>
      <c r="AT9" s="119">
        <f t="shared" si="7"/>
        <v>5026</v>
      </c>
      <c r="AU9" s="119">
        <v>9945</v>
      </c>
    </row>
    <row r="10" spans="1:47" s="13" customFormat="1">
      <c r="A10" s="44" t="s">
        <v>661</v>
      </c>
      <c r="B10" s="119">
        <v>173717</v>
      </c>
      <c r="C10" s="119">
        <v>203077</v>
      </c>
      <c r="D10" s="119">
        <v>173272</v>
      </c>
      <c r="E10" s="119">
        <v>184028</v>
      </c>
      <c r="F10" s="119">
        <v>734094</v>
      </c>
      <c r="G10" s="119">
        <v>183997</v>
      </c>
      <c r="H10" s="119">
        <v>172569</v>
      </c>
      <c r="I10" s="119">
        <v>151894</v>
      </c>
      <c r="J10" s="119">
        <v>155287</v>
      </c>
      <c r="K10" s="119">
        <v>663747</v>
      </c>
      <c r="L10" s="119">
        <v>146823</v>
      </c>
      <c r="M10" s="119">
        <v>150110</v>
      </c>
      <c r="N10" s="119">
        <v>154709</v>
      </c>
      <c r="O10" s="119">
        <v>168469</v>
      </c>
      <c r="P10" s="119">
        <v>620111</v>
      </c>
      <c r="Q10" s="119">
        <v>137250</v>
      </c>
      <c r="R10" s="119">
        <v>125426</v>
      </c>
      <c r="S10" s="119">
        <v>138277</v>
      </c>
      <c r="T10" s="119">
        <v>137545</v>
      </c>
      <c r="U10" s="119">
        <v>538498</v>
      </c>
      <c r="V10" s="119">
        <v>132231</v>
      </c>
      <c r="W10" s="119">
        <v>142927</v>
      </c>
      <c r="X10" s="119">
        <v>137792</v>
      </c>
      <c r="Y10" s="119">
        <v>150556</v>
      </c>
      <c r="Z10" s="119">
        <v>563506</v>
      </c>
      <c r="AA10" s="119">
        <v>137480</v>
      </c>
      <c r="AB10" s="119">
        <v>153229</v>
      </c>
      <c r="AC10" s="119">
        <v>160163</v>
      </c>
      <c r="AD10" s="119">
        <v>138329</v>
      </c>
      <c r="AE10" s="119">
        <v>589201</v>
      </c>
      <c r="AF10" s="119">
        <v>141442</v>
      </c>
      <c r="AG10" s="119">
        <f t="shared" si="0"/>
        <v>137113</v>
      </c>
      <c r="AH10" s="119">
        <v>278555</v>
      </c>
      <c r="AI10" s="119">
        <f t="shared" si="1"/>
        <v>132698</v>
      </c>
      <c r="AJ10" s="119">
        <v>411253</v>
      </c>
      <c r="AK10" s="119">
        <f t="shared" si="2"/>
        <v>134126</v>
      </c>
      <c r="AL10" s="119">
        <f t="shared" si="3"/>
        <v>266824</v>
      </c>
      <c r="AM10" s="119">
        <v>545379</v>
      </c>
      <c r="AN10" s="119">
        <v>127568</v>
      </c>
      <c r="AO10" s="119">
        <f t="shared" si="4"/>
        <v>126228</v>
      </c>
      <c r="AP10" s="119">
        <v>253796</v>
      </c>
      <c r="AQ10" s="119">
        <f t="shared" si="5"/>
        <v>133269</v>
      </c>
      <c r="AR10" s="119">
        <v>387065</v>
      </c>
      <c r="AS10" s="119">
        <f t="shared" si="6"/>
        <v>135086</v>
      </c>
      <c r="AT10" s="119">
        <f t="shared" si="7"/>
        <v>268355</v>
      </c>
      <c r="AU10" s="119">
        <v>522151</v>
      </c>
    </row>
    <row r="11" spans="1:47" s="13" customFormat="1">
      <c r="A11" s="4" t="s">
        <v>662</v>
      </c>
      <c r="B11" s="119">
        <v>12835</v>
      </c>
      <c r="C11" s="119">
        <v>12326</v>
      </c>
      <c r="D11" s="119">
        <v>24538</v>
      </c>
      <c r="E11" s="119">
        <v>29616</v>
      </c>
      <c r="F11" s="119">
        <v>79315</v>
      </c>
      <c r="G11" s="119">
        <v>33263</v>
      </c>
      <c r="H11" s="119">
        <v>42483</v>
      </c>
      <c r="I11" s="119">
        <v>52145</v>
      </c>
      <c r="J11" s="119">
        <v>54431</v>
      </c>
      <c r="K11" s="119">
        <v>182322</v>
      </c>
      <c r="L11" s="119">
        <v>46124</v>
      </c>
      <c r="M11" s="119">
        <v>46763</v>
      </c>
      <c r="N11" s="119">
        <v>31091</v>
      </c>
      <c r="O11" s="119">
        <v>24105</v>
      </c>
      <c r="P11" s="119">
        <v>148083</v>
      </c>
      <c r="Q11" s="119">
        <v>20043</v>
      </c>
      <c r="R11" s="119">
        <v>18775</v>
      </c>
      <c r="S11" s="119">
        <v>22198</v>
      </c>
      <c r="T11" s="119">
        <v>29717</v>
      </c>
      <c r="U11" s="119">
        <v>90733</v>
      </c>
      <c r="V11" s="119">
        <v>26973</v>
      </c>
      <c r="W11" s="119">
        <v>34927</v>
      </c>
      <c r="X11" s="119">
        <v>36622</v>
      </c>
      <c r="Y11" s="119">
        <v>38997</v>
      </c>
      <c r="Z11" s="119">
        <v>137519</v>
      </c>
      <c r="AA11" s="119">
        <v>35854</v>
      </c>
      <c r="AB11" s="119">
        <v>51716</v>
      </c>
      <c r="AC11" s="119">
        <v>44619</v>
      </c>
      <c r="AD11" s="119">
        <v>51231</v>
      </c>
      <c r="AE11" s="119">
        <v>183420</v>
      </c>
      <c r="AF11" s="119">
        <v>54433</v>
      </c>
      <c r="AG11" s="119">
        <f t="shared" si="0"/>
        <v>51004</v>
      </c>
      <c r="AH11" s="119">
        <v>105437</v>
      </c>
      <c r="AI11" s="119">
        <f t="shared" si="1"/>
        <v>58554</v>
      </c>
      <c r="AJ11" s="119">
        <v>163991</v>
      </c>
      <c r="AK11" s="119">
        <f t="shared" si="2"/>
        <v>59756</v>
      </c>
      <c r="AL11" s="119">
        <f t="shared" si="3"/>
        <v>118310</v>
      </c>
      <c r="AM11" s="119">
        <v>223747</v>
      </c>
      <c r="AN11" s="119">
        <v>52334</v>
      </c>
      <c r="AO11" s="119">
        <f t="shared" si="4"/>
        <v>44225</v>
      </c>
      <c r="AP11" s="119">
        <v>96559</v>
      </c>
      <c r="AQ11" s="119">
        <f t="shared" si="5"/>
        <v>60174</v>
      </c>
      <c r="AR11" s="119">
        <v>156733</v>
      </c>
      <c r="AS11" s="119">
        <f t="shared" si="6"/>
        <v>60837</v>
      </c>
      <c r="AT11" s="119">
        <f t="shared" si="7"/>
        <v>121011</v>
      </c>
      <c r="AU11" s="119">
        <v>217570</v>
      </c>
    </row>
    <row r="12" spans="1:47">
      <c r="A12" s="4" t="s">
        <v>663</v>
      </c>
      <c r="B12" s="119">
        <v>21456</v>
      </c>
      <c r="C12" s="119">
        <v>27231</v>
      </c>
      <c r="D12" s="119">
        <v>30034</v>
      </c>
      <c r="E12" s="119">
        <v>23876</v>
      </c>
      <c r="F12" s="119">
        <v>102597</v>
      </c>
      <c r="G12" s="119">
        <v>19401</v>
      </c>
      <c r="H12" s="119">
        <v>18039</v>
      </c>
      <c r="I12" s="119">
        <v>25797</v>
      </c>
      <c r="J12" s="119">
        <v>34990</v>
      </c>
      <c r="K12" s="119">
        <v>98227</v>
      </c>
      <c r="L12" s="119">
        <v>31103</v>
      </c>
      <c r="M12" s="119">
        <v>26783</v>
      </c>
      <c r="N12" s="119">
        <v>31669</v>
      </c>
      <c r="O12" s="119">
        <v>35392</v>
      </c>
      <c r="P12" s="119">
        <v>124947</v>
      </c>
      <c r="Q12" s="119">
        <v>30202</v>
      </c>
      <c r="R12" s="119">
        <v>24624</v>
      </c>
      <c r="S12" s="119">
        <v>23926</v>
      </c>
      <c r="T12" s="119">
        <v>34036</v>
      </c>
      <c r="U12" s="119">
        <v>112788</v>
      </c>
      <c r="V12" s="119">
        <v>26189</v>
      </c>
      <c r="W12" s="119">
        <v>24582</v>
      </c>
      <c r="X12" s="119">
        <v>30086</v>
      </c>
      <c r="Y12" s="119">
        <v>37826</v>
      </c>
      <c r="Z12" s="119">
        <v>118683</v>
      </c>
      <c r="AA12" s="119">
        <v>26685</v>
      </c>
      <c r="AB12" s="119">
        <v>29160</v>
      </c>
      <c r="AC12" s="119">
        <v>32707</v>
      </c>
      <c r="AD12" s="119">
        <v>27703</v>
      </c>
      <c r="AE12" s="119">
        <v>116255</v>
      </c>
      <c r="AF12" s="119">
        <v>32384</v>
      </c>
      <c r="AG12" s="119">
        <f t="shared" si="0"/>
        <v>33226</v>
      </c>
      <c r="AH12" s="119">
        <v>65610</v>
      </c>
      <c r="AI12" s="119">
        <f t="shared" si="1"/>
        <v>36154</v>
      </c>
      <c r="AJ12" s="119">
        <v>101764</v>
      </c>
      <c r="AK12" s="119">
        <f t="shared" si="2"/>
        <v>37588</v>
      </c>
      <c r="AL12" s="119">
        <f t="shared" si="3"/>
        <v>73742</v>
      </c>
      <c r="AM12" s="119">
        <v>139352</v>
      </c>
      <c r="AN12" s="119">
        <v>44771</v>
      </c>
      <c r="AO12" s="119">
        <f t="shared" si="4"/>
        <v>35868</v>
      </c>
      <c r="AP12" s="119">
        <v>80639</v>
      </c>
      <c r="AQ12" s="119">
        <f t="shared" si="5"/>
        <v>45135</v>
      </c>
      <c r="AR12" s="119">
        <v>125774</v>
      </c>
      <c r="AS12" s="119">
        <f t="shared" si="6"/>
        <v>50300</v>
      </c>
      <c r="AT12" s="119">
        <f t="shared" si="7"/>
        <v>95435</v>
      </c>
      <c r="AU12" s="119">
        <v>176074</v>
      </c>
    </row>
    <row r="13" spans="1:47" s="13" customFormat="1">
      <c r="A13" s="4" t="s">
        <v>939</v>
      </c>
      <c r="B13" s="119">
        <v>13923</v>
      </c>
      <c r="C13" s="119">
        <v>14271</v>
      </c>
      <c r="D13" s="119">
        <v>15308</v>
      </c>
      <c r="E13" s="119">
        <v>12633</v>
      </c>
      <c r="F13" s="119">
        <v>56135</v>
      </c>
      <c r="G13" s="119">
        <v>15747</v>
      </c>
      <c r="H13" s="119">
        <v>14143</v>
      </c>
      <c r="I13" s="119">
        <v>14919</v>
      </c>
      <c r="J13" s="119">
        <v>15119</v>
      </c>
      <c r="K13" s="119">
        <v>59928</v>
      </c>
      <c r="L13" s="119">
        <v>15996</v>
      </c>
      <c r="M13" s="119">
        <v>16241</v>
      </c>
      <c r="N13" s="119">
        <v>16594</v>
      </c>
      <c r="O13" s="119">
        <v>15341</v>
      </c>
      <c r="P13" s="119">
        <v>64172</v>
      </c>
      <c r="Q13" s="119">
        <v>14782</v>
      </c>
      <c r="R13" s="119">
        <v>15077</v>
      </c>
      <c r="S13" s="119">
        <v>16201</v>
      </c>
      <c r="T13" s="119">
        <v>17224</v>
      </c>
      <c r="U13" s="119">
        <v>63284</v>
      </c>
      <c r="V13" s="119">
        <v>19015</v>
      </c>
      <c r="W13" s="119">
        <v>15894</v>
      </c>
      <c r="X13" s="119">
        <v>18484</v>
      </c>
      <c r="Y13" s="119">
        <v>15241</v>
      </c>
      <c r="Z13" s="119">
        <v>68634</v>
      </c>
      <c r="AA13" s="119">
        <v>17124</v>
      </c>
      <c r="AB13" s="119">
        <v>15095</v>
      </c>
      <c r="AC13" s="119">
        <v>16592</v>
      </c>
      <c r="AD13" s="119">
        <v>15535</v>
      </c>
      <c r="AE13" s="119">
        <v>64346</v>
      </c>
      <c r="AF13" s="119">
        <v>16342</v>
      </c>
      <c r="AG13" s="119">
        <f t="shared" si="0"/>
        <v>20063</v>
      </c>
      <c r="AH13" s="119">
        <v>36405</v>
      </c>
      <c r="AI13" s="119">
        <f t="shared" si="1"/>
        <v>13361</v>
      </c>
      <c r="AJ13" s="119">
        <v>49766</v>
      </c>
      <c r="AK13" s="119">
        <f t="shared" si="2"/>
        <v>18292</v>
      </c>
      <c r="AL13" s="119">
        <f t="shared" si="3"/>
        <v>31653</v>
      </c>
      <c r="AM13" s="119">
        <v>68058</v>
      </c>
      <c r="AN13" s="119">
        <v>20883</v>
      </c>
      <c r="AO13" s="119">
        <f t="shared" si="4"/>
        <v>17455</v>
      </c>
      <c r="AP13" s="119">
        <v>38338</v>
      </c>
      <c r="AQ13" s="119">
        <f t="shared" si="5"/>
        <v>24258</v>
      </c>
      <c r="AR13" s="119">
        <v>62596</v>
      </c>
      <c r="AS13" s="119">
        <f t="shared" si="6"/>
        <v>21901</v>
      </c>
      <c r="AT13" s="119">
        <f t="shared" si="7"/>
        <v>46159</v>
      </c>
      <c r="AU13" s="119">
        <v>84497</v>
      </c>
    </row>
    <row r="14" spans="1:47" s="13" customFormat="1">
      <c r="A14" s="4" t="s">
        <v>664</v>
      </c>
      <c r="B14" s="119">
        <v>9306</v>
      </c>
      <c r="C14" s="119">
        <v>5977</v>
      </c>
      <c r="D14" s="119">
        <v>5886</v>
      </c>
      <c r="E14" s="119">
        <v>6099</v>
      </c>
      <c r="F14" s="119">
        <v>27268</v>
      </c>
      <c r="G14" s="119">
        <v>9754</v>
      </c>
      <c r="H14" s="119">
        <v>7605</v>
      </c>
      <c r="I14" s="119">
        <v>7214</v>
      </c>
      <c r="J14" s="119">
        <v>8288</v>
      </c>
      <c r="K14" s="119">
        <v>32861</v>
      </c>
      <c r="L14" s="119">
        <v>10949</v>
      </c>
      <c r="M14" s="119">
        <v>7879</v>
      </c>
      <c r="N14" s="119">
        <v>7724</v>
      </c>
      <c r="O14" s="119">
        <v>8715</v>
      </c>
      <c r="P14" s="119">
        <v>35267</v>
      </c>
      <c r="Q14" s="119">
        <v>11098</v>
      </c>
      <c r="R14" s="119">
        <v>7046</v>
      </c>
      <c r="S14" s="119">
        <v>6626</v>
      </c>
      <c r="T14" s="119">
        <v>7447</v>
      </c>
      <c r="U14" s="119">
        <v>32217</v>
      </c>
      <c r="V14" s="119">
        <v>10564</v>
      </c>
      <c r="W14" s="119">
        <v>7346</v>
      </c>
      <c r="X14" s="119">
        <v>8293</v>
      </c>
      <c r="Y14" s="119">
        <v>9950</v>
      </c>
      <c r="Z14" s="119">
        <v>36153</v>
      </c>
      <c r="AA14" s="119">
        <v>13122</v>
      </c>
      <c r="AB14" s="119">
        <v>8168</v>
      </c>
      <c r="AC14" s="119">
        <v>6179</v>
      </c>
      <c r="AD14" s="119">
        <v>6205</v>
      </c>
      <c r="AE14" s="119">
        <v>33674</v>
      </c>
      <c r="AF14" s="119">
        <v>9870</v>
      </c>
      <c r="AG14" s="119">
        <f t="shared" si="0"/>
        <v>7430</v>
      </c>
      <c r="AH14" s="119">
        <v>17300</v>
      </c>
      <c r="AI14" s="119">
        <f t="shared" si="1"/>
        <v>5925</v>
      </c>
      <c r="AJ14" s="119">
        <v>23225</v>
      </c>
      <c r="AK14" s="119">
        <f t="shared" si="2"/>
        <v>6631</v>
      </c>
      <c r="AL14" s="119">
        <f t="shared" si="3"/>
        <v>12556</v>
      </c>
      <c r="AM14" s="119">
        <v>29856</v>
      </c>
      <c r="AN14" s="119">
        <v>9138</v>
      </c>
      <c r="AO14" s="119">
        <f t="shared" si="4"/>
        <v>5852</v>
      </c>
      <c r="AP14" s="119">
        <v>14990</v>
      </c>
      <c r="AQ14" s="119">
        <f t="shared" si="5"/>
        <v>7037</v>
      </c>
      <c r="AR14" s="119">
        <v>22027</v>
      </c>
      <c r="AS14" s="119">
        <f t="shared" si="6"/>
        <v>6692</v>
      </c>
      <c r="AT14" s="119">
        <f t="shared" si="7"/>
        <v>13729</v>
      </c>
      <c r="AU14" s="119">
        <v>28719</v>
      </c>
    </row>
    <row r="15" spans="1:47">
      <c r="A15" s="4" t="s">
        <v>665</v>
      </c>
      <c r="B15" s="119">
        <v>12575</v>
      </c>
      <c r="C15" s="119">
        <v>16852</v>
      </c>
      <c r="D15" s="119">
        <v>12100</v>
      </c>
      <c r="E15" s="119">
        <v>12337</v>
      </c>
      <c r="F15" s="119">
        <v>53864</v>
      </c>
      <c r="G15" s="119">
        <v>11716</v>
      </c>
      <c r="H15" s="119">
        <v>12447</v>
      </c>
      <c r="I15" s="119">
        <v>14052</v>
      </c>
      <c r="J15" s="119">
        <v>15773</v>
      </c>
      <c r="K15" s="119">
        <v>53988</v>
      </c>
      <c r="L15" s="119">
        <v>11143</v>
      </c>
      <c r="M15" s="119">
        <v>10067</v>
      </c>
      <c r="N15" s="119">
        <v>10090</v>
      </c>
      <c r="O15" s="119">
        <v>14966</v>
      </c>
      <c r="P15" s="119">
        <v>46266</v>
      </c>
      <c r="Q15" s="119">
        <v>9923</v>
      </c>
      <c r="R15" s="119">
        <v>7361</v>
      </c>
      <c r="S15" s="119">
        <v>10013</v>
      </c>
      <c r="T15" s="119">
        <v>8753</v>
      </c>
      <c r="U15" s="119">
        <v>36050</v>
      </c>
      <c r="V15" s="119">
        <v>8797</v>
      </c>
      <c r="W15" s="119">
        <v>8016</v>
      </c>
      <c r="X15" s="119">
        <v>8650</v>
      </c>
      <c r="Y15" s="119">
        <v>11518</v>
      </c>
      <c r="Z15" s="119">
        <v>36981</v>
      </c>
      <c r="AA15" s="119">
        <v>8868</v>
      </c>
      <c r="AB15" s="119">
        <v>8802</v>
      </c>
      <c r="AC15" s="119">
        <v>10124</v>
      </c>
      <c r="AD15" s="119">
        <v>15759</v>
      </c>
      <c r="AE15" s="119">
        <v>43553</v>
      </c>
      <c r="AF15" s="119">
        <v>9639</v>
      </c>
      <c r="AG15" s="119">
        <f t="shared" si="0"/>
        <v>10901</v>
      </c>
      <c r="AH15" s="119">
        <v>20540</v>
      </c>
      <c r="AI15" s="119">
        <f t="shared" si="1"/>
        <v>13103</v>
      </c>
      <c r="AJ15" s="119">
        <v>33643</v>
      </c>
      <c r="AK15" s="119">
        <f t="shared" si="2"/>
        <v>12942</v>
      </c>
      <c r="AL15" s="119">
        <f t="shared" si="3"/>
        <v>26045</v>
      </c>
      <c r="AM15" s="119">
        <v>46585</v>
      </c>
      <c r="AN15" s="119">
        <v>10794</v>
      </c>
      <c r="AO15" s="119">
        <f t="shared" si="4"/>
        <v>11215</v>
      </c>
      <c r="AP15" s="119">
        <v>22009</v>
      </c>
      <c r="AQ15" s="119">
        <f t="shared" si="5"/>
        <v>12170</v>
      </c>
      <c r="AR15" s="119">
        <v>34179</v>
      </c>
      <c r="AS15" s="119">
        <f t="shared" si="6"/>
        <v>14189</v>
      </c>
      <c r="AT15" s="119">
        <f t="shared" si="7"/>
        <v>26359</v>
      </c>
      <c r="AU15" s="119">
        <v>48368</v>
      </c>
    </row>
    <row r="16" spans="1:47" s="13" customFormat="1">
      <c r="A16" s="4" t="s">
        <v>666</v>
      </c>
      <c r="B16" s="119">
        <v>12446</v>
      </c>
      <c r="C16" s="119">
        <v>12829</v>
      </c>
      <c r="D16" s="119">
        <v>13747</v>
      </c>
      <c r="E16" s="119">
        <v>18301</v>
      </c>
      <c r="F16" s="119">
        <v>57323</v>
      </c>
      <c r="G16" s="119">
        <v>12798</v>
      </c>
      <c r="H16" s="119">
        <v>14405</v>
      </c>
      <c r="I16" s="119">
        <v>18021</v>
      </c>
      <c r="J16" s="119">
        <v>23494</v>
      </c>
      <c r="K16" s="119">
        <v>68718</v>
      </c>
      <c r="L16" s="119">
        <v>18953</v>
      </c>
      <c r="M16" s="119">
        <v>19907</v>
      </c>
      <c r="N16" s="119">
        <v>20142</v>
      </c>
      <c r="O16" s="119">
        <v>21076</v>
      </c>
      <c r="P16" s="119">
        <v>80078</v>
      </c>
      <c r="Q16" s="119">
        <v>18418</v>
      </c>
      <c r="R16" s="119">
        <v>12834</v>
      </c>
      <c r="S16" s="119">
        <v>13926</v>
      </c>
      <c r="T16" s="119">
        <v>17279</v>
      </c>
      <c r="U16" s="119">
        <v>62457</v>
      </c>
      <c r="V16" s="119">
        <v>15895</v>
      </c>
      <c r="W16" s="119">
        <v>17182</v>
      </c>
      <c r="X16" s="119">
        <v>21971</v>
      </c>
      <c r="Y16" s="119">
        <v>21970</v>
      </c>
      <c r="Z16" s="119">
        <v>77018</v>
      </c>
      <c r="AA16" s="119">
        <v>16288</v>
      </c>
      <c r="AB16" s="119">
        <v>22701</v>
      </c>
      <c r="AC16" s="119">
        <v>21774</v>
      </c>
      <c r="AD16" s="119">
        <v>22592</v>
      </c>
      <c r="AE16" s="119">
        <v>83355</v>
      </c>
      <c r="AF16" s="119">
        <v>21333</v>
      </c>
      <c r="AG16" s="119">
        <f t="shared" si="0"/>
        <v>21998</v>
      </c>
      <c r="AH16" s="119">
        <v>43331</v>
      </c>
      <c r="AI16" s="119">
        <f t="shared" si="1"/>
        <v>25377</v>
      </c>
      <c r="AJ16" s="119">
        <v>68708</v>
      </c>
      <c r="AK16" s="119">
        <f t="shared" si="2"/>
        <v>29030</v>
      </c>
      <c r="AL16" s="119">
        <f t="shared" si="3"/>
        <v>54407</v>
      </c>
      <c r="AM16" s="119">
        <v>97738</v>
      </c>
      <c r="AN16" s="119">
        <v>21115</v>
      </c>
      <c r="AO16" s="119">
        <f t="shared" si="4"/>
        <v>24179</v>
      </c>
      <c r="AP16" s="119">
        <v>45294</v>
      </c>
      <c r="AQ16" s="119">
        <f t="shared" si="5"/>
        <v>46590</v>
      </c>
      <c r="AR16" s="119">
        <v>91884</v>
      </c>
      <c r="AS16" s="119">
        <f t="shared" si="6"/>
        <v>38809</v>
      </c>
      <c r="AT16" s="119">
        <f t="shared" si="7"/>
        <v>85399</v>
      </c>
      <c r="AU16" s="119">
        <v>130693</v>
      </c>
    </row>
    <row r="17" spans="1:47" s="13" customFormat="1">
      <c r="A17" s="13" t="s">
        <v>464</v>
      </c>
      <c r="B17" s="121">
        <v>425669</v>
      </c>
      <c r="C17" s="121">
        <v>464465</v>
      </c>
      <c r="D17" s="121">
        <v>439055</v>
      </c>
      <c r="E17" s="121">
        <v>453554</v>
      </c>
      <c r="F17" s="121">
        <v>1782743</v>
      </c>
      <c r="G17" s="121">
        <v>455577</v>
      </c>
      <c r="H17" s="121">
        <v>446377</v>
      </c>
      <c r="I17" s="121">
        <v>454846</v>
      </c>
      <c r="J17" s="121">
        <v>482856</v>
      </c>
      <c r="K17" s="121">
        <v>1839656</v>
      </c>
      <c r="L17" s="121">
        <v>456779</v>
      </c>
      <c r="M17" s="121">
        <v>455337</v>
      </c>
      <c r="N17" s="121">
        <v>443570</v>
      </c>
      <c r="O17" s="121">
        <v>463723</v>
      </c>
      <c r="P17" s="121">
        <v>1819409</v>
      </c>
      <c r="Q17" s="121">
        <v>415249</v>
      </c>
      <c r="R17" s="121">
        <v>387803</v>
      </c>
      <c r="S17" s="121">
        <v>401994</v>
      </c>
      <c r="T17" s="121">
        <v>424050</v>
      </c>
      <c r="U17" s="121">
        <v>1629096</v>
      </c>
      <c r="V17" s="121">
        <v>410701</v>
      </c>
      <c r="W17" s="121">
        <v>434603</v>
      </c>
      <c r="X17" s="121">
        <v>443791</v>
      </c>
      <c r="Y17" s="121">
        <v>469987</v>
      </c>
      <c r="Z17" s="121">
        <v>1759082</v>
      </c>
      <c r="AA17" s="121">
        <v>446247</v>
      </c>
      <c r="AB17" s="121">
        <v>475978</v>
      </c>
      <c r="AC17" s="121">
        <v>482917</v>
      </c>
      <c r="AD17" s="121">
        <v>470650</v>
      </c>
      <c r="AE17" s="121">
        <v>1875792</v>
      </c>
      <c r="AF17" s="121">
        <v>481767</v>
      </c>
      <c r="AG17" s="121">
        <f t="shared" si="0"/>
        <v>477246</v>
      </c>
      <c r="AH17" s="121">
        <v>959013</v>
      </c>
      <c r="AI17" s="121">
        <f t="shared" si="1"/>
        <v>493510</v>
      </c>
      <c r="AJ17" s="121">
        <v>1452523</v>
      </c>
      <c r="AK17" s="121">
        <f t="shared" si="2"/>
        <v>511980</v>
      </c>
      <c r="AL17" s="121">
        <f t="shared" si="3"/>
        <v>1005490</v>
      </c>
      <c r="AM17" s="121">
        <v>1964503</v>
      </c>
      <c r="AN17" s="121">
        <v>508195</v>
      </c>
      <c r="AO17" s="121">
        <f t="shared" si="4"/>
        <v>510454</v>
      </c>
      <c r="AP17" s="121">
        <v>1018649</v>
      </c>
      <c r="AQ17" s="121">
        <f t="shared" si="5"/>
        <v>567052</v>
      </c>
      <c r="AR17" s="121">
        <v>1585701</v>
      </c>
      <c r="AS17" s="121">
        <f t="shared" si="6"/>
        <v>565329</v>
      </c>
      <c r="AT17" s="121">
        <f t="shared" si="7"/>
        <v>1132381</v>
      </c>
      <c r="AU17" s="121">
        <v>2151030</v>
      </c>
    </row>
  </sheetData>
  <sheetProtection selectLockedCells="1" selectUnlockedCells="1"/>
  <mergeCells count="47"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B2:B3"/>
    <mergeCell ref="D2:D3"/>
    <mergeCell ref="C2:C3"/>
    <mergeCell ref="L2:L3"/>
    <mergeCell ref="K2:K3"/>
    <mergeCell ref="P2:P3"/>
    <mergeCell ref="O2:O3"/>
    <mergeCell ref="M2:M3"/>
    <mergeCell ref="N2:N3"/>
    <mergeCell ref="J2:J3"/>
    <mergeCell ref="I2:I3"/>
    <mergeCell ref="H2:H3"/>
    <mergeCell ref="G2:G3"/>
    <mergeCell ref="F2:F3"/>
    <mergeCell ref="AP2:AP3"/>
    <mergeCell ref="AO2:AO3"/>
    <mergeCell ref="AB2:AB3"/>
    <mergeCell ref="AC2:AC3"/>
    <mergeCell ref="AK2:AK3"/>
    <mergeCell ref="AL2:AL3"/>
    <mergeCell ref="AM2:AM3"/>
    <mergeCell ref="AH2:AH3"/>
    <mergeCell ref="AG2:AG3"/>
    <mergeCell ref="AJ2:AJ3"/>
    <mergeCell ref="AI2:AI3"/>
    <mergeCell ref="AF2:AF3"/>
    <mergeCell ref="AD2:AD3"/>
    <mergeCell ref="AE2:AE3"/>
    <mergeCell ref="AN2:AN3"/>
    <mergeCell ref="AS2:AS3"/>
    <mergeCell ref="AT2:AT3"/>
    <mergeCell ref="AU2:AU3"/>
    <mergeCell ref="AQ2:AQ3"/>
    <mergeCell ref="AR2:AR3"/>
  </mergeCells>
  <hyperlinks>
    <hyperlink ref="A1" location="Índice!A1" display="           Índice           " xr:uid="{00000000-0004-0000-16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50"/>
  </sheetPr>
  <dimension ref="A1:AU25"/>
  <sheetViews>
    <sheetView workbookViewId="0">
      <pane xSplit="1" topLeftCell="AS1" activePane="topRight" state="frozen"/>
      <selection pane="topRight" activeCell="AS1" sqref="AS1:AU1048576"/>
    </sheetView>
  </sheetViews>
  <sheetFormatPr defaultColWidth="9" defaultRowHeight="15"/>
  <cols>
    <col min="1" max="1" width="72.42578125" style="4" customWidth="1"/>
    <col min="2" max="43" width="13.28515625" style="4" customWidth="1"/>
    <col min="44" max="47" width="13.42578125" style="4" customWidth="1"/>
    <col min="48" max="16384" width="9" style="4"/>
  </cols>
  <sheetData>
    <row r="1" spans="1:4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47" customFormat="1" ht="16.5" customHeight="1">
      <c r="A2" s="300" t="s">
        <v>894</v>
      </c>
      <c r="B2" s="309" t="s">
        <v>487</v>
      </c>
      <c r="C2" s="309" t="s">
        <v>486</v>
      </c>
      <c r="D2" s="309" t="s">
        <v>485</v>
      </c>
      <c r="E2" s="309" t="s">
        <v>484</v>
      </c>
      <c r="F2" s="309" t="s">
        <v>620</v>
      </c>
      <c r="G2" s="309" t="s">
        <v>483</v>
      </c>
      <c r="H2" s="309" t="s">
        <v>482</v>
      </c>
      <c r="I2" s="309" t="s">
        <v>481</v>
      </c>
      <c r="J2" s="309" t="s">
        <v>480</v>
      </c>
      <c r="K2" s="309" t="s">
        <v>272</v>
      </c>
      <c r="L2" s="309" t="s">
        <v>479</v>
      </c>
      <c r="M2" s="309" t="s">
        <v>478</v>
      </c>
      <c r="N2" s="309" t="s">
        <v>477</v>
      </c>
      <c r="O2" s="309" t="s">
        <v>476</v>
      </c>
      <c r="P2" s="309" t="s">
        <v>290</v>
      </c>
      <c r="Q2" s="309" t="s">
        <v>475</v>
      </c>
      <c r="R2" s="309" t="s">
        <v>474</v>
      </c>
      <c r="S2" s="309" t="s">
        <v>473</v>
      </c>
      <c r="T2" s="309" t="s">
        <v>472</v>
      </c>
      <c r="U2" s="309" t="s">
        <v>267</v>
      </c>
      <c r="V2" s="309" t="s">
        <v>672</v>
      </c>
      <c r="W2" s="309" t="s">
        <v>671</v>
      </c>
      <c r="X2" s="309" t="s">
        <v>670</v>
      </c>
      <c r="Y2" s="309" t="s">
        <v>669</v>
      </c>
      <c r="Z2" s="309" t="s">
        <v>266</v>
      </c>
      <c r="AA2" s="309" t="s">
        <v>668</v>
      </c>
      <c r="AB2" s="309" t="s">
        <v>667</v>
      </c>
      <c r="AC2" s="309" t="s">
        <v>802</v>
      </c>
      <c r="AD2" s="309" t="s">
        <v>893</v>
      </c>
      <c r="AE2" s="309" t="s">
        <v>844</v>
      </c>
      <c r="AF2" s="309" t="s">
        <v>861</v>
      </c>
      <c r="AG2" s="309" t="s">
        <v>908</v>
      </c>
      <c r="AH2" s="309" t="s">
        <v>909</v>
      </c>
      <c r="AI2" s="309" t="s">
        <v>917</v>
      </c>
      <c r="AJ2" s="309" t="s">
        <v>916</v>
      </c>
      <c r="AK2" s="309" t="s">
        <v>927</v>
      </c>
      <c r="AL2" s="309" t="s">
        <v>929</v>
      </c>
      <c r="AM2" s="309" t="s">
        <v>928</v>
      </c>
      <c r="AN2" s="309" t="s">
        <v>934</v>
      </c>
      <c r="AO2" s="309" t="s">
        <v>943</v>
      </c>
      <c r="AP2" s="309" t="s">
        <v>944</v>
      </c>
      <c r="AQ2" s="309" t="s">
        <v>974</v>
      </c>
      <c r="AR2" s="309" t="s">
        <v>969</v>
      </c>
      <c r="AS2" s="309" t="s">
        <v>979</v>
      </c>
      <c r="AT2" s="309" t="s">
        <v>980</v>
      </c>
      <c r="AU2" s="309" t="s">
        <v>981</v>
      </c>
    </row>
    <row r="3" spans="1:47" customFormat="1" ht="16.5" customHeight="1">
      <c r="A3" s="300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</row>
    <row r="4" spans="1:47" s="13" customFormat="1">
      <c r="A4" s="44" t="s">
        <v>673</v>
      </c>
      <c r="B4" s="119">
        <v>8067</v>
      </c>
      <c r="C4" s="119">
        <v>16578</v>
      </c>
      <c r="D4" s="119">
        <v>12447</v>
      </c>
      <c r="E4" s="119">
        <v>20294</v>
      </c>
      <c r="F4" s="119">
        <v>57386</v>
      </c>
      <c r="G4" s="119">
        <v>8088</v>
      </c>
      <c r="H4" s="119">
        <v>10108</v>
      </c>
      <c r="I4" s="119">
        <v>11982</v>
      </c>
      <c r="J4" s="119">
        <v>26493</v>
      </c>
      <c r="K4" s="119">
        <v>56671</v>
      </c>
      <c r="L4" s="119">
        <v>14362</v>
      </c>
      <c r="M4" s="119">
        <v>30177</v>
      </c>
      <c r="N4" s="119">
        <v>62566</v>
      </c>
      <c r="O4" s="119">
        <v>51981</v>
      </c>
      <c r="P4" s="119">
        <v>159086</v>
      </c>
      <c r="Q4" s="119">
        <v>8852</v>
      </c>
      <c r="R4" s="119">
        <v>4647</v>
      </c>
      <c r="S4" s="119">
        <v>9773</v>
      </c>
      <c r="T4" s="119">
        <v>6847</v>
      </c>
      <c r="U4" s="119">
        <v>30119</v>
      </c>
      <c r="V4" s="119">
        <v>8139</v>
      </c>
      <c r="W4" s="119">
        <v>11779</v>
      </c>
      <c r="X4" s="119">
        <v>14921</v>
      </c>
      <c r="Y4" s="119">
        <v>8630</v>
      </c>
      <c r="Z4" s="119">
        <v>43469</v>
      </c>
      <c r="AA4" s="119">
        <v>2457</v>
      </c>
      <c r="AB4" s="119">
        <v>18824</v>
      </c>
      <c r="AC4" s="119">
        <v>21144</v>
      </c>
      <c r="AD4" s="119">
        <v>11488</v>
      </c>
      <c r="AE4" s="119">
        <v>53913</v>
      </c>
      <c r="AF4" s="119">
        <v>7711</v>
      </c>
      <c r="AG4" s="119">
        <f>AH4-AF4</f>
        <v>28390</v>
      </c>
      <c r="AH4" s="119">
        <v>36101</v>
      </c>
      <c r="AI4" s="119">
        <f>AJ4-AH4</f>
        <v>20882</v>
      </c>
      <c r="AJ4" s="119">
        <v>56983</v>
      </c>
      <c r="AK4" s="119">
        <f>AM4-AJ4</f>
        <v>16082</v>
      </c>
      <c r="AL4" s="119">
        <f>AK4+AI4</f>
        <v>36964</v>
      </c>
      <c r="AM4" s="119">
        <v>73065</v>
      </c>
      <c r="AN4" s="119">
        <v>37391</v>
      </c>
      <c r="AO4" s="119">
        <f>AP4-AN4</f>
        <v>57965</v>
      </c>
      <c r="AP4" s="119">
        <v>95356</v>
      </c>
      <c r="AQ4" s="119">
        <f>AR4-AP4</f>
        <v>32714</v>
      </c>
      <c r="AR4" s="119">
        <v>128070</v>
      </c>
      <c r="AS4" s="119">
        <f>AU4-AR4</f>
        <v>75209</v>
      </c>
      <c r="AT4" s="119">
        <f>AU4-AP4</f>
        <v>107923</v>
      </c>
      <c r="AU4" s="119">
        <v>203279</v>
      </c>
    </row>
    <row r="5" spans="1:47">
      <c r="A5" s="44" t="s">
        <v>674</v>
      </c>
      <c r="B5" s="119">
        <v>2465</v>
      </c>
      <c r="C5" s="119">
        <v>1773</v>
      </c>
      <c r="D5" s="119">
        <v>1588</v>
      </c>
      <c r="E5" s="119">
        <v>1533</v>
      </c>
      <c r="F5" s="119">
        <v>7359</v>
      </c>
      <c r="G5" s="119">
        <v>1224</v>
      </c>
      <c r="H5" s="119">
        <v>990</v>
      </c>
      <c r="I5" s="119">
        <v>1017</v>
      </c>
      <c r="J5" s="119">
        <v>1009</v>
      </c>
      <c r="K5" s="119">
        <v>4240</v>
      </c>
      <c r="L5" s="119">
        <v>1002</v>
      </c>
      <c r="M5" s="119">
        <v>873</v>
      </c>
      <c r="N5" s="119">
        <v>883</v>
      </c>
      <c r="O5" s="119">
        <v>887</v>
      </c>
      <c r="P5" s="119">
        <v>3645</v>
      </c>
      <c r="Q5" s="119">
        <v>702</v>
      </c>
      <c r="R5" s="119">
        <v>779</v>
      </c>
      <c r="S5" s="119">
        <v>682</v>
      </c>
      <c r="T5" s="119">
        <v>450</v>
      </c>
      <c r="U5" s="119">
        <v>2613</v>
      </c>
      <c r="V5" s="119">
        <v>489</v>
      </c>
      <c r="W5" s="119">
        <v>506</v>
      </c>
      <c r="X5" s="119">
        <v>939</v>
      </c>
      <c r="Y5" s="119">
        <v>963</v>
      </c>
      <c r="Z5" s="119">
        <v>2897</v>
      </c>
      <c r="AA5" s="119">
        <v>1340</v>
      </c>
      <c r="AB5" s="119">
        <v>1664</v>
      </c>
      <c r="AC5" s="119">
        <v>2846</v>
      </c>
      <c r="AD5" s="119">
        <v>3037</v>
      </c>
      <c r="AE5" s="119">
        <v>8887</v>
      </c>
      <c r="AF5" s="119">
        <v>2836</v>
      </c>
      <c r="AG5" s="119">
        <f t="shared" ref="AG5:AG20" si="0">AH5-AF5</f>
        <v>2748</v>
      </c>
      <c r="AH5" s="119">
        <v>5584</v>
      </c>
      <c r="AI5" s="119">
        <f t="shared" ref="AI5:AI20" si="1">AJ5-AH5</f>
        <v>3226</v>
      </c>
      <c r="AJ5" s="119">
        <v>8810</v>
      </c>
      <c r="AK5" s="119">
        <f t="shared" ref="AK5:AK20" si="2">AM5-AJ5</f>
        <v>10023</v>
      </c>
      <c r="AL5" s="119">
        <f t="shared" ref="AL5:AL20" si="3">AK5+AI5</f>
        <v>13249</v>
      </c>
      <c r="AM5" s="119">
        <v>18833</v>
      </c>
      <c r="AN5" s="119">
        <v>2654</v>
      </c>
      <c r="AO5" s="119">
        <f t="shared" ref="AO5:AO20" si="4">AP5-AN5</f>
        <v>2672</v>
      </c>
      <c r="AP5" s="119">
        <v>5326</v>
      </c>
      <c r="AQ5" s="119">
        <f>AR5-AP5</f>
        <v>2692</v>
      </c>
      <c r="AR5" s="119">
        <v>8018</v>
      </c>
      <c r="AS5" s="119">
        <f t="shared" ref="AS5:AS20" si="5">AU5-AR5</f>
        <v>1840</v>
      </c>
      <c r="AT5" s="119">
        <f t="shared" ref="AT5:AT20" si="6">AU5-AP5</f>
        <v>4532</v>
      </c>
      <c r="AU5" s="119">
        <v>9858</v>
      </c>
    </row>
    <row r="6" spans="1:47">
      <c r="A6" s="44" t="s">
        <v>675</v>
      </c>
      <c r="B6" s="119">
        <v>6054</v>
      </c>
      <c r="C6" s="119">
        <v>5720</v>
      </c>
      <c r="D6" s="119">
        <v>6251</v>
      </c>
      <c r="E6" s="119">
        <v>4051</v>
      </c>
      <c r="F6" s="119">
        <v>22076</v>
      </c>
      <c r="G6" s="119">
        <v>4362</v>
      </c>
      <c r="H6" s="119">
        <v>4175</v>
      </c>
      <c r="I6" s="119">
        <v>4209</v>
      </c>
      <c r="J6" s="119">
        <v>5558</v>
      </c>
      <c r="K6" s="119">
        <v>18304</v>
      </c>
      <c r="L6" s="119">
        <v>5356</v>
      </c>
      <c r="M6" s="119">
        <v>5635</v>
      </c>
      <c r="N6" s="119">
        <v>5188</v>
      </c>
      <c r="O6" s="119">
        <v>5999</v>
      </c>
      <c r="P6" s="119">
        <v>22178</v>
      </c>
      <c r="Q6" s="119">
        <v>3571</v>
      </c>
      <c r="R6" s="119">
        <v>6031</v>
      </c>
      <c r="S6" s="119">
        <v>2181</v>
      </c>
      <c r="T6" s="119">
        <v>2206</v>
      </c>
      <c r="U6" s="119">
        <v>13989</v>
      </c>
      <c r="V6" s="119">
        <v>1956</v>
      </c>
      <c r="W6" s="119">
        <v>2431</v>
      </c>
      <c r="X6" s="119">
        <v>2363</v>
      </c>
      <c r="Y6" s="119">
        <v>3323</v>
      </c>
      <c r="Z6" s="119">
        <v>10073</v>
      </c>
      <c r="AA6" s="119">
        <v>2331</v>
      </c>
      <c r="AB6" s="119">
        <v>3867</v>
      </c>
      <c r="AC6" s="119">
        <v>2806</v>
      </c>
      <c r="AD6" s="119">
        <v>3767</v>
      </c>
      <c r="AE6" s="119">
        <v>12771</v>
      </c>
      <c r="AF6" s="119">
        <v>2749</v>
      </c>
      <c r="AG6" s="119">
        <f t="shared" si="0"/>
        <v>3324</v>
      </c>
      <c r="AH6" s="119">
        <v>6073</v>
      </c>
      <c r="AI6" s="119">
        <f t="shared" si="1"/>
        <v>2891</v>
      </c>
      <c r="AJ6" s="119">
        <v>8964</v>
      </c>
      <c r="AK6" s="119">
        <f t="shared" si="2"/>
        <v>3085</v>
      </c>
      <c r="AL6" s="119">
        <f t="shared" si="3"/>
        <v>5976</v>
      </c>
      <c r="AM6" s="119">
        <v>12049</v>
      </c>
      <c r="AN6" s="119">
        <v>2543</v>
      </c>
      <c r="AO6" s="119">
        <f t="shared" si="4"/>
        <v>2790</v>
      </c>
      <c r="AP6" s="119">
        <v>5333</v>
      </c>
      <c r="AQ6" s="119">
        <f t="shared" ref="AQ6:AQ20" si="7">AR6-AP6</f>
        <v>2383</v>
      </c>
      <c r="AR6" s="119">
        <v>7716</v>
      </c>
      <c r="AS6" s="119">
        <f t="shared" si="5"/>
        <v>5334</v>
      </c>
      <c r="AT6" s="119">
        <f t="shared" si="6"/>
        <v>7717</v>
      </c>
      <c r="AU6" s="119">
        <v>13050</v>
      </c>
    </row>
    <row r="7" spans="1:47">
      <c r="A7" s="44" t="s">
        <v>889</v>
      </c>
      <c r="B7" s="119">
        <v>10172</v>
      </c>
      <c r="C7" s="119">
        <v>968</v>
      </c>
      <c r="D7" s="119">
        <v>0</v>
      </c>
      <c r="E7" s="119">
        <v>0</v>
      </c>
      <c r="F7" s="119">
        <v>11140</v>
      </c>
      <c r="G7" s="119">
        <v>24</v>
      </c>
      <c r="H7" s="119">
        <v>153</v>
      </c>
      <c r="I7" s="119">
        <v>13823</v>
      </c>
      <c r="J7" s="119">
        <v>-11891</v>
      </c>
      <c r="K7" s="119">
        <v>2109</v>
      </c>
      <c r="L7" s="119">
        <v>169</v>
      </c>
      <c r="M7" s="119">
        <v>-169</v>
      </c>
      <c r="N7" s="119">
        <v>0</v>
      </c>
      <c r="O7" s="119">
        <v>2407</v>
      </c>
      <c r="P7" s="119">
        <v>2407</v>
      </c>
      <c r="Q7" s="119">
        <v>3910</v>
      </c>
      <c r="R7" s="119">
        <v>7921</v>
      </c>
      <c r="S7" s="119">
        <v>0</v>
      </c>
      <c r="T7" s="119">
        <v>0</v>
      </c>
      <c r="U7" s="119">
        <v>11831</v>
      </c>
      <c r="V7" s="119">
        <v>155</v>
      </c>
      <c r="W7" s="119">
        <v>-136</v>
      </c>
      <c r="X7" s="119">
        <v>685</v>
      </c>
      <c r="Y7" s="119">
        <v>76</v>
      </c>
      <c r="Z7" s="119">
        <v>780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f t="shared" si="1"/>
        <v>0</v>
      </c>
      <c r="AJ7" s="119">
        <v>0</v>
      </c>
      <c r="AK7" s="119">
        <f t="shared" si="2"/>
        <v>0</v>
      </c>
      <c r="AL7" s="119">
        <f t="shared" si="3"/>
        <v>0</v>
      </c>
      <c r="AM7" s="119">
        <v>0</v>
      </c>
      <c r="AN7" s="119">
        <v>0</v>
      </c>
      <c r="AO7" s="119">
        <f t="shared" si="4"/>
        <v>0</v>
      </c>
      <c r="AP7" s="119">
        <v>0</v>
      </c>
      <c r="AQ7" s="119">
        <f t="shared" si="7"/>
        <v>0</v>
      </c>
      <c r="AR7" s="119">
        <v>0</v>
      </c>
      <c r="AS7" s="119">
        <f t="shared" si="5"/>
        <v>0</v>
      </c>
      <c r="AT7" s="119">
        <f t="shared" si="6"/>
        <v>0</v>
      </c>
      <c r="AU7" s="119">
        <v>0</v>
      </c>
    </row>
    <row r="8" spans="1:47" s="13" customFormat="1">
      <c r="A8" s="44" t="s">
        <v>676</v>
      </c>
      <c r="B8" s="119">
        <v>0</v>
      </c>
      <c r="C8" s="119">
        <v>53869</v>
      </c>
      <c r="D8" s="119">
        <v>20080</v>
      </c>
      <c r="E8" s="119">
        <v>25179</v>
      </c>
      <c r="F8" s="119">
        <v>99128</v>
      </c>
      <c r="G8" s="119">
        <v>19582</v>
      </c>
      <c r="H8" s="119">
        <v>19091</v>
      </c>
      <c r="I8" s="119">
        <v>20903</v>
      </c>
      <c r="J8" s="119">
        <v>41099</v>
      </c>
      <c r="K8" s="119">
        <v>100675</v>
      </c>
      <c r="L8" s="119">
        <v>13698</v>
      </c>
      <c r="M8" s="119">
        <v>15802</v>
      </c>
      <c r="N8" s="119">
        <v>20410</v>
      </c>
      <c r="O8" s="119">
        <v>24432</v>
      </c>
      <c r="P8" s="119">
        <v>74342</v>
      </c>
      <c r="Q8" s="119">
        <v>19692</v>
      </c>
      <c r="R8" s="119">
        <v>24536</v>
      </c>
      <c r="S8" s="119">
        <v>36791</v>
      </c>
      <c r="T8" s="119">
        <v>20537</v>
      </c>
      <c r="U8" s="119">
        <v>101556</v>
      </c>
      <c r="V8" s="119">
        <v>12338</v>
      </c>
      <c r="W8" s="119">
        <v>20985</v>
      </c>
      <c r="X8" s="119">
        <v>26495</v>
      </c>
      <c r="Y8" s="119">
        <v>32102</v>
      </c>
      <c r="Z8" s="119">
        <v>91920</v>
      </c>
      <c r="AA8" s="119">
        <v>10159</v>
      </c>
      <c r="AB8" s="119">
        <v>17465</v>
      </c>
      <c r="AC8" s="119">
        <v>21345</v>
      </c>
      <c r="AD8" s="119">
        <v>3612</v>
      </c>
      <c r="AE8" s="119">
        <v>52581</v>
      </c>
      <c r="AF8" s="119">
        <v>3171</v>
      </c>
      <c r="AG8" s="119">
        <f t="shared" si="0"/>
        <v>3132</v>
      </c>
      <c r="AH8" s="119">
        <v>6303</v>
      </c>
      <c r="AI8" s="119">
        <f t="shared" si="1"/>
        <v>26606</v>
      </c>
      <c r="AJ8" s="119">
        <v>32909</v>
      </c>
      <c r="AK8" s="119">
        <f t="shared" si="2"/>
        <v>13442</v>
      </c>
      <c r="AL8" s="119">
        <f t="shared" si="3"/>
        <v>40048</v>
      </c>
      <c r="AM8" s="119">
        <v>46351</v>
      </c>
      <c r="AN8" s="119">
        <v>3576</v>
      </c>
      <c r="AO8" s="119">
        <f t="shared" si="4"/>
        <v>11757</v>
      </c>
      <c r="AP8" s="119">
        <v>15333</v>
      </c>
      <c r="AQ8" s="119">
        <f t="shared" si="7"/>
        <v>26333</v>
      </c>
      <c r="AR8" s="119">
        <v>41666</v>
      </c>
      <c r="AS8" s="119">
        <f t="shared" si="5"/>
        <v>18131</v>
      </c>
      <c r="AT8" s="119">
        <f t="shared" si="6"/>
        <v>44464</v>
      </c>
      <c r="AU8" s="119">
        <v>59797</v>
      </c>
    </row>
    <row r="9" spans="1:47">
      <c r="A9" s="44" t="s">
        <v>677</v>
      </c>
      <c r="B9" s="119">
        <v>20602</v>
      </c>
      <c r="C9" s="119">
        <v>-3094</v>
      </c>
      <c r="D9" s="119">
        <v>9429</v>
      </c>
      <c r="E9" s="119">
        <v>10036</v>
      </c>
      <c r="F9" s="119">
        <v>36973</v>
      </c>
      <c r="G9" s="119">
        <v>10350</v>
      </c>
      <c r="H9" s="119">
        <v>10866</v>
      </c>
      <c r="I9" s="119">
        <v>11199</v>
      </c>
      <c r="J9" s="119">
        <v>11894</v>
      </c>
      <c r="K9" s="119">
        <v>44309</v>
      </c>
      <c r="L9" s="119">
        <v>12247</v>
      </c>
      <c r="M9" s="119">
        <v>12528</v>
      </c>
      <c r="N9" s="119">
        <v>13002</v>
      </c>
      <c r="O9" s="119">
        <v>13709</v>
      </c>
      <c r="P9" s="119">
        <v>51486</v>
      </c>
      <c r="Q9" s="119">
        <v>16415</v>
      </c>
      <c r="R9" s="119">
        <v>23661</v>
      </c>
      <c r="S9" s="119">
        <v>27161</v>
      </c>
      <c r="T9" s="119">
        <v>32017</v>
      </c>
      <c r="U9" s="119">
        <v>99254</v>
      </c>
      <c r="V9" s="119">
        <v>33797</v>
      </c>
      <c r="W9" s="119">
        <v>33443</v>
      </c>
      <c r="X9" s="119">
        <v>36140</v>
      </c>
      <c r="Y9" s="119">
        <v>38750</v>
      </c>
      <c r="Z9" s="119">
        <v>142130</v>
      </c>
      <c r="AA9" s="119">
        <v>41327</v>
      </c>
      <c r="AB9" s="119">
        <v>43493</v>
      </c>
      <c r="AC9" s="119">
        <v>50169</v>
      </c>
      <c r="AD9" s="119">
        <v>59070</v>
      </c>
      <c r="AE9" s="119">
        <v>194059</v>
      </c>
      <c r="AF9" s="119">
        <v>63591</v>
      </c>
      <c r="AG9" s="119">
        <f t="shared" si="0"/>
        <v>68487</v>
      </c>
      <c r="AH9" s="119">
        <v>132078</v>
      </c>
      <c r="AI9" s="119">
        <f t="shared" si="1"/>
        <v>71632</v>
      </c>
      <c r="AJ9" s="119">
        <v>203710</v>
      </c>
      <c r="AK9" s="119">
        <f t="shared" si="2"/>
        <v>78602</v>
      </c>
      <c r="AL9" s="119">
        <f t="shared" si="3"/>
        <v>150234</v>
      </c>
      <c r="AM9" s="119">
        <v>282312</v>
      </c>
      <c r="AN9" s="119">
        <v>78841</v>
      </c>
      <c r="AO9" s="119">
        <f t="shared" si="4"/>
        <v>93261</v>
      </c>
      <c r="AP9" s="119">
        <v>172102</v>
      </c>
      <c r="AQ9" s="119">
        <f t="shared" si="7"/>
        <v>79702</v>
      </c>
      <c r="AR9" s="119">
        <v>251804</v>
      </c>
      <c r="AS9" s="119">
        <f t="shared" si="5"/>
        <v>81107</v>
      </c>
      <c r="AT9" s="119">
        <f t="shared" si="6"/>
        <v>160809</v>
      </c>
      <c r="AU9" s="119">
        <v>332911</v>
      </c>
    </row>
    <row r="10" spans="1:47" s="13" customFormat="1">
      <c r="A10" s="44" t="s">
        <v>678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7539</v>
      </c>
      <c r="R10" s="119">
        <v>7880</v>
      </c>
      <c r="S10" s="119">
        <v>4532</v>
      </c>
      <c r="T10" s="119">
        <v>5214</v>
      </c>
      <c r="U10" s="119">
        <v>25165</v>
      </c>
      <c r="V10" s="119">
        <v>1995</v>
      </c>
      <c r="W10" s="119">
        <v>2407</v>
      </c>
      <c r="X10" s="119">
        <v>3357</v>
      </c>
      <c r="Y10" s="119">
        <v>4666</v>
      </c>
      <c r="Z10" s="119">
        <v>12425</v>
      </c>
      <c r="AA10" s="119">
        <v>4930</v>
      </c>
      <c r="AB10" s="119">
        <v>5944</v>
      </c>
      <c r="AC10" s="119">
        <v>4180</v>
      </c>
      <c r="AD10" s="119">
        <v>6656</v>
      </c>
      <c r="AE10" s="119">
        <v>21710</v>
      </c>
      <c r="AF10" s="119">
        <v>4397</v>
      </c>
      <c r="AG10" s="119">
        <f t="shared" si="0"/>
        <v>5853</v>
      </c>
      <c r="AH10" s="119">
        <v>10250</v>
      </c>
      <c r="AI10" s="119">
        <f t="shared" si="1"/>
        <v>7611</v>
      </c>
      <c r="AJ10" s="119">
        <v>17861</v>
      </c>
      <c r="AK10" s="119">
        <f t="shared" si="2"/>
        <v>7915</v>
      </c>
      <c r="AL10" s="119">
        <f t="shared" si="3"/>
        <v>15526</v>
      </c>
      <c r="AM10" s="119">
        <v>25776</v>
      </c>
      <c r="AN10" s="119">
        <v>7534</v>
      </c>
      <c r="AO10" s="119">
        <f t="shared" si="4"/>
        <v>6857</v>
      </c>
      <c r="AP10" s="119">
        <v>14391</v>
      </c>
      <c r="AQ10" s="119">
        <f t="shared" si="7"/>
        <v>8538</v>
      </c>
      <c r="AR10" s="119">
        <v>22929</v>
      </c>
      <c r="AS10" s="119">
        <f t="shared" si="5"/>
        <v>8193</v>
      </c>
      <c r="AT10" s="119">
        <f t="shared" si="6"/>
        <v>16731</v>
      </c>
      <c r="AU10" s="119">
        <v>31122</v>
      </c>
    </row>
    <row r="11" spans="1:47" s="13" customFormat="1">
      <c r="A11" s="4" t="s">
        <v>952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7718</v>
      </c>
      <c r="R11" s="119">
        <v>6618</v>
      </c>
      <c r="S11" s="119">
        <v>7745</v>
      </c>
      <c r="T11" s="119">
        <v>8739</v>
      </c>
      <c r="U11" s="119">
        <v>30820</v>
      </c>
      <c r="V11" s="119">
        <v>8719</v>
      </c>
      <c r="W11" s="119">
        <v>8418</v>
      </c>
      <c r="X11" s="119">
        <v>9532</v>
      </c>
      <c r="Y11" s="119">
        <v>10653</v>
      </c>
      <c r="Z11" s="119">
        <v>37322</v>
      </c>
      <c r="AA11" s="119">
        <v>10809</v>
      </c>
      <c r="AB11" s="119">
        <v>12359</v>
      </c>
      <c r="AC11" s="119">
        <v>13390</v>
      </c>
      <c r="AD11" s="119">
        <v>14177</v>
      </c>
      <c r="AE11" s="119">
        <v>50735</v>
      </c>
      <c r="AF11" s="119">
        <v>14848</v>
      </c>
      <c r="AG11" s="119">
        <f t="shared" si="0"/>
        <v>15399</v>
      </c>
      <c r="AH11" s="119">
        <v>30247</v>
      </c>
      <c r="AI11" s="119">
        <f t="shared" si="1"/>
        <v>16735</v>
      </c>
      <c r="AJ11" s="119">
        <v>46982</v>
      </c>
      <c r="AK11" s="119">
        <f t="shared" si="2"/>
        <v>18640</v>
      </c>
      <c r="AL11" s="119">
        <f t="shared" si="3"/>
        <v>35375</v>
      </c>
      <c r="AM11" s="119">
        <v>65622</v>
      </c>
      <c r="AN11" s="119">
        <v>18674</v>
      </c>
      <c r="AO11" s="119">
        <f t="shared" si="4"/>
        <v>41787</v>
      </c>
      <c r="AP11" s="119">
        <v>60461</v>
      </c>
      <c r="AQ11" s="119">
        <f t="shared" si="7"/>
        <v>32110</v>
      </c>
      <c r="AR11" s="119">
        <v>92571</v>
      </c>
      <c r="AS11" s="119">
        <f t="shared" si="5"/>
        <v>32822</v>
      </c>
      <c r="AT11" s="119">
        <f t="shared" si="6"/>
        <v>64932</v>
      </c>
      <c r="AU11" s="119">
        <v>125393</v>
      </c>
    </row>
    <row r="12" spans="1:47">
      <c r="A12" s="4" t="s">
        <v>679</v>
      </c>
      <c r="B12" s="119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1432</v>
      </c>
      <c r="R12" s="119">
        <v>1336</v>
      </c>
      <c r="S12" s="119">
        <v>1435</v>
      </c>
      <c r="T12" s="119">
        <v>1422</v>
      </c>
      <c r="U12" s="119">
        <v>5625</v>
      </c>
      <c r="V12" s="119">
        <v>1432</v>
      </c>
      <c r="W12" s="119">
        <v>1419</v>
      </c>
      <c r="X12" s="119">
        <v>1531</v>
      </c>
      <c r="Y12" s="119">
        <v>2529</v>
      </c>
      <c r="Z12" s="119">
        <v>6911</v>
      </c>
      <c r="AA12" s="119">
        <v>1574</v>
      </c>
      <c r="AB12" s="119">
        <v>1519</v>
      </c>
      <c r="AC12" s="119">
        <v>1618</v>
      </c>
      <c r="AD12" s="119">
        <v>1593</v>
      </c>
      <c r="AE12" s="119">
        <v>6304</v>
      </c>
      <c r="AF12" s="119">
        <v>1623</v>
      </c>
      <c r="AG12" s="119">
        <f t="shared" si="0"/>
        <v>1570</v>
      </c>
      <c r="AH12" s="119">
        <v>3193</v>
      </c>
      <c r="AI12" s="119">
        <f t="shared" si="1"/>
        <v>1720</v>
      </c>
      <c r="AJ12" s="119">
        <v>4913</v>
      </c>
      <c r="AK12" s="119">
        <f t="shared" si="2"/>
        <v>1706</v>
      </c>
      <c r="AL12" s="119">
        <f t="shared" si="3"/>
        <v>3426</v>
      </c>
      <c r="AM12" s="119">
        <v>6619</v>
      </c>
      <c r="AN12" s="119">
        <v>1718</v>
      </c>
      <c r="AO12" s="119">
        <f t="shared" si="4"/>
        <v>1676</v>
      </c>
      <c r="AP12" s="119">
        <v>3394</v>
      </c>
      <c r="AQ12" s="119">
        <f t="shared" si="7"/>
        <v>1818</v>
      </c>
      <c r="AR12" s="119">
        <v>5212</v>
      </c>
      <c r="AS12" s="119">
        <f t="shared" si="5"/>
        <v>1783</v>
      </c>
      <c r="AT12" s="119">
        <f t="shared" si="6"/>
        <v>3601</v>
      </c>
      <c r="AU12" s="119">
        <v>6995</v>
      </c>
    </row>
    <row r="13" spans="1:47" s="13" customFormat="1">
      <c r="A13" s="4" t="s">
        <v>680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885</v>
      </c>
      <c r="R13" s="119">
        <v>718</v>
      </c>
      <c r="S13" s="119">
        <v>671</v>
      </c>
      <c r="T13" s="119">
        <v>799</v>
      </c>
      <c r="U13" s="119">
        <v>3073</v>
      </c>
      <c r="V13" s="119">
        <v>791</v>
      </c>
      <c r="W13" s="119">
        <v>774</v>
      </c>
      <c r="X13" s="119">
        <v>998</v>
      </c>
      <c r="Y13" s="119">
        <v>1542</v>
      </c>
      <c r="Z13" s="119">
        <v>4105</v>
      </c>
      <c r="AA13" s="119">
        <v>2821</v>
      </c>
      <c r="AB13" s="119">
        <v>3512</v>
      </c>
      <c r="AC13" s="119">
        <v>3858</v>
      </c>
      <c r="AD13" s="119">
        <v>3145</v>
      </c>
      <c r="AE13" s="119">
        <v>13336</v>
      </c>
      <c r="AF13" s="119">
        <v>2204</v>
      </c>
      <c r="AG13" s="119">
        <f t="shared" si="0"/>
        <v>2698</v>
      </c>
      <c r="AH13" s="119">
        <v>4902</v>
      </c>
      <c r="AI13" s="119">
        <f t="shared" si="1"/>
        <v>3162</v>
      </c>
      <c r="AJ13" s="119">
        <v>8064</v>
      </c>
      <c r="AK13" s="119">
        <f t="shared" si="2"/>
        <v>3029</v>
      </c>
      <c r="AL13" s="119">
        <f t="shared" si="3"/>
        <v>6191</v>
      </c>
      <c r="AM13" s="119">
        <v>11093</v>
      </c>
      <c r="AN13" s="119">
        <v>2920</v>
      </c>
      <c r="AO13" s="119">
        <f t="shared" si="4"/>
        <v>2448</v>
      </c>
      <c r="AP13" s="119">
        <v>5368</v>
      </c>
      <c r="AQ13" s="119">
        <f t="shared" si="7"/>
        <v>3264</v>
      </c>
      <c r="AR13" s="119">
        <v>8632</v>
      </c>
      <c r="AS13" s="119">
        <f t="shared" si="5"/>
        <v>3269</v>
      </c>
      <c r="AT13" s="119">
        <f t="shared" si="6"/>
        <v>6533</v>
      </c>
      <c r="AU13" s="119">
        <v>11901</v>
      </c>
    </row>
    <row r="14" spans="1:47">
      <c r="A14" s="4" t="s">
        <v>886</v>
      </c>
      <c r="B14" s="119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4106</v>
      </c>
      <c r="AB14" s="119">
        <v>5411</v>
      </c>
      <c r="AC14" s="119">
        <v>5497</v>
      </c>
      <c r="AD14" s="119">
        <v>5941</v>
      </c>
      <c r="AE14" s="119">
        <v>20955</v>
      </c>
      <c r="AF14" s="119">
        <v>6214</v>
      </c>
      <c r="AG14" s="119">
        <f t="shared" si="0"/>
        <v>5850</v>
      </c>
      <c r="AH14" s="119">
        <v>12064</v>
      </c>
      <c r="AI14" s="119">
        <f t="shared" si="1"/>
        <v>5782</v>
      </c>
      <c r="AJ14" s="119">
        <v>17846</v>
      </c>
      <c r="AK14" s="119">
        <f t="shared" si="2"/>
        <v>5715</v>
      </c>
      <c r="AL14" s="119">
        <f t="shared" si="3"/>
        <v>11497</v>
      </c>
      <c r="AM14" s="119">
        <v>23561</v>
      </c>
      <c r="AN14" s="119">
        <v>5704</v>
      </c>
      <c r="AO14" s="119">
        <f t="shared" si="4"/>
        <v>5872</v>
      </c>
      <c r="AP14" s="119">
        <v>11576</v>
      </c>
      <c r="AQ14" s="119">
        <f t="shared" si="7"/>
        <v>7282</v>
      </c>
      <c r="AR14" s="119">
        <v>18858</v>
      </c>
      <c r="AS14" s="119">
        <f t="shared" si="5"/>
        <v>5485</v>
      </c>
      <c r="AT14" s="119">
        <f t="shared" si="6"/>
        <v>12767</v>
      </c>
      <c r="AU14" s="119">
        <v>24343</v>
      </c>
    </row>
    <row r="15" spans="1:47">
      <c r="A15" s="4" t="s">
        <v>887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28167</v>
      </c>
      <c r="AC15" s="119">
        <v>0</v>
      </c>
      <c r="AD15" s="119">
        <v>27767</v>
      </c>
      <c r="AE15" s="119">
        <v>55934</v>
      </c>
      <c r="AF15" s="119">
        <v>0</v>
      </c>
      <c r="AG15" s="119">
        <f t="shared" si="0"/>
        <v>13723</v>
      </c>
      <c r="AH15" s="119">
        <v>13723</v>
      </c>
      <c r="AI15" s="119">
        <f t="shared" si="1"/>
        <v>0</v>
      </c>
      <c r="AJ15" s="119">
        <v>13723</v>
      </c>
      <c r="AK15" s="119">
        <f t="shared" si="2"/>
        <v>15422</v>
      </c>
      <c r="AL15" s="119">
        <f t="shared" si="3"/>
        <v>15422</v>
      </c>
      <c r="AM15" s="119">
        <v>29145</v>
      </c>
      <c r="AN15" s="119">
        <v>0</v>
      </c>
      <c r="AO15" s="119">
        <f t="shared" si="4"/>
        <v>6838</v>
      </c>
      <c r="AP15" s="119">
        <v>6838</v>
      </c>
      <c r="AQ15" s="119">
        <f t="shared" si="7"/>
        <v>0</v>
      </c>
      <c r="AR15" s="119">
        <v>6838</v>
      </c>
      <c r="AS15" s="119">
        <f t="shared" si="5"/>
        <v>159</v>
      </c>
      <c r="AT15" s="119">
        <f t="shared" si="6"/>
        <v>159</v>
      </c>
      <c r="AU15" s="119">
        <v>6997</v>
      </c>
    </row>
    <row r="16" spans="1:47">
      <c r="A16" s="4" t="s">
        <v>891</v>
      </c>
      <c r="B16" s="119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126091</v>
      </c>
      <c r="N16" s="119">
        <v>0</v>
      </c>
      <c r="O16" s="119">
        <v>0</v>
      </c>
      <c r="P16" s="119">
        <v>126091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/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f t="shared" si="1"/>
        <v>0</v>
      </c>
      <c r="AJ16" s="119">
        <v>0</v>
      </c>
      <c r="AK16" s="119">
        <f t="shared" si="2"/>
        <v>0</v>
      </c>
      <c r="AL16" s="119">
        <f t="shared" si="3"/>
        <v>0</v>
      </c>
      <c r="AM16" s="119">
        <v>0</v>
      </c>
      <c r="AN16" s="119">
        <v>0</v>
      </c>
      <c r="AO16" s="119">
        <f t="shared" si="4"/>
        <v>0</v>
      </c>
      <c r="AP16" s="119">
        <v>0</v>
      </c>
      <c r="AQ16" s="119">
        <f t="shared" si="7"/>
        <v>0</v>
      </c>
      <c r="AR16" s="119">
        <v>0</v>
      </c>
      <c r="AS16" s="119">
        <f t="shared" si="5"/>
        <v>0</v>
      </c>
      <c r="AT16" s="119">
        <f t="shared" si="6"/>
        <v>0</v>
      </c>
      <c r="AU16" s="119">
        <v>0</v>
      </c>
    </row>
    <row r="17" spans="1:47">
      <c r="A17" s="4" t="s">
        <v>921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>
        <f t="shared" si="1"/>
        <v>8547</v>
      </c>
      <c r="AJ17" s="119">
        <v>8547</v>
      </c>
      <c r="AK17" s="119">
        <f t="shared" si="2"/>
        <v>8688</v>
      </c>
      <c r="AL17" s="119">
        <f t="shared" si="3"/>
        <v>17235</v>
      </c>
      <c r="AM17" s="119">
        <v>17235</v>
      </c>
      <c r="AN17" s="119">
        <v>0</v>
      </c>
      <c r="AO17" s="119">
        <f t="shared" si="4"/>
        <v>0</v>
      </c>
      <c r="AP17" s="119">
        <v>0</v>
      </c>
      <c r="AQ17" s="119">
        <f t="shared" si="7"/>
        <v>0</v>
      </c>
      <c r="AR17" s="119">
        <v>0</v>
      </c>
      <c r="AS17" s="119">
        <f t="shared" si="5"/>
        <v>0</v>
      </c>
      <c r="AT17" s="119">
        <f t="shared" si="6"/>
        <v>0</v>
      </c>
      <c r="AU17" s="119">
        <v>0</v>
      </c>
    </row>
    <row r="18" spans="1:47">
      <c r="A18" s="4" t="s">
        <v>922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>
        <f t="shared" si="1"/>
        <v>15570</v>
      </c>
      <c r="AJ18" s="119">
        <v>15570</v>
      </c>
      <c r="AK18" s="119">
        <f t="shared" si="2"/>
        <v>7510</v>
      </c>
      <c r="AL18" s="119">
        <f t="shared" si="3"/>
        <v>23080</v>
      </c>
      <c r="AM18" s="119">
        <v>23080</v>
      </c>
      <c r="AN18" s="119">
        <v>5654</v>
      </c>
      <c r="AO18" s="119">
        <f t="shared" si="4"/>
        <v>4646</v>
      </c>
      <c r="AP18" s="119">
        <v>10300</v>
      </c>
      <c r="AQ18" s="119">
        <f t="shared" si="7"/>
        <v>5183</v>
      </c>
      <c r="AR18" s="119">
        <v>15483</v>
      </c>
      <c r="AS18" s="119">
        <f t="shared" si="5"/>
        <v>5361</v>
      </c>
      <c r="AT18" s="119">
        <f t="shared" si="6"/>
        <v>10544</v>
      </c>
      <c r="AU18" s="119">
        <v>20844</v>
      </c>
    </row>
    <row r="19" spans="1:47">
      <c r="A19" s="4" t="s">
        <v>666</v>
      </c>
      <c r="B19" s="119">
        <v>23727</v>
      </c>
      <c r="C19" s="119">
        <v>7267</v>
      </c>
      <c r="D19" s="119">
        <v>13537</v>
      </c>
      <c r="E19" s="119">
        <v>44571</v>
      </c>
      <c r="F19" s="119">
        <v>89102</v>
      </c>
      <c r="G19" s="119">
        <v>19597</v>
      </c>
      <c r="H19" s="119">
        <v>14545</v>
      </c>
      <c r="I19" s="119">
        <v>13044</v>
      </c>
      <c r="J19" s="119">
        <v>25174</v>
      </c>
      <c r="K19" s="119">
        <v>72360</v>
      </c>
      <c r="L19" s="119">
        <v>12976</v>
      </c>
      <c r="M19" s="119">
        <v>22841</v>
      </c>
      <c r="N19" s="119">
        <v>43159</v>
      </c>
      <c r="O19" s="119">
        <v>46134</v>
      </c>
      <c r="P19" s="119">
        <v>125110</v>
      </c>
      <c r="Q19" s="119">
        <v>14923</v>
      </c>
      <c r="R19" s="119">
        <v>18262</v>
      </c>
      <c r="S19" s="119">
        <v>14157</v>
      </c>
      <c r="T19" s="119">
        <v>55320</v>
      </c>
      <c r="U19" s="119">
        <v>102662</v>
      </c>
      <c r="V19" s="119">
        <v>20599</v>
      </c>
      <c r="W19" s="119">
        <v>33045</v>
      </c>
      <c r="X19" s="119">
        <v>30378</v>
      </c>
      <c r="Y19" s="119">
        <v>65299</v>
      </c>
      <c r="Z19" s="119">
        <v>149321</v>
      </c>
      <c r="AA19" s="119">
        <v>22271</v>
      </c>
      <c r="AB19" s="119">
        <v>16834</v>
      </c>
      <c r="AC19" s="119">
        <v>19629</v>
      </c>
      <c r="AD19" s="119">
        <v>24483</v>
      </c>
      <c r="AE19" s="119">
        <v>83217</v>
      </c>
      <c r="AF19" s="119">
        <v>21283</v>
      </c>
      <c r="AG19" s="119">
        <f t="shared" si="0"/>
        <v>18333</v>
      </c>
      <c r="AH19" s="119">
        <v>39616</v>
      </c>
      <c r="AI19" s="119">
        <f t="shared" si="1"/>
        <v>8182</v>
      </c>
      <c r="AJ19" s="119">
        <v>47798</v>
      </c>
      <c r="AK19" s="119">
        <f t="shared" si="2"/>
        <v>25995</v>
      </c>
      <c r="AL19" s="119">
        <f t="shared" si="3"/>
        <v>34177</v>
      </c>
      <c r="AM19" s="119">
        <v>73793</v>
      </c>
      <c r="AN19" s="119">
        <v>22576</v>
      </c>
      <c r="AO19" s="119">
        <f t="shared" si="4"/>
        <v>-4315</v>
      </c>
      <c r="AP19" s="119">
        <v>18261</v>
      </c>
      <c r="AQ19" s="119">
        <f t="shared" si="7"/>
        <v>21647</v>
      </c>
      <c r="AR19" s="119">
        <v>39908</v>
      </c>
      <c r="AS19" s="119">
        <f t="shared" si="5"/>
        <v>40170</v>
      </c>
      <c r="AT19" s="119">
        <f t="shared" si="6"/>
        <v>61817</v>
      </c>
      <c r="AU19" s="119">
        <v>80078</v>
      </c>
    </row>
    <row r="20" spans="1:47" s="13" customFormat="1">
      <c r="A20" s="13" t="s">
        <v>464</v>
      </c>
      <c r="B20" s="121">
        <v>71087</v>
      </c>
      <c r="C20" s="121">
        <v>83081</v>
      </c>
      <c r="D20" s="121">
        <v>63332</v>
      </c>
      <c r="E20" s="121">
        <v>105664</v>
      </c>
      <c r="F20" s="121">
        <v>323164</v>
      </c>
      <c r="G20" s="121">
        <v>63227</v>
      </c>
      <c r="H20" s="121">
        <v>59928</v>
      </c>
      <c r="I20" s="121">
        <v>76177</v>
      </c>
      <c r="J20" s="121">
        <v>99336</v>
      </c>
      <c r="K20" s="121">
        <v>298668</v>
      </c>
      <c r="L20" s="121">
        <v>59810</v>
      </c>
      <c r="M20" s="121">
        <v>213778</v>
      </c>
      <c r="N20" s="121">
        <v>145208</v>
      </c>
      <c r="O20" s="121">
        <v>145549</v>
      </c>
      <c r="P20" s="121">
        <v>564345</v>
      </c>
      <c r="Q20" s="121">
        <v>85639</v>
      </c>
      <c r="R20" s="121">
        <v>102389</v>
      </c>
      <c r="S20" s="121">
        <v>105128</v>
      </c>
      <c r="T20" s="121">
        <v>133551</v>
      </c>
      <c r="U20" s="121">
        <v>426707</v>
      </c>
      <c r="V20" s="121">
        <v>90410</v>
      </c>
      <c r="W20" s="121">
        <v>115071</v>
      </c>
      <c r="X20" s="121">
        <v>127339</v>
      </c>
      <c r="Y20" s="121">
        <v>168533</v>
      </c>
      <c r="Z20" s="121">
        <v>501353</v>
      </c>
      <c r="AA20" s="121">
        <v>104125</v>
      </c>
      <c r="AB20" s="121">
        <v>159059</v>
      </c>
      <c r="AC20" s="121">
        <v>146482</v>
      </c>
      <c r="AD20" s="121">
        <v>164736</v>
      </c>
      <c r="AE20" s="121">
        <v>574402</v>
      </c>
      <c r="AF20" s="121">
        <v>130627</v>
      </c>
      <c r="AG20" s="121">
        <f t="shared" si="0"/>
        <v>169507</v>
      </c>
      <c r="AH20" s="121">
        <v>300134</v>
      </c>
      <c r="AI20" s="121">
        <f t="shared" si="1"/>
        <v>192546</v>
      </c>
      <c r="AJ20" s="121">
        <v>492680</v>
      </c>
      <c r="AK20" s="121">
        <f t="shared" si="2"/>
        <v>215854</v>
      </c>
      <c r="AL20" s="121">
        <f t="shared" si="3"/>
        <v>408400</v>
      </c>
      <c r="AM20" s="121">
        <v>708534</v>
      </c>
      <c r="AN20" s="121">
        <v>189785</v>
      </c>
      <c r="AO20" s="121">
        <f t="shared" si="4"/>
        <v>234254</v>
      </c>
      <c r="AP20" s="121">
        <v>424039</v>
      </c>
      <c r="AQ20" s="121">
        <f t="shared" si="7"/>
        <v>223666</v>
      </c>
      <c r="AR20" s="121">
        <v>647705</v>
      </c>
      <c r="AS20" s="121">
        <f t="shared" si="5"/>
        <v>278863</v>
      </c>
      <c r="AT20" s="121">
        <f t="shared" si="6"/>
        <v>502529</v>
      </c>
      <c r="AU20" s="121">
        <v>926568</v>
      </c>
    </row>
    <row r="21" spans="1:47">
      <c r="AN21" s="121"/>
      <c r="AO21" s="121"/>
    </row>
    <row r="22" spans="1:47" ht="23.25">
      <c r="A22" s="78" t="s">
        <v>888</v>
      </c>
    </row>
    <row r="23" spans="1:47" ht="23.25">
      <c r="A23" s="78" t="s">
        <v>890</v>
      </c>
    </row>
    <row r="24" spans="1:47" ht="23.25">
      <c r="A24" s="78" t="s">
        <v>892</v>
      </c>
    </row>
    <row r="25" spans="1:47">
      <c r="AE25" s="46"/>
    </row>
  </sheetData>
  <sheetProtection selectLockedCells="1" selectUnlockedCells="1"/>
  <mergeCells count="47"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B2:B3"/>
    <mergeCell ref="C2:C3"/>
    <mergeCell ref="E2:E3"/>
    <mergeCell ref="D2:D3"/>
    <mergeCell ref="AD2:AD3"/>
    <mergeCell ref="J2:J3"/>
    <mergeCell ref="I2:I3"/>
    <mergeCell ref="F2:F3"/>
    <mergeCell ref="AC2:AC3"/>
    <mergeCell ref="P2:P3"/>
    <mergeCell ref="L2:L3"/>
    <mergeCell ref="K2:K3"/>
    <mergeCell ref="Q2:Q3"/>
    <mergeCell ref="O2:O3"/>
    <mergeCell ref="N2:N3"/>
    <mergeCell ref="AM2:AM3"/>
    <mergeCell ref="AK2:AK3"/>
    <mergeCell ref="AL2:AL3"/>
    <mergeCell ref="AN2:AN3"/>
    <mergeCell ref="M2:M3"/>
    <mergeCell ref="AH2:AH3"/>
    <mergeCell ref="AG2:AG3"/>
    <mergeCell ref="AJ2:AJ3"/>
    <mergeCell ref="AI2:AI3"/>
    <mergeCell ref="AF2:AF3"/>
    <mergeCell ref="AE2:AE3"/>
    <mergeCell ref="AS2:AS3"/>
    <mergeCell ref="AT2:AT3"/>
    <mergeCell ref="AU2:AU3"/>
    <mergeCell ref="AP2:AP3"/>
    <mergeCell ref="AO2:AO3"/>
    <mergeCell ref="AQ2:AQ3"/>
    <mergeCell ref="AR2:AR3"/>
  </mergeCells>
  <hyperlinks>
    <hyperlink ref="A1" location="Índice!A1" display="           Índice           " xr:uid="{00000000-0004-0000-17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0050"/>
  </sheetPr>
  <dimension ref="A1:AS27"/>
  <sheetViews>
    <sheetView workbookViewId="0">
      <pane xSplit="1" topLeftCell="AD1" activePane="topRight" state="frozen"/>
      <selection pane="topRight" activeCell="AG2" sqref="AG2:AG12"/>
    </sheetView>
  </sheetViews>
  <sheetFormatPr defaultColWidth="9" defaultRowHeight="15"/>
  <cols>
    <col min="1" max="1" width="55.140625" style="4" customWidth="1"/>
    <col min="2" max="22" width="13.28515625" style="4" customWidth="1"/>
    <col min="23" max="24" width="13.140625" style="4" customWidth="1"/>
    <col min="25" max="25" width="13.28515625" customWidth="1"/>
    <col min="26" max="27" width="13.28515625" style="4" customWidth="1"/>
    <col min="28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8" t="s">
        <v>209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798</v>
      </c>
      <c r="Y2" s="87" t="s">
        <v>827</v>
      </c>
      <c r="Z2" s="87" t="s">
        <v>859</v>
      </c>
      <c r="AA2" s="87" t="s">
        <v>907</v>
      </c>
      <c r="AB2" s="87" t="s">
        <v>915</v>
      </c>
      <c r="AC2" s="87" t="s">
        <v>926</v>
      </c>
      <c r="AD2" s="87" t="s">
        <v>933</v>
      </c>
      <c r="AE2" s="87" t="s">
        <v>942</v>
      </c>
      <c r="AF2" s="87" t="s">
        <v>968</v>
      </c>
      <c r="AG2" s="87" t="s">
        <v>978</v>
      </c>
    </row>
    <row r="3" spans="1:45">
      <c r="A3" s="44" t="s">
        <v>245</v>
      </c>
      <c r="B3" s="119">
        <v>202115</v>
      </c>
      <c r="C3" s="119">
        <v>202068</v>
      </c>
      <c r="D3" s="119">
        <v>234326</v>
      </c>
      <c r="E3" s="119">
        <v>61777</v>
      </c>
      <c r="F3" s="119">
        <v>178512</v>
      </c>
      <c r="G3" s="119">
        <v>207223</v>
      </c>
      <c r="H3" s="119">
        <v>219383</v>
      </c>
      <c r="I3" s="119">
        <v>40242</v>
      </c>
      <c r="J3" s="119">
        <v>194135</v>
      </c>
      <c r="K3" s="119">
        <v>199446</v>
      </c>
      <c r="L3" s="119">
        <v>174415</v>
      </c>
      <c r="M3" s="120">
        <v>28459</v>
      </c>
      <c r="N3" s="120">
        <v>157656</v>
      </c>
      <c r="O3" s="120">
        <v>211987</v>
      </c>
      <c r="P3" s="120">
        <v>196391</v>
      </c>
      <c r="Q3" s="120">
        <v>20775</v>
      </c>
      <c r="R3" s="120">
        <v>209121</v>
      </c>
      <c r="S3" s="120">
        <v>323010</v>
      </c>
      <c r="T3" s="120">
        <v>200485</v>
      </c>
      <c r="U3" s="120">
        <v>26770</v>
      </c>
      <c r="V3" s="120">
        <v>176466</v>
      </c>
      <c r="W3" s="120">
        <v>186043</v>
      </c>
      <c r="X3" s="120">
        <v>186145</v>
      </c>
      <c r="Y3" s="120">
        <v>12429</v>
      </c>
      <c r="Z3" s="120">
        <v>181364</v>
      </c>
      <c r="AA3" s="120">
        <v>192305</v>
      </c>
      <c r="AB3" s="120">
        <v>180381</v>
      </c>
      <c r="AC3" s="120">
        <v>12079</v>
      </c>
      <c r="AD3" s="120">
        <v>198754</v>
      </c>
      <c r="AE3" s="120">
        <v>160941</v>
      </c>
      <c r="AF3" s="120">
        <v>666256</v>
      </c>
      <c r="AG3" s="120">
        <v>13615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757</v>
      </c>
      <c r="B4" s="119">
        <v>38721</v>
      </c>
      <c r="C4" s="119">
        <v>48234</v>
      </c>
      <c r="D4" s="119">
        <v>76938</v>
      </c>
      <c r="E4" s="119">
        <v>181614</v>
      </c>
      <c r="F4" s="119">
        <v>50742</v>
      </c>
      <c r="G4" s="119">
        <v>93684</v>
      </c>
      <c r="H4" s="119">
        <v>29136</v>
      </c>
      <c r="I4" s="119">
        <v>120014</v>
      </c>
      <c r="J4" s="119">
        <v>81243</v>
      </c>
      <c r="K4" s="119">
        <v>87129</v>
      </c>
      <c r="L4" s="119">
        <v>19576</v>
      </c>
      <c r="M4" s="120">
        <v>105490</v>
      </c>
      <c r="N4" s="120">
        <v>107309</v>
      </c>
      <c r="O4" s="120">
        <v>60544</v>
      </c>
      <c r="P4" s="120">
        <v>28189</v>
      </c>
      <c r="Q4" s="120">
        <v>112791</v>
      </c>
      <c r="R4" s="120">
        <v>34359</v>
      </c>
      <c r="S4" s="120">
        <v>66574</v>
      </c>
      <c r="T4" s="120">
        <v>26845</v>
      </c>
      <c r="U4" s="120">
        <v>71686</v>
      </c>
      <c r="V4" s="120">
        <v>66367</v>
      </c>
      <c r="W4" s="120">
        <v>104703</v>
      </c>
      <c r="X4" s="120">
        <v>56468</v>
      </c>
      <c r="Y4" s="120">
        <v>129581</v>
      </c>
      <c r="Z4" s="120">
        <v>49221</v>
      </c>
      <c r="AA4" s="120">
        <v>99188</v>
      </c>
      <c r="AB4" s="120">
        <v>81799</v>
      </c>
      <c r="AC4" s="120">
        <v>224229</v>
      </c>
      <c r="AD4" s="120">
        <v>121028</v>
      </c>
      <c r="AE4" s="120">
        <v>108748</v>
      </c>
      <c r="AF4" s="120">
        <v>96717</v>
      </c>
      <c r="AG4" s="120">
        <v>194674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758</v>
      </c>
      <c r="B5" s="119">
        <v>370162</v>
      </c>
      <c r="C5" s="119">
        <v>294318</v>
      </c>
      <c r="D5" s="119">
        <v>324085</v>
      </c>
      <c r="E5" s="119">
        <v>270032</v>
      </c>
      <c r="F5" s="119">
        <v>268210</v>
      </c>
      <c r="G5" s="119">
        <v>329814</v>
      </c>
      <c r="H5" s="119">
        <v>361080</v>
      </c>
      <c r="I5" s="119">
        <v>406499</v>
      </c>
      <c r="J5" s="119">
        <v>275909</v>
      </c>
      <c r="K5" s="119">
        <v>303185</v>
      </c>
      <c r="L5" s="119">
        <v>325430</v>
      </c>
      <c r="M5" s="120">
        <v>180797</v>
      </c>
      <c r="N5" s="120">
        <v>165997</v>
      </c>
      <c r="O5" s="120">
        <v>195208</v>
      </c>
      <c r="P5" s="120">
        <v>233379</v>
      </c>
      <c r="Q5" s="120">
        <v>167136</v>
      </c>
      <c r="R5" s="120">
        <v>166667</v>
      </c>
      <c r="S5" s="120">
        <v>207488</v>
      </c>
      <c r="T5" s="120">
        <v>258241</v>
      </c>
      <c r="U5" s="120">
        <v>188870</v>
      </c>
      <c r="V5" s="120">
        <v>155077</v>
      </c>
      <c r="W5" s="120">
        <v>186623</v>
      </c>
      <c r="X5" s="120">
        <v>360257</v>
      </c>
      <c r="Y5" s="120">
        <v>273870</v>
      </c>
      <c r="Z5" s="120">
        <v>276675</v>
      </c>
      <c r="AA5" s="120">
        <v>235603</v>
      </c>
      <c r="AB5" s="120">
        <v>239690</v>
      </c>
      <c r="AC5" s="120">
        <v>153474</v>
      </c>
      <c r="AD5" s="120">
        <v>161548</v>
      </c>
      <c r="AE5" s="120">
        <v>204129</v>
      </c>
      <c r="AF5" s="120">
        <v>253855</v>
      </c>
      <c r="AG5" s="120">
        <v>159424</v>
      </c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759</v>
      </c>
      <c r="B6" s="119">
        <v>106660</v>
      </c>
      <c r="C6" s="119">
        <v>87329</v>
      </c>
      <c r="D6" s="119">
        <v>88072</v>
      </c>
      <c r="E6" s="119">
        <v>87474</v>
      </c>
      <c r="F6" s="119">
        <v>96024</v>
      </c>
      <c r="G6" s="119">
        <v>102701</v>
      </c>
      <c r="H6" s="119">
        <v>83895</v>
      </c>
      <c r="I6" s="119">
        <v>94235</v>
      </c>
      <c r="J6" s="119">
        <v>72839</v>
      </c>
      <c r="K6" s="119">
        <v>82049</v>
      </c>
      <c r="L6" s="119">
        <v>107814</v>
      </c>
      <c r="M6" s="120">
        <v>80730</v>
      </c>
      <c r="N6" s="120">
        <v>101853</v>
      </c>
      <c r="O6" s="120">
        <v>130018</v>
      </c>
      <c r="P6" s="120">
        <v>119636</v>
      </c>
      <c r="Q6" s="120">
        <v>121672</v>
      </c>
      <c r="R6" s="120">
        <v>241529</v>
      </c>
      <c r="S6" s="120">
        <v>186677</v>
      </c>
      <c r="T6" s="120">
        <v>147556</v>
      </c>
      <c r="U6" s="120">
        <v>127331</v>
      </c>
      <c r="V6" s="120">
        <v>124629</v>
      </c>
      <c r="W6" s="120">
        <v>155354</v>
      </c>
      <c r="X6" s="120">
        <v>156621</v>
      </c>
      <c r="Y6" s="120">
        <v>127765</v>
      </c>
      <c r="Z6" s="120">
        <v>130610</v>
      </c>
      <c r="AA6" s="120">
        <v>140771</v>
      </c>
      <c r="AB6" s="120">
        <v>485165</v>
      </c>
      <c r="AC6" s="120">
        <v>137605</v>
      </c>
      <c r="AD6" s="120">
        <v>170879</v>
      </c>
      <c r="AE6" s="120">
        <v>181251</v>
      </c>
      <c r="AF6" s="120">
        <v>142420</v>
      </c>
      <c r="AG6" s="120">
        <v>102098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760</v>
      </c>
      <c r="B7" s="119">
        <v>269062</v>
      </c>
      <c r="C7" s="119">
        <v>541923</v>
      </c>
      <c r="D7" s="119">
        <v>274151</v>
      </c>
      <c r="E7" s="119">
        <v>256745</v>
      </c>
      <c r="F7" s="119">
        <v>228295</v>
      </c>
      <c r="G7" s="119">
        <v>668662</v>
      </c>
      <c r="H7" s="119">
        <v>554050</v>
      </c>
      <c r="I7" s="119">
        <v>153320</v>
      </c>
      <c r="J7" s="119">
        <v>157170</v>
      </c>
      <c r="K7" s="119">
        <v>132929</v>
      </c>
      <c r="L7" s="119">
        <v>227134</v>
      </c>
      <c r="M7" s="120">
        <v>132478</v>
      </c>
      <c r="N7" s="120">
        <v>206258</v>
      </c>
      <c r="O7" s="120">
        <v>148216</v>
      </c>
      <c r="P7" s="120">
        <v>310130</v>
      </c>
      <c r="Q7" s="120">
        <v>181779</v>
      </c>
      <c r="R7" s="120">
        <v>161909</v>
      </c>
      <c r="S7" s="120">
        <v>168083</v>
      </c>
      <c r="T7" s="120">
        <v>191411</v>
      </c>
      <c r="U7" s="120">
        <v>202887</v>
      </c>
      <c r="V7" s="120">
        <v>227189</v>
      </c>
      <c r="W7" s="120">
        <v>265276</v>
      </c>
      <c r="X7" s="120">
        <v>302771</v>
      </c>
      <c r="Y7" s="120">
        <v>295087</v>
      </c>
      <c r="Z7" s="120">
        <v>309003</v>
      </c>
      <c r="AA7" s="120">
        <v>384870</v>
      </c>
      <c r="AB7" s="120">
        <v>224529</v>
      </c>
      <c r="AC7" s="120">
        <v>223128</v>
      </c>
      <c r="AD7" s="120">
        <v>266049</v>
      </c>
      <c r="AE7" s="120">
        <v>279128</v>
      </c>
      <c r="AF7" s="120">
        <v>792355</v>
      </c>
      <c r="AG7" s="120">
        <v>677813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761</v>
      </c>
      <c r="B8" s="119">
        <v>352298</v>
      </c>
      <c r="C8" s="119">
        <v>352299</v>
      </c>
      <c r="D8" s="119">
        <v>352298</v>
      </c>
      <c r="E8" s="119">
        <v>465861</v>
      </c>
      <c r="F8" s="119">
        <v>465861</v>
      </c>
      <c r="G8" s="119">
        <v>465861</v>
      </c>
      <c r="H8" s="119">
        <v>465861</v>
      </c>
      <c r="I8" s="119">
        <v>604380</v>
      </c>
      <c r="J8" s="119">
        <v>604380</v>
      </c>
      <c r="K8" s="119">
        <v>499636</v>
      </c>
      <c r="L8" s="119">
        <v>499635</v>
      </c>
      <c r="M8" s="120">
        <v>952328</v>
      </c>
      <c r="N8" s="120">
        <v>958237</v>
      </c>
      <c r="O8" s="120">
        <v>963893</v>
      </c>
      <c r="P8" s="120">
        <v>969783</v>
      </c>
      <c r="Q8" s="120">
        <v>1139443</v>
      </c>
      <c r="R8" s="120">
        <v>1143564</v>
      </c>
      <c r="S8" s="120">
        <v>1147089</v>
      </c>
      <c r="T8" s="120">
        <v>1150363</v>
      </c>
      <c r="U8" s="120">
        <v>913091</v>
      </c>
      <c r="V8" s="120">
        <v>916596</v>
      </c>
      <c r="W8" s="120">
        <v>992058</v>
      </c>
      <c r="X8" s="120">
        <v>996231</v>
      </c>
      <c r="Y8" s="120">
        <v>657110</v>
      </c>
      <c r="Z8" s="120">
        <v>661082</v>
      </c>
      <c r="AA8" s="120">
        <v>898186</v>
      </c>
      <c r="AB8" s="120">
        <v>893802</v>
      </c>
      <c r="AC8" s="120">
        <v>776628</v>
      </c>
      <c r="AD8" s="120">
        <v>781031</v>
      </c>
      <c r="AE8" s="120">
        <v>633995</v>
      </c>
      <c r="AF8" s="120">
        <v>636813</v>
      </c>
      <c r="AG8" s="120">
        <v>483485</v>
      </c>
    </row>
    <row r="9" spans="1:45" s="13" customFormat="1">
      <c r="A9" s="44" t="s">
        <v>762</v>
      </c>
      <c r="B9" s="120">
        <v>141540</v>
      </c>
      <c r="C9" s="120">
        <v>153041</v>
      </c>
      <c r="D9" s="120">
        <v>135670</v>
      </c>
      <c r="E9" s="119">
        <v>213818</v>
      </c>
      <c r="F9" s="120">
        <v>244704</v>
      </c>
      <c r="G9" s="120">
        <v>233662</v>
      </c>
      <c r="H9" s="120">
        <v>207469</v>
      </c>
      <c r="I9" s="120">
        <v>176469</v>
      </c>
      <c r="J9" s="120">
        <v>245252</v>
      </c>
      <c r="K9" s="119">
        <v>241759</v>
      </c>
      <c r="L9" s="120">
        <v>230151</v>
      </c>
      <c r="M9" s="120">
        <v>246325</v>
      </c>
      <c r="N9" s="120">
        <v>211216</v>
      </c>
      <c r="O9" s="120">
        <v>203329</v>
      </c>
      <c r="P9" s="120">
        <v>273543</v>
      </c>
      <c r="Q9" s="120">
        <v>258986</v>
      </c>
      <c r="R9" s="120">
        <v>248015</v>
      </c>
      <c r="S9" s="120">
        <v>276956</v>
      </c>
      <c r="T9" s="120">
        <v>270866</v>
      </c>
      <c r="U9" s="120">
        <v>270027</v>
      </c>
      <c r="V9" s="120">
        <v>250851</v>
      </c>
      <c r="W9" s="120">
        <v>272483</v>
      </c>
      <c r="X9" s="120">
        <v>203640</v>
      </c>
      <c r="Y9" s="120">
        <v>190611</v>
      </c>
      <c r="Z9" s="120">
        <v>163921</v>
      </c>
      <c r="AA9" s="120">
        <v>162724</v>
      </c>
      <c r="AB9" s="120">
        <v>154297</v>
      </c>
      <c r="AC9" s="120">
        <v>152075</v>
      </c>
      <c r="AD9" s="120">
        <v>218465</v>
      </c>
      <c r="AE9" s="120">
        <v>189315</v>
      </c>
      <c r="AF9" s="120">
        <v>190373</v>
      </c>
      <c r="AG9" s="120">
        <v>177936</v>
      </c>
    </row>
    <row r="10" spans="1:45">
      <c r="A10" s="44" t="s">
        <v>763</v>
      </c>
      <c r="B10" s="120">
        <v>36172</v>
      </c>
      <c r="C10" s="120">
        <v>33345</v>
      </c>
      <c r="D10" s="120">
        <v>31060</v>
      </c>
      <c r="E10" s="119">
        <v>27084</v>
      </c>
      <c r="F10" s="120">
        <v>21354</v>
      </c>
      <c r="G10" s="120">
        <v>17860</v>
      </c>
      <c r="H10" s="120">
        <v>16250</v>
      </c>
      <c r="I10" s="120">
        <v>15502</v>
      </c>
      <c r="J10" s="120">
        <v>189040</v>
      </c>
      <c r="K10" s="119">
        <v>185179</v>
      </c>
      <c r="L10" s="120">
        <v>181732</v>
      </c>
      <c r="M10" s="120">
        <v>178188</v>
      </c>
      <c r="N10" s="120">
        <v>174977</v>
      </c>
      <c r="O10" s="120">
        <v>171664</v>
      </c>
      <c r="P10" s="120">
        <v>168234</v>
      </c>
      <c r="Q10" s="120">
        <v>165056</v>
      </c>
      <c r="R10" s="120">
        <v>161300</v>
      </c>
      <c r="S10" s="120">
        <v>158703</v>
      </c>
      <c r="T10" s="120">
        <v>155673</v>
      </c>
      <c r="U10" s="120">
        <v>152404</v>
      </c>
      <c r="V10" s="120">
        <v>148454</v>
      </c>
      <c r="W10" s="120">
        <v>145533</v>
      </c>
      <c r="X10" s="120">
        <v>142557</v>
      </c>
      <c r="Y10" s="120">
        <v>139378</v>
      </c>
      <c r="Z10" s="120">
        <v>136163</v>
      </c>
      <c r="AA10" s="120">
        <v>133030</v>
      </c>
      <c r="AB10" s="120">
        <v>129986</v>
      </c>
      <c r="AC10" s="120">
        <v>126987</v>
      </c>
      <c r="AD10" s="120">
        <v>124474</v>
      </c>
      <c r="AE10" s="120">
        <v>121459</v>
      </c>
      <c r="AF10" s="120">
        <v>118393</v>
      </c>
      <c r="AG10" s="120">
        <v>115571</v>
      </c>
    </row>
    <row r="11" spans="1:45">
      <c r="A11" s="44" t="s">
        <v>729</v>
      </c>
      <c r="B11" s="120">
        <v>7416</v>
      </c>
      <c r="C11" s="120">
        <v>3958</v>
      </c>
      <c r="D11" s="120">
        <v>3994</v>
      </c>
      <c r="E11" s="119">
        <v>4157</v>
      </c>
      <c r="F11" s="120">
        <v>4018</v>
      </c>
      <c r="G11" s="120">
        <v>4071</v>
      </c>
      <c r="H11" s="120">
        <v>4291</v>
      </c>
      <c r="I11" s="120">
        <v>4283</v>
      </c>
      <c r="J11" s="120">
        <v>4427</v>
      </c>
      <c r="K11" s="119">
        <v>4580</v>
      </c>
      <c r="L11" s="120">
        <v>4847</v>
      </c>
      <c r="M11" s="120">
        <v>3564</v>
      </c>
      <c r="N11" s="120">
        <v>3585</v>
      </c>
      <c r="O11" s="120">
        <v>3733</v>
      </c>
      <c r="P11" s="120">
        <v>4780</v>
      </c>
      <c r="Q11" s="120">
        <v>4154</v>
      </c>
      <c r="R11" s="120">
        <v>5019</v>
      </c>
      <c r="S11" s="120">
        <v>4400</v>
      </c>
      <c r="T11" s="120">
        <v>4709</v>
      </c>
      <c r="U11" s="120">
        <v>5202</v>
      </c>
      <c r="V11" s="120">
        <v>5019</v>
      </c>
      <c r="W11" s="120">
        <v>5325</v>
      </c>
      <c r="X11" s="120">
        <v>5473</v>
      </c>
      <c r="Y11" s="120">
        <v>5537</v>
      </c>
      <c r="Z11" s="120">
        <v>5726</v>
      </c>
      <c r="AA11" s="120">
        <v>5623</v>
      </c>
      <c r="AB11" s="120">
        <v>5511</v>
      </c>
      <c r="AC11" s="120">
        <v>5478</v>
      </c>
      <c r="AD11" s="120">
        <v>5572</v>
      </c>
      <c r="AE11" s="120">
        <v>7095</v>
      </c>
      <c r="AF11" s="120">
        <v>5615</v>
      </c>
      <c r="AG11" s="120">
        <v>6127</v>
      </c>
    </row>
    <row r="12" spans="1:45" s="13" customFormat="1">
      <c r="A12" s="43" t="s">
        <v>457</v>
      </c>
      <c r="B12" s="121">
        <f t="shared" ref="B12:L12" si="0">SUM(B3:B11)</f>
        <v>1524146</v>
      </c>
      <c r="C12" s="121">
        <f t="shared" si="0"/>
        <v>1716515</v>
      </c>
      <c r="D12" s="121">
        <f t="shared" si="0"/>
        <v>1520594</v>
      </c>
      <c r="E12" s="121">
        <f t="shared" si="0"/>
        <v>1568562</v>
      </c>
      <c r="F12" s="121">
        <f t="shared" si="0"/>
        <v>1557720</v>
      </c>
      <c r="G12" s="121">
        <f t="shared" si="0"/>
        <v>2123538</v>
      </c>
      <c r="H12" s="121">
        <f t="shared" si="0"/>
        <v>1941415</v>
      </c>
      <c r="I12" s="121">
        <f t="shared" si="0"/>
        <v>1614944</v>
      </c>
      <c r="J12" s="121">
        <f t="shared" si="0"/>
        <v>1824395</v>
      </c>
      <c r="K12" s="121">
        <f t="shared" si="0"/>
        <v>1735892</v>
      </c>
      <c r="L12" s="121">
        <f t="shared" si="0"/>
        <v>1770734</v>
      </c>
      <c r="M12" s="123">
        <v>2082548</v>
      </c>
      <c r="N12" s="123">
        <v>2278325</v>
      </c>
      <c r="O12" s="123">
        <v>2522422</v>
      </c>
      <c r="P12" s="123">
        <v>2880519</v>
      </c>
      <c r="Q12" s="123">
        <v>2171792</v>
      </c>
      <c r="R12" s="123">
        <v>2371483</v>
      </c>
      <c r="S12" s="123">
        <v>2538980</v>
      </c>
      <c r="T12" s="123">
        <v>2406149</v>
      </c>
      <c r="U12" s="123">
        <v>1958268</v>
      </c>
      <c r="V12" s="123">
        <v>2070648</v>
      </c>
      <c r="W12" s="123">
        <v>2313398</v>
      </c>
      <c r="X12" s="123">
        <v>2410163</v>
      </c>
      <c r="Y12" s="123">
        <v>1831368</v>
      </c>
      <c r="Z12" s="123">
        <v>1913765</v>
      </c>
      <c r="AA12" s="123">
        <v>2252300</v>
      </c>
      <c r="AB12" s="123">
        <v>2395160</v>
      </c>
      <c r="AC12" s="123">
        <v>1811683</v>
      </c>
      <c r="AD12" s="123">
        <v>2047800</v>
      </c>
      <c r="AE12" s="123">
        <v>1886061</v>
      </c>
      <c r="AF12" s="123">
        <v>2902797</v>
      </c>
      <c r="AG12" s="123">
        <v>1930743</v>
      </c>
    </row>
    <row r="13" spans="1:45" ht="33.75">
      <c r="A13" s="79" t="s">
        <v>764</v>
      </c>
      <c r="AF13" s="120"/>
      <c r="AG13" s="120"/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765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 xr:uid="{00000000-0004-0000-18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50"/>
  </sheetPr>
  <dimension ref="A1:HH34"/>
  <sheetViews>
    <sheetView workbookViewId="0">
      <pane xSplit="1" topLeftCell="AK1" activePane="topRight" state="frozen"/>
      <selection pane="topRight" activeCell="AS21" sqref="AS21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217" max="16384" width="9" style="4"/>
  </cols>
  <sheetData>
    <row r="1" spans="1:216" ht="50.25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</row>
    <row r="2" spans="1:216" customFormat="1" ht="15.75">
      <c r="A2" s="5"/>
      <c r="B2" s="301" t="s">
        <v>487</v>
      </c>
      <c r="C2" s="301"/>
      <c r="D2" s="301"/>
      <c r="E2" s="301" t="s">
        <v>796</v>
      </c>
      <c r="F2" s="301"/>
      <c r="G2" s="301"/>
      <c r="H2" s="301" t="s">
        <v>795</v>
      </c>
      <c r="I2" s="301"/>
      <c r="J2" s="301"/>
      <c r="K2" s="301" t="s">
        <v>620</v>
      </c>
      <c r="L2" s="301"/>
      <c r="M2" s="301"/>
      <c r="N2" s="301" t="s">
        <v>483</v>
      </c>
      <c r="O2" s="301"/>
      <c r="P2" s="301"/>
      <c r="Q2" s="301" t="s">
        <v>794</v>
      </c>
      <c r="R2" s="301"/>
      <c r="S2" s="301"/>
      <c r="T2" s="301" t="s">
        <v>793</v>
      </c>
      <c r="U2" s="301"/>
      <c r="V2" s="301"/>
      <c r="W2" s="301" t="s">
        <v>272</v>
      </c>
      <c r="X2" s="301"/>
      <c r="Y2" s="301"/>
      <c r="Z2" s="301" t="s">
        <v>479</v>
      </c>
      <c r="AA2" s="301"/>
      <c r="AB2" s="301"/>
      <c r="AC2" s="301" t="s">
        <v>792</v>
      </c>
      <c r="AD2" s="301"/>
      <c r="AE2" s="301"/>
      <c r="AF2" s="301" t="s">
        <v>791</v>
      </c>
      <c r="AG2" s="301"/>
      <c r="AH2" s="301"/>
      <c r="AI2" s="301" t="s">
        <v>290</v>
      </c>
      <c r="AJ2" s="301"/>
      <c r="AK2" s="301"/>
      <c r="AL2" s="301" t="s">
        <v>475</v>
      </c>
      <c r="AM2" s="301"/>
      <c r="AN2" s="301"/>
    </row>
    <row r="3" spans="1:216" customFormat="1" ht="30">
      <c r="A3" s="88" t="s">
        <v>721</v>
      </c>
      <c r="B3" s="228" t="s">
        <v>722</v>
      </c>
      <c r="C3" s="229" t="s">
        <v>723</v>
      </c>
      <c r="D3" s="108" t="s">
        <v>724</v>
      </c>
      <c r="E3" s="228" t="s">
        <v>722</v>
      </c>
      <c r="F3" s="109" t="s">
        <v>723</v>
      </c>
      <c r="G3" s="93" t="s">
        <v>724</v>
      </c>
      <c r="H3" s="228" t="s">
        <v>722</v>
      </c>
      <c r="I3" s="229" t="s">
        <v>723</v>
      </c>
      <c r="J3" s="108" t="s">
        <v>724</v>
      </c>
      <c r="K3" s="228" t="s">
        <v>722</v>
      </c>
      <c r="L3" s="229" t="s">
        <v>723</v>
      </c>
      <c r="M3" s="108" t="s">
        <v>724</v>
      </c>
      <c r="N3" s="228" t="s">
        <v>722</v>
      </c>
      <c r="O3" s="229" t="s">
        <v>723</v>
      </c>
      <c r="P3" s="108" t="s">
        <v>724</v>
      </c>
      <c r="Q3" s="228" t="s">
        <v>722</v>
      </c>
      <c r="R3" s="229" t="s">
        <v>723</v>
      </c>
      <c r="S3" s="108" t="s">
        <v>724</v>
      </c>
      <c r="T3" s="228" t="s">
        <v>722</v>
      </c>
      <c r="U3" s="229" t="s">
        <v>723</v>
      </c>
      <c r="V3" s="108" t="s">
        <v>724</v>
      </c>
      <c r="W3" s="228" t="s">
        <v>722</v>
      </c>
      <c r="X3" s="229" t="s">
        <v>723</v>
      </c>
      <c r="Y3" s="108" t="s">
        <v>724</v>
      </c>
      <c r="Z3" s="228" t="s">
        <v>722</v>
      </c>
      <c r="AA3" s="229" t="s">
        <v>723</v>
      </c>
      <c r="AB3" s="108" t="s">
        <v>724</v>
      </c>
      <c r="AC3" s="228" t="s">
        <v>722</v>
      </c>
      <c r="AD3" s="229" t="s">
        <v>723</v>
      </c>
      <c r="AE3" s="108" t="s">
        <v>724</v>
      </c>
      <c r="AF3" s="228" t="s">
        <v>722</v>
      </c>
      <c r="AG3" s="229" t="s">
        <v>723</v>
      </c>
      <c r="AH3" s="108" t="s">
        <v>724</v>
      </c>
      <c r="AI3" s="228" t="s">
        <v>722</v>
      </c>
      <c r="AJ3" s="229" t="s">
        <v>723</v>
      </c>
      <c r="AK3" s="108" t="s">
        <v>724</v>
      </c>
      <c r="AL3" s="228" t="s">
        <v>722</v>
      </c>
      <c r="AM3" s="229" t="s">
        <v>723</v>
      </c>
      <c r="AN3" s="108" t="s">
        <v>724</v>
      </c>
    </row>
    <row r="4" spans="1:216" customFormat="1">
      <c r="A4" s="13" t="s">
        <v>725</v>
      </c>
      <c r="B4" s="166">
        <v>61115.1</v>
      </c>
      <c r="C4" s="167">
        <v>2575.1999999999998</v>
      </c>
      <c r="D4" s="168">
        <v>4.2099999999999999E-2</v>
      </c>
      <c r="E4" s="166">
        <v>61631.199999999997</v>
      </c>
      <c r="F4" s="167">
        <v>5178.8999999999996</v>
      </c>
      <c r="G4" s="169">
        <v>8.4000000000000005E-2</v>
      </c>
      <c r="H4" s="166">
        <v>62145.7</v>
      </c>
      <c r="I4" s="167">
        <v>7525.6</v>
      </c>
      <c r="J4" s="169">
        <v>0.1211</v>
      </c>
      <c r="K4" s="166">
        <v>62637.3</v>
      </c>
      <c r="L4" s="167">
        <v>9978.5</v>
      </c>
      <c r="M4" s="169">
        <v>0.1593</v>
      </c>
      <c r="N4" s="166">
        <v>66346.5</v>
      </c>
      <c r="O4" s="167">
        <v>2143.5</v>
      </c>
      <c r="P4" s="169">
        <v>3.2300000000000002E-2</v>
      </c>
      <c r="Q4" s="166">
        <v>66089.7</v>
      </c>
      <c r="R4" s="167">
        <v>4656.8999999999996</v>
      </c>
      <c r="S4" s="169">
        <v>7.0499999999999993E-2</v>
      </c>
      <c r="T4" s="166">
        <v>66583</v>
      </c>
      <c r="U4" s="167">
        <v>7102</v>
      </c>
      <c r="V4" s="169">
        <v>0.1067</v>
      </c>
      <c r="W4" s="166">
        <v>66860.5</v>
      </c>
      <c r="X4" s="167">
        <v>9551.7999999999993</v>
      </c>
      <c r="Y4" s="169">
        <v>0.1429</v>
      </c>
      <c r="Z4" s="166">
        <v>68941.7</v>
      </c>
      <c r="AA4" s="167">
        <v>2264.6999999999998</v>
      </c>
      <c r="AB4" s="169">
        <v>3.2800000000000003E-2</v>
      </c>
      <c r="AC4" s="166">
        <v>69806.399999999994</v>
      </c>
      <c r="AD4" s="167">
        <v>4523</v>
      </c>
      <c r="AE4" s="169">
        <v>6.480000000000001E-2</v>
      </c>
      <c r="AF4" s="166">
        <v>70151.199999999997</v>
      </c>
      <c r="AG4" s="167">
        <v>7112.5</v>
      </c>
      <c r="AH4" s="169">
        <v>0.1014</v>
      </c>
      <c r="AI4" s="166">
        <v>70212.7</v>
      </c>
      <c r="AJ4" s="167">
        <v>9105.4</v>
      </c>
      <c r="AK4" s="169">
        <v>0.12970000000000001</v>
      </c>
      <c r="AL4" s="166">
        <v>72149.3</v>
      </c>
      <c r="AM4" s="167">
        <v>2921.4</v>
      </c>
      <c r="AN4" s="169">
        <v>4.0500000000000001E-2</v>
      </c>
    </row>
    <row r="5" spans="1:216" customFormat="1">
      <c r="A5" s="21" t="s">
        <v>726</v>
      </c>
      <c r="B5" s="173">
        <v>27453.9</v>
      </c>
      <c r="C5" s="174">
        <v>1691.6</v>
      </c>
      <c r="D5" s="175">
        <v>6.1600000000000002E-2</v>
      </c>
      <c r="E5" s="173">
        <v>27703.5</v>
      </c>
      <c r="F5" s="174">
        <v>3404.8</v>
      </c>
      <c r="G5" s="176">
        <v>0.1229</v>
      </c>
      <c r="H5" s="173">
        <v>27696.799999999999</v>
      </c>
      <c r="I5" s="174">
        <v>5078.8999999999996</v>
      </c>
      <c r="J5" s="176">
        <v>0.18340000000000001</v>
      </c>
      <c r="K5" s="173">
        <v>27786.400000000001</v>
      </c>
      <c r="L5" s="174">
        <v>6780.2</v>
      </c>
      <c r="M5" s="176">
        <v>0.24399999999999999</v>
      </c>
      <c r="N5" s="173">
        <v>28988.5</v>
      </c>
      <c r="O5" s="174">
        <v>1637.5</v>
      </c>
      <c r="P5" s="176">
        <v>5.6500000000000002E-2</v>
      </c>
      <c r="Q5" s="173">
        <v>29055.3</v>
      </c>
      <c r="R5" s="174">
        <v>3417.3</v>
      </c>
      <c r="S5" s="176">
        <v>0.1176</v>
      </c>
      <c r="T5" s="173">
        <v>29053.3</v>
      </c>
      <c r="U5" s="174">
        <v>5077.7</v>
      </c>
      <c r="V5" s="176">
        <v>0.17480000000000001</v>
      </c>
      <c r="W5" s="173">
        <v>29395.3</v>
      </c>
      <c r="X5" s="174">
        <v>6957.8</v>
      </c>
      <c r="Y5" s="176">
        <v>0.23670000000000002</v>
      </c>
      <c r="Z5" s="173">
        <v>31411.1</v>
      </c>
      <c r="AA5" s="174">
        <v>1688.1</v>
      </c>
      <c r="AB5" s="176">
        <v>5.3699999999999998E-2</v>
      </c>
      <c r="AC5" s="173">
        <v>31481</v>
      </c>
      <c r="AD5" s="174">
        <v>3398.6</v>
      </c>
      <c r="AE5" s="176">
        <v>0.10800000000000001</v>
      </c>
      <c r="AF5" s="173">
        <v>31488.400000000001</v>
      </c>
      <c r="AG5" s="174">
        <v>5216.6000000000004</v>
      </c>
      <c r="AH5" s="176">
        <v>0.16570000000000001</v>
      </c>
      <c r="AI5" s="173">
        <v>31627.5</v>
      </c>
      <c r="AJ5" s="174">
        <v>6818</v>
      </c>
      <c r="AK5" s="176">
        <v>0.21559999999999999</v>
      </c>
      <c r="AL5" s="173">
        <v>32850.199999999997</v>
      </c>
      <c r="AM5" s="174">
        <v>1771</v>
      </c>
      <c r="AN5" s="176">
        <v>5.3899999999999997E-2</v>
      </c>
    </row>
    <row r="6" spans="1:216" s="21" customFormat="1">
      <c r="A6" s="21" t="s">
        <v>897</v>
      </c>
      <c r="B6" s="173">
        <v>957.7</v>
      </c>
      <c r="C6" s="174">
        <v>37.4</v>
      </c>
      <c r="D6" s="175">
        <v>3.9E-2</v>
      </c>
      <c r="E6" s="173">
        <v>704.5</v>
      </c>
      <c r="F6" s="174">
        <v>59.9</v>
      </c>
      <c r="G6" s="176">
        <v>8.5099999999999995E-2</v>
      </c>
      <c r="H6" s="173">
        <v>797.9</v>
      </c>
      <c r="I6" s="174">
        <v>81.2</v>
      </c>
      <c r="J6" s="176">
        <v>0.1018</v>
      </c>
      <c r="K6" s="173">
        <v>693</v>
      </c>
      <c r="L6" s="174">
        <v>100</v>
      </c>
      <c r="M6" s="176">
        <v>0.1444</v>
      </c>
      <c r="N6" s="173">
        <v>681.3</v>
      </c>
      <c r="O6" s="174">
        <v>16.8</v>
      </c>
      <c r="P6" s="176">
        <v>2.47E-2</v>
      </c>
      <c r="Q6" s="173">
        <v>624</v>
      </c>
      <c r="R6" s="174">
        <v>28.1</v>
      </c>
      <c r="S6" s="176">
        <v>4.5100000000000001E-2</v>
      </c>
      <c r="T6" s="173">
        <v>1356.6</v>
      </c>
      <c r="U6" s="174">
        <v>78.8</v>
      </c>
      <c r="V6" s="176">
        <v>5.8099999999999999E-2</v>
      </c>
      <c r="W6" s="173">
        <v>2183.6999999999998</v>
      </c>
      <c r="X6" s="174">
        <v>164.5</v>
      </c>
      <c r="Y6" s="176">
        <v>7.5300000000000006E-2</v>
      </c>
      <c r="Z6" s="173">
        <v>4183.7</v>
      </c>
      <c r="AA6" s="174">
        <v>71.900000000000006</v>
      </c>
      <c r="AB6" s="176">
        <v>1.72E-2</v>
      </c>
      <c r="AC6" s="173">
        <v>4987.3999999999996</v>
      </c>
      <c r="AD6" s="174">
        <v>167.7</v>
      </c>
      <c r="AE6" s="176">
        <v>3.3599999999999998E-2</v>
      </c>
      <c r="AF6" s="173">
        <v>4953.8</v>
      </c>
      <c r="AG6" s="174">
        <v>250.7</v>
      </c>
      <c r="AH6" s="176">
        <v>5.0599999999999999E-2</v>
      </c>
      <c r="AI6" s="173">
        <v>4132.3999999999996</v>
      </c>
      <c r="AJ6" s="174">
        <v>284.89999999999998</v>
      </c>
      <c r="AK6" s="176">
        <v>6.8900000000000003E-2</v>
      </c>
      <c r="AL6" s="173">
        <v>2576.1999999999998</v>
      </c>
      <c r="AM6" s="174">
        <v>21.4</v>
      </c>
      <c r="AN6" s="176">
        <v>8.3000000000000001E-3</v>
      </c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</row>
    <row r="7" spans="1:216">
      <c r="A7" s="21" t="s">
        <v>898</v>
      </c>
      <c r="B7" s="173">
        <v>21232.799999999999</v>
      </c>
      <c r="C7" s="174">
        <v>536</v>
      </c>
      <c r="D7" s="175">
        <v>2.52E-2</v>
      </c>
      <c r="E7" s="173">
        <v>21564.6</v>
      </c>
      <c r="F7" s="174">
        <v>1129.8</v>
      </c>
      <c r="G7" s="176">
        <v>5.2400000000000002E-2</v>
      </c>
      <c r="H7" s="173">
        <v>21688.6</v>
      </c>
      <c r="I7" s="174">
        <v>1522.6</v>
      </c>
      <c r="J7" s="176">
        <v>7.0199999999999999E-2</v>
      </c>
      <c r="K7" s="173">
        <v>22004</v>
      </c>
      <c r="L7" s="174">
        <v>2043.4</v>
      </c>
      <c r="M7" s="176">
        <v>9.2899999999999996E-2</v>
      </c>
      <c r="N7" s="173">
        <v>23405.599999999999</v>
      </c>
      <c r="O7" s="174">
        <v>290.5</v>
      </c>
      <c r="P7" s="176">
        <v>1.24E-2</v>
      </c>
      <c r="Q7" s="173">
        <v>23327</v>
      </c>
      <c r="R7" s="174">
        <v>827.9</v>
      </c>
      <c r="S7" s="176">
        <v>3.5499999999999997E-2</v>
      </c>
      <c r="T7" s="173">
        <v>23148.5</v>
      </c>
      <c r="U7" s="174">
        <v>1371.1</v>
      </c>
      <c r="V7" s="176">
        <v>5.9200000000000003E-2</v>
      </c>
      <c r="W7" s="173">
        <v>22227.5</v>
      </c>
      <c r="X7" s="174">
        <v>1661.1</v>
      </c>
      <c r="Y7" s="176">
        <v>7.4700000000000003E-2</v>
      </c>
      <c r="Z7" s="173">
        <v>20075.400000000001</v>
      </c>
      <c r="AA7" s="174">
        <v>311.2</v>
      </c>
      <c r="AB7" s="176">
        <v>1.55E-2</v>
      </c>
      <c r="AC7" s="173">
        <v>20016.2</v>
      </c>
      <c r="AD7" s="174">
        <v>566.4</v>
      </c>
      <c r="AE7" s="176">
        <v>2.8299999999999999E-2</v>
      </c>
      <c r="AF7" s="173">
        <v>20561.099999999999</v>
      </c>
      <c r="AG7" s="174">
        <v>1065</v>
      </c>
      <c r="AH7" s="176">
        <v>5.1799999999999999E-2</v>
      </c>
      <c r="AI7" s="173">
        <v>21336.7</v>
      </c>
      <c r="AJ7" s="174">
        <v>1264.0999999999999</v>
      </c>
      <c r="AK7" s="176">
        <v>5.9200000000000003E-2</v>
      </c>
      <c r="AL7" s="173">
        <v>24925.1</v>
      </c>
      <c r="AM7" s="174">
        <v>997.8</v>
      </c>
      <c r="AN7" s="176">
        <v>0.04</v>
      </c>
    </row>
    <row r="8" spans="1:216" s="21" customFormat="1">
      <c r="A8" s="21" t="s">
        <v>899</v>
      </c>
      <c r="B8" s="173">
        <v>453.2</v>
      </c>
      <c r="C8" s="174">
        <v>11.6</v>
      </c>
      <c r="D8" s="175">
        <v>2.5700000000000001E-2</v>
      </c>
      <c r="E8" s="173">
        <v>546.1</v>
      </c>
      <c r="F8" s="174">
        <v>24</v>
      </c>
      <c r="G8" s="176">
        <v>4.3900000000000002E-2</v>
      </c>
      <c r="H8" s="173">
        <v>610.29999999999995</v>
      </c>
      <c r="I8" s="174">
        <v>39.200000000000003</v>
      </c>
      <c r="J8" s="176">
        <v>6.4299999999999996E-2</v>
      </c>
      <c r="K8" s="173">
        <v>605.6</v>
      </c>
      <c r="L8" s="174">
        <v>50.1</v>
      </c>
      <c r="M8" s="176">
        <v>8.2699999999999996E-2</v>
      </c>
      <c r="N8" s="173">
        <v>623.4</v>
      </c>
      <c r="O8" s="174">
        <v>9.6999999999999993</v>
      </c>
      <c r="P8" s="176">
        <v>1.55E-2</v>
      </c>
      <c r="Q8" s="173">
        <v>465.4</v>
      </c>
      <c r="R8" s="174">
        <v>15.7</v>
      </c>
      <c r="S8" s="176">
        <v>3.3799999999999997E-2</v>
      </c>
      <c r="T8" s="173">
        <v>347.9</v>
      </c>
      <c r="U8" s="174">
        <v>18</v>
      </c>
      <c r="V8" s="176">
        <v>5.16E-2</v>
      </c>
      <c r="W8" s="173">
        <v>294.5</v>
      </c>
      <c r="X8" s="174">
        <v>20.399999999999999</v>
      </c>
      <c r="Y8" s="176">
        <v>6.9099999999999995E-2</v>
      </c>
      <c r="Z8" s="173">
        <v>131.6</v>
      </c>
      <c r="AA8" s="174">
        <v>2.7</v>
      </c>
      <c r="AB8" s="176">
        <v>2.07E-2</v>
      </c>
      <c r="AC8" s="173">
        <v>98.6</v>
      </c>
      <c r="AD8" s="174">
        <v>4.5</v>
      </c>
      <c r="AE8" s="176">
        <v>4.5699999999999998E-2</v>
      </c>
      <c r="AF8" s="173">
        <v>68.5</v>
      </c>
      <c r="AG8" s="174">
        <v>5</v>
      </c>
      <c r="AH8" s="176">
        <v>7.3499999999999996E-2</v>
      </c>
      <c r="AI8" s="173">
        <v>56.5</v>
      </c>
      <c r="AJ8" s="174">
        <v>5.8</v>
      </c>
      <c r="AK8" s="176">
        <v>0.1023</v>
      </c>
      <c r="AL8" s="173">
        <v>9</v>
      </c>
      <c r="AM8" s="174">
        <v>0.7</v>
      </c>
      <c r="AN8" s="176">
        <v>7.46E-2</v>
      </c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</row>
    <row r="9" spans="1:216">
      <c r="A9" s="21" t="s">
        <v>727</v>
      </c>
      <c r="B9" s="173">
        <v>11017.5</v>
      </c>
      <c r="C9" s="174">
        <v>298.60000000000002</v>
      </c>
      <c r="D9" s="175">
        <v>2.7099999999999999E-2</v>
      </c>
      <c r="E9" s="173">
        <v>11112.5</v>
      </c>
      <c r="F9" s="174">
        <v>560.29999999999995</v>
      </c>
      <c r="G9" s="176">
        <v>5.04E-2</v>
      </c>
      <c r="H9" s="173">
        <v>11352.2</v>
      </c>
      <c r="I9" s="174">
        <v>803.7</v>
      </c>
      <c r="J9" s="176">
        <v>7.0800000000000002E-2</v>
      </c>
      <c r="K9" s="173">
        <v>11548.3</v>
      </c>
      <c r="L9" s="174">
        <v>1004.8</v>
      </c>
      <c r="M9" s="176">
        <v>8.6999999999999994E-2</v>
      </c>
      <c r="N9" s="173">
        <v>12647.6</v>
      </c>
      <c r="O9" s="174">
        <v>189</v>
      </c>
      <c r="P9" s="176">
        <v>1.49E-2</v>
      </c>
      <c r="Q9" s="173">
        <v>12618.1</v>
      </c>
      <c r="R9" s="174">
        <v>367.9</v>
      </c>
      <c r="S9" s="176">
        <v>2.92E-2</v>
      </c>
      <c r="T9" s="173">
        <v>12676.7</v>
      </c>
      <c r="U9" s="174">
        <v>556.5</v>
      </c>
      <c r="V9" s="176">
        <v>4.3899999999999995E-2</v>
      </c>
      <c r="W9" s="173">
        <v>12759.6</v>
      </c>
      <c r="X9" s="174">
        <v>748</v>
      </c>
      <c r="Y9" s="176">
        <v>5.8600000000000006E-2</v>
      </c>
      <c r="Z9" s="173">
        <v>13139.9</v>
      </c>
      <c r="AA9" s="174">
        <v>190.7</v>
      </c>
      <c r="AB9" s="176">
        <v>1.4499999999999999E-2</v>
      </c>
      <c r="AC9" s="173">
        <v>13223.3</v>
      </c>
      <c r="AD9" s="174">
        <v>385.8</v>
      </c>
      <c r="AE9" s="176">
        <v>2.92E-2</v>
      </c>
      <c r="AF9" s="173">
        <v>13079.4</v>
      </c>
      <c r="AG9" s="174">
        <v>575.20000000000005</v>
      </c>
      <c r="AH9" s="176">
        <v>4.4000000000000004E-2</v>
      </c>
      <c r="AI9" s="173">
        <v>13059.6</v>
      </c>
      <c r="AJ9" s="174">
        <v>732.6</v>
      </c>
      <c r="AK9" s="176">
        <v>5.6100000000000004E-2</v>
      </c>
      <c r="AL9" s="173">
        <v>11788.9</v>
      </c>
      <c r="AM9" s="174">
        <v>130.5</v>
      </c>
      <c r="AN9" s="176">
        <v>1.11E-2</v>
      </c>
    </row>
    <row r="10" spans="1:216">
      <c r="A10" s="38" t="s">
        <v>728</v>
      </c>
      <c r="B10" s="173">
        <v>10111.799999999999</v>
      </c>
      <c r="C10" s="174">
        <v>282.3</v>
      </c>
      <c r="D10" s="175">
        <v>2.7900000000000001E-2</v>
      </c>
      <c r="E10" s="173">
        <v>10198.700000000001</v>
      </c>
      <c r="F10" s="174">
        <v>526.29999999999995</v>
      </c>
      <c r="G10" s="176">
        <v>5.16E-2</v>
      </c>
      <c r="H10" s="173">
        <v>10430.5</v>
      </c>
      <c r="I10" s="174">
        <v>753.9</v>
      </c>
      <c r="J10" s="176">
        <v>7.2300000000000003E-2</v>
      </c>
      <c r="K10" s="173">
        <v>10618.9</v>
      </c>
      <c r="L10" s="174">
        <v>940.6</v>
      </c>
      <c r="M10" s="176">
        <v>8.8599999999999998E-2</v>
      </c>
      <c r="N10" s="173">
        <v>11680.8</v>
      </c>
      <c r="O10" s="174">
        <v>176</v>
      </c>
      <c r="P10" s="176">
        <v>1.5100000000000001E-2</v>
      </c>
      <c r="Q10" s="173">
        <v>11644.1</v>
      </c>
      <c r="R10" s="174">
        <v>349.1</v>
      </c>
      <c r="S10" s="176">
        <v>0.03</v>
      </c>
      <c r="T10" s="173">
        <v>11695.5</v>
      </c>
      <c r="U10" s="174">
        <v>526.9</v>
      </c>
      <c r="V10" s="176">
        <v>4.5100000000000001E-2</v>
      </c>
      <c r="W10" s="173">
        <v>11771.1</v>
      </c>
      <c r="X10" s="174">
        <v>703.6</v>
      </c>
      <c r="Y10" s="176">
        <v>5.9800000000000006E-2</v>
      </c>
      <c r="Z10" s="173">
        <v>12114.8</v>
      </c>
      <c r="AA10" s="174">
        <v>176.2</v>
      </c>
      <c r="AB10" s="176">
        <v>1.4499999999999999E-2</v>
      </c>
      <c r="AC10" s="173">
        <v>12190.9</v>
      </c>
      <c r="AD10" s="174">
        <v>356.1</v>
      </c>
      <c r="AE10" s="176">
        <v>2.92E-2</v>
      </c>
      <c r="AF10" s="173">
        <v>12039.6</v>
      </c>
      <c r="AG10" s="174">
        <v>530.5</v>
      </c>
      <c r="AH10" s="176">
        <v>4.41E-2</v>
      </c>
      <c r="AI10" s="173">
        <v>12014.8</v>
      </c>
      <c r="AJ10" s="174">
        <v>672.9</v>
      </c>
      <c r="AK10" s="176">
        <v>5.5999999999999994E-2</v>
      </c>
      <c r="AL10" s="173">
        <v>10707</v>
      </c>
      <c r="AM10" s="174">
        <v>115.4</v>
      </c>
      <c r="AN10" s="176">
        <v>1.0800000000000001E-2</v>
      </c>
    </row>
    <row r="11" spans="1:216">
      <c r="A11" s="38" t="s">
        <v>729</v>
      </c>
      <c r="B11" s="173">
        <v>905.6</v>
      </c>
      <c r="C11" s="174">
        <v>16.3</v>
      </c>
      <c r="D11" s="175">
        <v>1.8000000000000002E-2</v>
      </c>
      <c r="E11" s="173">
        <v>913.8</v>
      </c>
      <c r="F11" s="174">
        <v>34.1</v>
      </c>
      <c r="G11" s="176">
        <v>3.73E-2</v>
      </c>
      <c r="H11" s="173">
        <v>921.7</v>
      </c>
      <c r="I11" s="174">
        <v>49.8</v>
      </c>
      <c r="J11" s="176">
        <v>5.4000000000000006E-2</v>
      </c>
      <c r="K11" s="173">
        <v>929.4</v>
      </c>
      <c r="L11" s="174">
        <v>64.2</v>
      </c>
      <c r="M11" s="176">
        <v>6.9099999999999995E-2</v>
      </c>
      <c r="N11" s="173">
        <v>966.8</v>
      </c>
      <c r="O11" s="174">
        <v>13</v>
      </c>
      <c r="P11" s="176">
        <v>1.3500000000000002E-2</v>
      </c>
      <c r="Q11" s="173">
        <v>974</v>
      </c>
      <c r="R11" s="174">
        <v>18.8</v>
      </c>
      <c r="S11" s="176">
        <v>1.9300000000000001E-2</v>
      </c>
      <c r="T11" s="173">
        <v>981.3</v>
      </c>
      <c r="U11" s="174">
        <v>29.6</v>
      </c>
      <c r="V11" s="176">
        <v>3.0200000000000001E-2</v>
      </c>
      <c r="W11" s="173">
        <v>988.5</v>
      </c>
      <c r="X11" s="174">
        <v>44.4</v>
      </c>
      <c r="Y11" s="176">
        <v>4.4900000000000002E-2</v>
      </c>
      <c r="Z11" s="173">
        <v>1025</v>
      </c>
      <c r="AA11" s="174">
        <v>14.6</v>
      </c>
      <c r="AB11" s="176">
        <v>1.4199999999999999E-2</v>
      </c>
      <c r="AC11" s="173">
        <v>1032.4000000000001</v>
      </c>
      <c r="AD11" s="174">
        <v>29.7</v>
      </c>
      <c r="AE11" s="176">
        <v>2.8799999999999999E-2</v>
      </c>
      <c r="AF11" s="173">
        <v>1039.8</v>
      </c>
      <c r="AG11" s="174">
        <v>44.6</v>
      </c>
      <c r="AH11" s="176">
        <v>4.2900000000000001E-2</v>
      </c>
      <c r="AI11" s="173">
        <v>1044.7</v>
      </c>
      <c r="AJ11" s="174">
        <v>59.7</v>
      </c>
      <c r="AK11" s="176">
        <v>5.7099999999999998E-2</v>
      </c>
      <c r="AL11" s="173">
        <v>1081.9000000000001</v>
      </c>
      <c r="AM11" s="174">
        <v>15.2</v>
      </c>
      <c r="AN11" s="176">
        <v>1.3999999999999999E-2</v>
      </c>
    </row>
    <row r="12" spans="1:216" s="13" customFormat="1">
      <c r="A12" s="17" t="s">
        <v>730</v>
      </c>
      <c r="B12" s="181">
        <v>7998.2</v>
      </c>
      <c r="C12" s="177" t="s">
        <v>134</v>
      </c>
      <c r="D12" s="182" t="s">
        <v>134</v>
      </c>
      <c r="E12" s="181">
        <v>8023.9</v>
      </c>
      <c r="F12" s="177" t="s">
        <v>134</v>
      </c>
      <c r="G12" s="183" t="s">
        <v>134</v>
      </c>
      <c r="H12" s="181">
        <v>8071.2</v>
      </c>
      <c r="I12" s="177" t="s">
        <v>134</v>
      </c>
      <c r="J12" s="183" t="s">
        <v>134</v>
      </c>
      <c r="K12" s="181">
        <v>8134.8</v>
      </c>
      <c r="L12" s="177" t="s">
        <v>134</v>
      </c>
      <c r="M12" s="183" t="s">
        <v>134</v>
      </c>
      <c r="N12" s="181">
        <v>8099.3</v>
      </c>
      <c r="O12" s="177" t="s">
        <v>134</v>
      </c>
      <c r="P12" s="183" t="s">
        <v>134</v>
      </c>
      <c r="Q12" s="181">
        <v>8283.6</v>
      </c>
      <c r="R12" s="177" t="s">
        <v>134</v>
      </c>
      <c r="S12" s="183" t="s">
        <v>134</v>
      </c>
      <c r="T12" s="181">
        <v>8446.6</v>
      </c>
      <c r="U12" s="177" t="s">
        <v>134</v>
      </c>
      <c r="V12" s="183" t="s">
        <v>134</v>
      </c>
      <c r="W12" s="181">
        <v>8549.1</v>
      </c>
      <c r="X12" s="177" t="s">
        <v>134</v>
      </c>
      <c r="Y12" s="183" t="s">
        <v>134</v>
      </c>
      <c r="Z12" s="181">
        <v>8620.5</v>
      </c>
      <c r="AA12" s="177" t="s">
        <v>134</v>
      </c>
      <c r="AB12" s="183" t="s">
        <v>134</v>
      </c>
      <c r="AC12" s="181">
        <v>8623.5</v>
      </c>
      <c r="AD12" s="177" t="s">
        <v>134</v>
      </c>
      <c r="AE12" s="183" t="s">
        <v>134</v>
      </c>
      <c r="AF12" s="181">
        <v>8791.2000000000007</v>
      </c>
      <c r="AG12" s="177" t="s">
        <v>134</v>
      </c>
      <c r="AH12" s="183" t="s">
        <v>134</v>
      </c>
      <c r="AI12" s="181">
        <v>9059</v>
      </c>
      <c r="AJ12" s="177" t="s">
        <v>134</v>
      </c>
      <c r="AK12" s="183" t="s">
        <v>134</v>
      </c>
      <c r="AL12" s="181">
        <v>10285.1</v>
      </c>
      <c r="AM12" s="177" t="s">
        <v>134</v>
      </c>
      <c r="AN12" s="183" t="s">
        <v>134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3" customFormat="1">
      <c r="A13" s="233" t="s">
        <v>731</v>
      </c>
      <c r="B13" s="181">
        <v>69113.3</v>
      </c>
      <c r="C13" s="177">
        <v>2575.1999999999998</v>
      </c>
      <c r="D13" s="182">
        <v>3.73E-2</v>
      </c>
      <c r="E13" s="181">
        <v>69655.100000000006</v>
      </c>
      <c r="F13" s="177">
        <v>5178.8999999999996</v>
      </c>
      <c r="G13" s="183">
        <v>7.4400000000000008E-2</v>
      </c>
      <c r="H13" s="181">
        <v>70216.899999999994</v>
      </c>
      <c r="I13" s="177">
        <v>7525.6</v>
      </c>
      <c r="J13" s="183">
        <v>0.1072</v>
      </c>
      <c r="K13" s="181">
        <v>70772.100000000006</v>
      </c>
      <c r="L13" s="177">
        <v>9978.5</v>
      </c>
      <c r="M13" s="183">
        <v>0.14099999999999999</v>
      </c>
      <c r="N13" s="181">
        <v>74445.8</v>
      </c>
      <c r="O13" s="177">
        <v>2143.5</v>
      </c>
      <c r="P13" s="183">
        <v>2.8799999999999999E-2</v>
      </c>
      <c r="Q13" s="181">
        <v>74373.3</v>
      </c>
      <c r="R13" s="177">
        <v>4656.8999999999996</v>
      </c>
      <c r="S13" s="183">
        <v>6.2600000000000003E-2</v>
      </c>
      <c r="T13" s="181">
        <v>75029.600000000006</v>
      </c>
      <c r="U13" s="177">
        <v>7102</v>
      </c>
      <c r="V13" s="183">
        <v>9.4700000000000006E-2</v>
      </c>
      <c r="W13" s="181">
        <v>75409.7</v>
      </c>
      <c r="X13" s="177">
        <v>9551.7999999999993</v>
      </c>
      <c r="Y13" s="183">
        <v>0.12670000000000001</v>
      </c>
      <c r="Z13" s="181">
        <v>77562.100000000006</v>
      </c>
      <c r="AA13" s="177">
        <v>2264.6999999999998</v>
      </c>
      <c r="AB13" s="183">
        <v>2.92E-2</v>
      </c>
      <c r="AC13" s="181">
        <v>78429.899999999994</v>
      </c>
      <c r="AD13" s="177">
        <v>4523</v>
      </c>
      <c r="AE13" s="183">
        <v>5.7699999999999994E-2</v>
      </c>
      <c r="AF13" s="181">
        <v>78942.399999999994</v>
      </c>
      <c r="AG13" s="177">
        <v>7112.5</v>
      </c>
      <c r="AH13" s="183">
        <v>9.01E-2</v>
      </c>
      <c r="AI13" s="181">
        <v>79271.7</v>
      </c>
      <c r="AJ13" s="177">
        <v>9105.4</v>
      </c>
      <c r="AK13" s="183">
        <v>0.1149</v>
      </c>
      <c r="AL13" s="181">
        <v>82434.399999999994</v>
      </c>
      <c r="AM13" s="177">
        <v>2921.4</v>
      </c>
      <c r="AN13" s="183">
        <v>3.5400000000000001E-2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3" customFormat="1">
      <c r="A14" s="17" t="s">
        <v>732</v>
      </c>
      <c r="B14" s="166">
        <v>53155.8</v>
      </c>
      <c r="C14" s="167">
        <v>-1342.8</v>
      </c>
      <c r="D14" s="168">
        <v>2.5300000000000003E-2</v>
      </c>
      <c r="E14" s="166">
        <v>53673.2</v>
      </c>
      <c r="F14" s="167">
        <v>-2665</v>
      </c>
      <c r="G14" s="169">
        <v>4.9699999999999994E-2</v>
      </c>
      <c r="H14" s="166">
        <v>54224</v>
      </c>
      <c r="I14" s="167">
        <v>-3738.2</v>
      </c>
      <c r="J14" s="169">
        <v>6.8900000000000003E-2</v>
      </c>
      <c r="K14" s="166">
        <v>54651.3</v>
      </c>
      <c r="L14" s="167">
        <v>-4763.5</v>
      </c>
      <c r="M14" s="169">
        <v>8.72E-2</v>
      </c>
      <c r="N14" s="166">
        <v>57598.9</v>
      </c>
      <c r="O14" s="167">
        <v>-796.2</v>
      </c>
      <c r="P14" s="169">
        <v>1.38E-2</v>
      </c>
      <c r="Q14" s="166">
        <v>57387.7</v>
      </c>
      <c r="R14" s="167">
        <v>-1972.5</v>
      </c>
      <c r="S14" s="169">
        <v>3.44E-2</v>
      </c>
      <c r="T14" s="166">
        <v>57941</v>
      </c>
      <c r="U14" s="167">
        <v>-2989</v>
      </c>
      <c r="V14" s="169">
        <v>5.16E-2</v>
      </c>
      <c r="W14" s="166">
        <v>58184.3</v>
      </c>
      <c r="X14" s="167">
        <v>-3860.6</v>
      </c>
      <c r="Y14" s="169">
        <v>6.6400000000000001E-2</v>
      </c>
      <c r="Z14" s="166">
        <v>59993.3</v>
      </c>
      <c r="AA14" s="167">
        <v>-919</v>
      </c>
      <c r="AB14" s="169">
        <v>1.5300000000000001E-2</v>
      </c>
      <c r="AC14" s="166">
        <v>60730.3</v>
      </c>
      <c r="AD14" s="167">
        <v>-1825.7</v>
      </c>
      <c r="AE14" s="169">
        <v>3.0099999999999998E-2</v>
      </c>
      <c r="AF14" s="166">
        <v>61137.3</v>
      </c>
      <c r="AG14" s="167">
        <v>-2980.5</v>
      </c>
      <c r="AH14" s="169">
        <v>4.8799999999999996E-2</v>
      </c>
      <c r="AI14" s="166">
        <v>61337.2</v>
      </c>
      <c r="AJ14" s="167">
        <v>-3580.4</v>
      </c>
      <c r="AK14" s="169">
        <v>5.8400000000000001E-2</v>
      </c>
      <c r="AL14" s="166">
        <v>63546.8</v>
      </c>
      <c r="AM14" s="167">
        <v>-1659.8</v>
      </c>
      <c r="AN14" s="169">
        <v>2.6099999999999998E-2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>
      <c r="A15" s="21" t="s">
        <v>222</v>
      </c>
      <c r="B15" s="173">
        <v>276.60000000000002</v>
      </c>
      <c r="C15" s="174">
        <v>-7.1</v>
      </c>
      <c r="D15" s="175">
        <v>2.5499999999999998E-2</v>
      </c>
      <c r="E15" s="173">
        <v>271.89999999999998</v>
      </c>
      <c r="F15" s="174">
        <v>-12.5</v>
      </c>
      <c r="G15" s="176">
        <v>4.6100000000000002E-2</v>
      </c>
      <c r="H15" s="173">
        <v>240.2</v>
      </c>
      <c r="I15" s="174">
        <v>-16.2</v>
      </c>
      <c r="J15" s="176">
        <v>6.7400000000000002E-2</v>
      </c>
      <c r="K15" s="173">
        <v>218.2</v>
      </c>
      <c r="L15" s="174">
        <v>-18.7</v>
      </c>
      <c r="M15" s="176">
        <v>8.5600000000000009E-2</v>
      </c>
      <c r="N15" s="173">
        <v>104.3</v>
      </c>
      <c r="O15" s="174">
        <v>-1.7000000000000002</v>
      </c>
      <c r="P15" s="176">
        <v>1.66E-2</v>
      </c>
      <c r="Q15" s="173">
        <v>89.3</v>
      </c>
      <c r="R15" s="174">
        <v>-3</v>
      </c>
      <c r="S15" s="176">
        <v>3.4099999999999998E-2</v>
      </c>
      <c r="T15" s="173">
        <v>99.4</v>
      </c>
      <c r="U15" s="174">
        <v>-4.7</v>
      </c>
      <c r="V15" s="176">
        <v>4.6900000000000004E-2</v>
      </c>
      <c r="W15" s="173">
        <v>100</v>
      </c>
      <c r="X15" s="174">
        <v>-5.8</v>
      </c>
      <c r="Y15" s="176">
        <v>5.7999999999999996E-2</v>
      </c>
      <c r="Z15" s="173">
        <v>138.69999999999999</v>
      </c>
      <c r="AA15" s="174">
        <v>-1.2</v>
      </c>
      <c r="AB15" s="176">
        <v>8.3999999999999995E-3</v>
      </c>
      <c r="AC15" s="173">
        <v>183.7</v>
      </c>
      <c r="AD15" s="174">
        <v>-3.5</v>
      </c>
      <c r="AE15" s="176">
        <v>1.9E-2</v>
      </c>
      <c r="AF15" s="173">
        <v>203.6</v>
      </c>
      <c r="AG15" s="174">
        <v>-6.1</v>
      </c>
      <c r="AH15" s="180">
        <v>2.9900000000000003E-2</v>
      </c>
      <c r="AI15" s="173">
        <v>257.8</v>
      </c>
      <c r="AJ15" s="174">
        <v>-10.3</v>
      </c>
      <c r="AK15" s="176">
        <v>4.0099999999999997E-2</v>
      </c>
      <c r="AL15" s="173">
        <v>691.8</v>
      </c>
      <c r="AM15" s="174">
        <v>-5.5</v>
      </c>
      <c r="AN15" s="176">
        <v>7.9000000000000008E-3</v>
      </c>
    </row>
    <row r="16" spans="1:216" s="13" customFormat="1">
      <c r="A16" s="21" t="s">
        <v>221</v>
      </c>
      <c r="B16" s="173">
        <v>7685.5</v>
      </c>
      <c r="C16" s="174">
        <v>-139.6</v>
      </c>
      <c r="D16" s="175">
        <v>1.8200000000000001E-2</v>
      </c>
      <c r="E16" s="173">
        <v>7729.3</v>
      </c>
      <c r="F16" s="174">
        <v>-265.2</v>
      </c>
      <c r="G16" s="176">
        <v>3.4300000000000004E-2</v>
      </c>
      <c r="H16" s="173">
        <v>7817.6</v>
      </c>
      <c r="I16" s="174">
        <v>-387.7</v>
      </c>
      <c r="J16" s="176">
        <v>4.9599999999999998E-2</v>
      </c>
      <c r="K16" s="173">
        <v>7911.4</v>
      </c>
      <c r="L16" s="174">
        <v>-496.6</v>
      </c>
      <c r="M16" s="176">
        <v>6.2800000000000009E-2</v>
      </c>
      <c r="N16" s="173">
        <v>8442.9</v>
      </c>
      <c r="O16" s="174">
        <v>-104.3</v>
      </c>
      <c r="P16" s="176">
        <v>1.24E-2</v>
      </c>
      <c r="Q16" s="173">
        <v>8539</v>
      </c>
      <c r="R16" s="174">
        <v>-207</v>
      </c>
      <c r="S16" s="176">
        <v>2.4199999999999999E-2</v>
      </c>
      <c r="T16" s="173">
        <v>8664.5</v>
      </c>
      <c r="U16" s="174">
        <v>-310.7</v>
      </c>
      <c r="V16" s="176">
        <v>3.5900000000000001E-2</v>
      </c>
      <c r="W16" s="173">
        <v>8761</v>
      </c>
      <c r="X16" s="174">
        <v>-419.9</v>
      </c>
      <c r="Y16" s="176">
        <v>4.7899999999999998E-2</v>
      </c>
      <c r="Z16" s="173">
        <v>9177.7000000000007</v>
      </c>
      <c r="AA16" s="174">
        <v>-105.6</v>
      </c>
      <c r="AB16" s="176">
        <v>1.15E-2</v>
      </c>
      <c r="AC16" s="173">
        <v>9239.2000000000007</v>
      </c>
      <c r="AD16" s="174">
        <v>-213.8</v>
      </c>
      <c r="AE16" s="176">
        <v>2.3099999999999999E-2</v>
      </c>
      <c r="AF16" s="173">
        <v>9302.1</v>
      </c>
      <c r="AG16" s="174">
        <v>-323.5</v>
      </c>
      <c r="AH16" s="176">
        <v>3.4799999999999998E-2</v>
      </c>
      <c r="AI16" s="173">
        <v>9341.5</v>
      </c>
      <c r="AJ16" s="174">
        <v>-419.9</v>
      </c>
      <c r="AK16" s="176">
        <v>4.4900000000000002E-2</v>
      </c>
      <c r="AL16" s="173">
        <v>9657.6</v>
      </c>
      <c r="AM16" s="174">
        <v>-86.7</v>
      </c>
      <c r="AN16" s="176">
        <v>9.0000000000000011E-3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>
      <c r="A17" s="21" t="s">
        <v>223</v>
      </c>
      <c r="B17" s="173">
        <v>32227.200000000001</v>
      </c>
      <c r="C17" s="174">
        <v>-889.2</v>
      </c>
      <c r="D17" s="175">
        <v>2.76E-2</v>
      </c>
      <c r="E17" s="173">
        <v>32755.1</v>
      </c>
      <c r="F17" s="174">
        <v>-1663.8</v>
      </c>
      <c r="G17" s="176">
        <v>5.0799999999999998E-2</v>
      </c>
      <c r="H17" s="173">
        <v>33228.400000000001</v>
      </c>
      <c r="I17" s="174">
        <v>-2376.9</v>
      </c>
      <c r="J17" s="176">
        <v>7.1500000000000008E-2</v>
      </c>
      <c r="K17" s="173">
        <v>33618.6</v>
      </c>
      <c r="L17" s="174">
        <v>-2953.8</v>
      </c>
      <c r="M17" s="176">
        <v>8.7899999999999992E-2</v>
      </c>
      <c r="N17" s="173">
        <v>35449.4</v>
      </c>
      <c r="O17" s="174">
        <v>-521</v>
      </c>
      <c r="P17" s="176">
        <v>1.47E-2</v>
      </c>
      <c r="Q17" s="173">
        <v>35748.300000000003</v>
      </c>
      <c r="R17" s="174">
        <v>-1053.9000000000001</v>
      </c>
      <c r="S17" s="176">
        <v>2.9500000000000002E-2</v>
      </c>
      <c r="T17" s="173">
        <v>36107.300000000003</v>
      </c>
      <c r="U17" s="174">
        <v>-1590.9</v>
      </c>
      <c r="V17" s="176">
        <v>4.41E-2</v>
      </c>
      <c r="W17" s="173">
        <v>36436.6</v>
      </c>
      <c r="X17" s="174">
        <v>-2117.1</v>
      </c>
      <c r="Y17" s="176">
        <v>5.8100000000000006E-2</v>
      </c>
      <c r="Z17" s="173">
        <v>38157.1</v>
      </c>
      <c r="AA17" s="174">
        <v>-535.6</v>
      </c>
      <c r="AB17" s="176">
        <v>1.3999999999999999E-2</v>
      </c>
      <c r="AC17" s="173">
        <v>38410.699999999997</v>
      </c>
      <c r="AD17" s="174">
        <v>-1085.7</v>
      </c>
      <c r="AE17" s="176">
        <v>2.8300000000000002E-2</v>
      </c>
      <c r="AF17" s="173">
        <v>38733.599999999999</v>
      </c>
      <c r="AG17" s="174">
        <v>-1648</v>
      </c>
      <c r="AH17" s="176">
        <v>4.2500000000000003E-2</v>
      </c>
      <c r="AI17" s="173">
        <v>38940.9</v>
      </c>
      <c r="AJ17" s="174">
        <v>-2102.3000000000002</v>
      </c>
      <c r="AK17" s="176">
        <v>5.4000000000000006E-2</v>
      </c>
      <c r="AL17" s="173">
        <v>40192.1</v>
      </c>
      <c r="AM17" s="174">
        <v>-380.1</v>
      </c>
      <c r="AN17" s="176">
        <v>9.5000000000000015E-3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</row>
    <row r="18" spans="1:216" s="13" customFormat="1">
      <c r="A18" s="21" t="s">
        <v>733</v>
      </c>
      <c r="B18" s="173">
        <v>5116.2</v>
      </c>
      <c r="C18" s="174">
        <v>-174</v>
      </c>
      <c r="D18" s="175">
        <v>3.4000000000000002E-2</v>
      </c>
      <c r="E18" s="173">
        <v>4945.8</v>
      </c>
      <c r="F18" s="174">
        <v>-314.2</v>
      </c>
      <c r="G18" s="176">
        <v>6.3500000000000001E-2</v>
      </c>
      <c r="H18" s="173">
        <v>4969.8999999999996</v>
      </c>
      <c r="I18" s="174">
        <v>-429.4</v>
      </c>
      <c r="J18" s="176">
        <v>8.6400000000000005E-2</v>
      </c>
      <c r="K18" s="173">
        <v>4979.7</v>
      </c>
      <c r="L18" s="174">
        <v>-521.6</v>
      </c>
      <c r="M18" s="176">
        <v>0.1047</v>
      </c>
      <c r="N18" s="173">
        <v>6162.6</v>
      </c>
      <c r="O18" s="174">
        <v>-97.2</v>
      </c>
      <c r="P18" s="176">
        <v>1.5800000000000002E-2</v>
      </c>
      <c r="Q18" s="173">
        <v>5329.6</v>
      </c>
      <c r="R18" s="174">
        <v>-167.3</v>
      </c>
      <c r="S18" s="176">
        <v>3.1400000000000004E-2</v>
      </c>
      <c r="T18" s="173">
        <v>5163.3</v>
      </c>
      <c r="U18" s="174">
        <v>-246</v>
      </c>
      <c r="V18" s="176">
        <v>4.7599999999999996E-2</v>
      </c>
      <c r="W18" s="173">
        <v>4839.6000000000004</v>
      </c>
      <c r="X18" s="174">
        <v>-305.89999999999998</v>
      </c>
      <c r="Y18" s="176">
        <v>6.3200000000000006E-2</v>
      </c>
      <c r="Z18" s="173">
        <v>3868.6</v>
      </c>
      <c r="AA18" s="174">
        <v>-66.099999999999994</v>
      </c>
      <c r="AB18" s="176">
        <v>1.7100000000000001E-2</v>
      </c>
      <c r="AC18" s="173">
        <v>4072.2</v>
      </c>
      <c r="AD18" s="174">
        <v>-138.5</v>
      </c>
      <c r="AE18" s="176">
        <v>3.4000000000000002E-2</v>
      </c>
      <c r="AF18" s="173">
        <v>3997.4</v>
      </c>
      <c r="AG18" s="174">
        <v>-204.2</v>
      </c>
      <c r="AH18" s="176">
        <v>5.1100000000000007E-2</v>
      </c>
      <c r="AI18" s="173">
        <v>3871</v>
      </c>
      <c r="AJ18" s="174">
        <v>-252.7</v>
      </c>
      <c r="AK18" s="176">
        <v>6.5299999999999997E-2</v>
      </c>
      <c r="AL18" s="173">
        <v>3687.9</v>
      </c>
      <c r="AM18" s="174">
        <v>-43</v>
      </c>
      <c r="AN18" s="176">
        <v>1.1699999999999999E-2</v>
      </c>
      <c r="AO18"/>
      <c r="AP18"/>
      <c r="AQ18"/>
    </row>
    <row r="19" spans="1:216">
      <c r="A19" s="21" t="s">
        <v>845</v>
      </c>
      <c r="B19" s="173">
        <v>1736.3</v>
      </c>
      <c r="C19" s="174">
        <v>1.7000000000000002</v>
      </c>
      <c r="D19" s="175">
        <v>-1E-3</v>
      </c>
      <c r="E19" s="173">
        <v>1792.5</v>
      </c>
      <c r="F19" s="174">
        <v>-121</v>
      </c>
      <c r="G19" s="176">
        <v>6.7500000000000004E-2</v>
      </c>
      <c r="H19" s="173">
        <v>1785.2</v>
      </c>
      <c r="I19" s="174">
        <v>-87.5</v>
      </c>
      <c r="J19" s="176">
        <v>4.9000000000000002E-2</v>
      </c>
      <c r="K19" s="173">
        <v>1805.1</v>
      </c>
      <c r="L19" s="174">
        <v>-200.9</v>
      </c>
      <c r="M19" s="176">
        <v>0.11130000000000001</v>
      </c>
      <c r="N19" s="173">
        <v>1787.7</v>
      </c>
      <c r="O19" s="174">
        <v>21.9</v>
      </c>
      <c r="P19" s="176">
        <v>-1.23E-2</v>
      </c>
      <c r="Q19" s="173">
        <v>1881.2</v>
      </c>
      <c r="R19" s="174">
        <v>-218.7</v>
      </c>
      <c r="S19" s="176">
        <v>0.11630000000000001</v>
      </c>
      <c r="T19" s="173">
        <v>1949.5</v>
      </c>
      <c r="U19" s="174">
        <v>-358.7</v>
      </c>
      <c r="V19" s="176">
        <v>0.184</v>
      </c>
      <c r="W19" s="173">
        <v>1984.1</v>
      </c>
      <c r="X19" s="174">
        <v>-411.3</v>
      </c>
      <c r="Y19" s="176">
        <v>0.20730000000000001</v>
      </c>
      <c r="Z19" s="173">
        <v>2058.5</v>
      </c>
      <c r="AA19" s="174">
        <v>-55.7</v>
      </c>
      <c r="AB19" s="176">
        <v>2.7099999999999999E-2</v>
      </c>
      <c r="AC19" s="173">
        <v>2126.6999999999998</v>
      </c>
      <c r="AD19" s="174">
        <v>-152.9</v>
      </c>
      <c r="AE19" s="176">
        <v>7.1900000000000006E-2</v>
      </c>
      <c r="AF19" s="173">
        <v>2180.1999999999998</v>
      </c>
      <c r="AG19" s="174">
        <v>-371.8</v>
      </c>
      <c r="AH19" s="176">
        <v>0.17050000000000001</v>
      </c>
      <c r="AI19" s="173">
        <v>2211.8000000000002</v>
      </c>
      <c r="AJ19" s="174">
        <v>-315.7</v>
      </c>
      <c r="AK19" s="176">
        <v>0.14269999999999999</v>
      </c>
      <c r="AL19" s="173">
        <v>2575.4</v>
      </c>
      <c r="AM19" s="174">
        <v>-792.2</v>
      </c>
      <c r="AN19" s="176">
        <v>0.30760000000000004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</row>
    <row r="20" spans="1:216" s="232" customFormat="1">
      <c r="A20" s="21" t="s">
        <v>900</v>
      </c>
      <c r="B20" s="173">
        <f>SUM(B21:B22)</f>
        <v>3442.1</v>
      </c>
      <c r="C20" s="174">
        <f>SUM(C21:C22)</f>
        <v>-54.9</v>
      </c>
      <c r="D20" s="175">
        <f>C20/B20*-1</f>
        <v>1.5949565672118766E-2</v>
      </c>
      <c r="E20" s="173">
        <f>SUM(E21:E22)</f>
        <v>3395.2</v>
      </c>
      <c r="F20" s="174">
        <f>SUM(F21:F22)</f>
        <v>-138.1</v>
      </c>
      <c r="G20" s="176">
        <f>F20/E20*-1</f>
        <v>4.0675070688030161E-2</v>
      </c>
      <c r="H20" s="173">
        <f>SUM(H21:H22)</f>
        <v>3327.2999999999997</v>
      </c>
      <c r="I20" s="174">
        <f>SUM(I21:I22)</f>
        <v>-224.60000000000002</v>
      </c>
      <c r="J20" s="176">
        <f>I20/H20*-1</f>
        <v>6.750217894388845E-2</v>
      </c>
      <c r="K20" s="173">
        <f>SUM(K21:K22)</f>
        <v>3253.1000000000004</v>
      </c>
      <c r="L20" s="174">
        <f>SUM(L21:L22)</f>
        <v>-304.70000000000005</v>
      </c>
      <c r="M20" s="176">
        <f>L20/K20*-1</f>
        <v>9.3664504626356407E-2</v>
      </c>
      <c r="N20" s="173">
        <f>SUM(N21:N22)</f>
        <v>2891</v>
      </c>
      <c r="O20" s="174">
        <f>SUM(O21:O22)</f>
        <v>-51.9</v>
      </c>
      <c r="P20" s="176">
        <f>O20/N20*-1</f>
        <v>1.795226565202352E-2</v>
      </c>
      <c r="Q20" s="173">
        <f>SUM(Q21:Q22)</f>
        <v>2894.3999999999996</v>
      </c>
      <c r="R20" s="174">
        <f>SUM(R21:R22)</f>
        <v>-233.6</v>
      </c>
      <c r="S20" s="176">
        <f>R20/Q20*-1</f>
        <v>8.0707573244886685E-2</v>
      </c>
      <c r="T20" s="173">
        <f>SUM(T21:T22)</f>
        <v>2883.2</v>
      </c>
      <c r="U20" s="174">
        <f>SUM(U21:U22)</f>
        <v>-336.9</v>
      </c>
      <c r="V20" s="176">
        <f>U20/T20*-1</f>
        <v>0.11684933407325195</v>
      </c>
      <c r="W20" s="173">
        <f>SUM(W21:W22)</f>
        <v>2825.5</v>
      </c>
      <c r="X20" s="174">
        <f>SUM(X21:X22)</f>
        <v>-399.5</v>
      </c>
      <c r="Y20" s="176">
        <f>X20/W20*-1</f>
        <v>0.14139090426473191</v>
      </c>
      <c r="Z20" s="173">
        <f>SUM(Z21:Z22)</f>
        <v>2506</v>
      </c>
      <c r="AA20" s="174">
        <f>SUM(AA21:AA22)</f>
        <v>-91.6</v>
      </c>
      <c r="AB20" s="176">
        <f>AA20/Z20*-1</f>
        <v>3.6552274541101354E-2</v>
      </c>
      <c r="AC20" s="173">
        <v>2452.1999999999998</v>
      </c>
      <c r="AD20" s="174">
        <v>-98.5</v>
      </c>
      <c r="AE20" s="176">
        <v>4.02E-2</v>
      </c>
      <c r="AF20" s="173">
        <v>2411.1999999999998</v>
      </c>
      <c r="AG20" s="174">
        <v>-223.2</v>
      </c>
      <c r="AH20" s="176">
        <v>9.2600000000000002E-2</v>
      </c>
      <c r="AI20" s="173">
        <v>2393.6</v>
      </c>
      <c r="AJ20" s="174">
        <v>-216</v>
      </c>
      <c r="AK20" s="176">
        <v>9.0200000000000002E-2</v>
      </c>
      <c r="AL20" s="173">
        <v>2279</v>
      </c>
      <c r="AM20" s="174">
        <v>-304.10000000000002</v>
      </c>
      <c r="AN20" s="176">
        <v>0.13350000000000001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216">
      <c r="A21" s="38" t="s">
        <v>901</v>
      </c>
      <c r="B21" s="173">
        <v>2553.1999999999998</v>
      </c>
      <c r="C21" s="174">
        <v>-30</v>
      </c>
      <c r="D21" s="175">
        <v>1.1699999999999999E-2</v>
      </c>
      <c r="E21" s="173">
        <v>2508.6999999999998</v>
      </c>
      <c r="F21" s="174">
        <v>-52.6</v>
      </c>
      <c r="G21" s="176">
        <v>2.1000000000000001E-2</v>
      </c>
      <c r="H21" s="173">
        <v>2461.1999999999998</v>
      </c>
      <c r="I21" s="174">
        <v>-121.9</v>
      </c>
      <c r="J21" s="176">
        <v>4.9500000000000002E-2</v>
      </c>
      <c r="K21" s="173">
        <v>2411.3000000000002</v>
      </c>
      <c r="L21" s="174">
        <v>-152.30000000000001</v>
      </c>
      <c r="M21" s="176">
        <v>6.3200000000000006E-2</v>
      </c>
      <c r="N21" s="173">
        <v>2163.6999999999998</v>
      </c>
      <c r="O21" s="174">
        <v>-22.4</v>
      </c>
      <c r="P21" s="176">
        <v>1.03E-2</v>
      </c>
      <c r="Q21" s="173">
        <v>2127.1999999999998</v>
      </c>
      <c r="R21" s="174">
        <v>-46.6</v>
      </c>
      <c r="S21" s="176">
        <v>2.1899999999999999E-2</v>
      </c>
      <c r="T21" s="173">
        <v>2085.1999999999998</v>
      </c>
      <c r="U21" s="174">
        <v>-67.599999999999994</v>
      </c>
      <c r="V21" s="176">
        <v>3.2400000000000005E-2</v>
      </c>
      <c r="W21" s="173">
        <v>2019.4</v>
      </c>
      <c r="X21" s="174">
        <v>-153.30000000000001</v>
      </c>
      <c r="Y21" s="176">
        <v>7.5899999999999995E-2</v>
      </c>
      <c r="Z21" s="173">
        <v>1713.5</v>
      </c>
      <c r="AA21" s="174">
        <v>-16.3</v>
      </c>
      <c r="AB21" s="176">
        <v>9.5000000000000015E-3</v>
      </c>
      <c r="AC21" s="173">
        <v>1678.5</v>
      </c>
      <c r="AD21" s="174">
        <v>-32</v>
      </c>
      <c r="AE21" s="176">
        <v>1.9100000000000002E-2</v>
      </c>
      <c r="AF21" s="173">
        <v>1645.1</v>
      </c>
      <c r="AG21" s="174">
        <v>-47.1</v>
      </c>
      <c r="AH21" s="176">
        <v>2.86E-2</v>
      </c>
      <c r="AI21" s="173">
        <v>1631.9</v>
      </c>
      <c r="AJ21" s="174">
        <v>-68.2</v>
      </c>
      <c r="AK21" s="176">
        <v>4.1799999999999997E-2</v>
      </c>
      <c r="AL21" s="173">
        <v>1528.6</v>
      </c>
      <c r="AM21" s="174">
        <v>-15.6</v>
      </c>
      <c r="AN21" s="176">
        <v>1.0200000000000001E-2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</row>
    <row r="22" spans="1:216">
      <c r="A22" s="38" t="s">
        <v>902</v>
      </c>
      <c r="B22" s="173">
        <v>888.9</v>
      </c>
      <c r="C22" s="174">
        <v>-24.9</v>
      </c>
      <c r="D22" s="175">
        <v>2.7999999999999997E-2</v>
      </c>
      <c r="E22" s="173">
        <v>886.5</v>
      </c>
      <c r="F22" s="174">
        <v>-85.5</v>
      </c>
      <c r="G22" s="176">
        <v>9.6500000000000002E-2</v>
      </c>
      <c r="H22" s="173">
        <v>866.1</v>
      </c>
      <c r="I22" s="174">
        <v>-102.7</v>
      </c>
      <c r="J22" s="176">
        <v>0.1186</v>
      </c>
      <c r="K22" s="173">
        <v>841.8</v>
      </c>
      <c r="L22" s="174">
        <v>-152.4</v>
      </c>
      <c r="M22" s="176">
        <v>0.18100000000000002</v>
      </c>
      <c r="N22" s="173">
        <v>727.3</v>
      </c>
      <c r="O22" s="174">
        <v>-29.5</v>
      </c>
      <c r="P22" s="176">
        <v>4.0599999999999997E-2</v>
      </c>
      <c r="Q22" s="173">
        <v>767.2</v>
      </c>
      <c r="R22" s="174">
        <v>-187</v>
      </c>
      <c r="S22" s="176">
        <v>0.2437</v>
      </c>
      <c r="T22" s="173">
        <v>798</v>
      </c>
      <c r="U22" s="174">
        <v>-269.3</v>
      </c>
      <c r="V22" s="176">
        <v>0.33750000000000002</v>
      </c>
      <c r="W22" s="173">
        <v>806.1</v>
      </c>
      <c r="X22" s="174">
        <v>-246.2</v>
      </c>
      <c r="Y22" s="176">
        <v>0.3054</v>
      </c>
      <c r="Z22" s="173">
        <v>792.5</v>
      </c>
      <c r="AA22" s="174">
        <v>-75.3</v>
      </c>
      <c r="AB22" s="176">
        <v>9.5000000000000001E-2</v>
      </c>
      <c r="AC22" s="173">
        <v>773.7</v>
      </c>
      <c r="AD22" s="174">
        <v>-66.400000000000006</v>
      </c>
      <c r="AE22" s="176">
        <v>8.5900000000000004E-2</v>
      </c>
      <c r="AF22" s="173">
        <v>766</v>
      </c>
      <c r="AG22" s="174">
        <v>-176.1</v>
      </c>
      <c r="AH22" s="176">
        <v>0.22989999999999999</v>
      </c>
      <c r="AI22" s="173">
        <v>761.7</v>
      </c>
      <c r="AJ22" s="174">
        <v>-147.80000000000001</v>
      </c>
      <c r="AK22" s="176">
        <v>0.19399999999999998</v>
      </c>
      <c r="AL22" s="173">
        <v>750.3</v>
      </c>
      <c r="AM22" s="174">
        <v>-288.5</v>
      </c>
      <c r="AN22" s="176">
        <v>0.38450000000000001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</row>
    <row r="23" spans="1:216">
      <c r="A23" s="21" t="s">
        <v>903</v>
      </c>
      <c r="B23" s="173">
        <v>2671.9</v>
      </c>
      <c r="C23" s="174">
        <v>-79.8</v>
      </c>
      <c r="D23" s="175">
        <v>2.9900000000000003E-2</v>
      </c>
      <c r="E23" s="173">
        <v>2783.4</v>
      </c>
      <c r="F23" s="174">
        <v>-150.19999999999999</v>
      </c>
      <c r="G23" s="176">
        <v>5.4000000000000006E-2</v>
      </c>
      <c r="H23" s="173">
        <v>2855.3</v>
      </c>
      <c r="I23" s="174">
        <v>-215.9</v>
      </c>
      <c r="J23" s="176">
        <v>7.5600000000000001E-2</v>
      </c>
      <c r="K23" s="173">
        <v>2865.1</v>
      </c>
      <c r="L23" s="174">
        <v>-267.3</v>
      </c>
      <c r="M23" s="176">
        <v>9.3299999999999994E-2</v>
      </c>
      <c r="N23" s="173">
        <v>2760.9</v>
      </c>
      <c r="O23" s="174">
        <v>-42.1</v>
      </c>
      <c r="P23" s="176">
        <v>1.52E-2</v>
      </c>
      <c r="Q23" s="173">
        <v>2905.8</v>
      </c>
      <c r="R23" s="174">
        <v>-89</v>
      </c>
      <c r="S23" s="176">
        <v>3.0600000000000002E-2</v>
      </c>
      <c r="T23" s="173">
        <v>3073.9</v>
      </c>
      <c r="U23" s="174">
        <v>-141</v>
      </c>
      <c r="V23" s="176">
        <v>4.5899999999999996E-2</v>
      </c>
      <c r="W23" s="173">
        <v>3237.5</v>
      </c>
      <c r="X23" s="174">
        <v>-201.3</v>
      </c>
      <c r="Y23" s="176">
        <v>6.2199999999999998E-2</v>
      </c>
      <c r="Z23" s="173">
        <v>4086.8</v>
      </c>
      <c r="AA23" s="174">
        <v>-63.2</v>
      </c>
      <c r="AB23" s="176">
        <v>1.55E-2</v>
      </c>
      <c r="AC23" s="173">
        <v>4245.6000000000004</v>
      </c>
      <c r="AD23" s="174">
        <v>-132.80000000000001</v>
      </c>
      <c r="AE23" s="176">
        <v>3.1300000000000001E-2</v>
      </c>
      <c r="AF23" s="173">
        <v>4309.3</v>
      </c>
      <c r="AG23" s="174">
        <v>-203.8</v>
      </c>
      <c r="AH23" s="176">
        <v>4.7300000000000002E-2</v>
      </c>
      <c r="AI23" s="173">
        <v>4320.6000000000004</v>
      </c>
      <c r="AJ23" s="174">
        <v>-263.5</v>
      </c>
      <c r="AK23" s="176">
        <v>6.0999999999999999E-2</v>
      </c>
      <c r="AL23" s="173">
        <v>4463.1000000000004</v>
      </c>
      <c r="AM23" s="174">
        <v>-48.2</v>
      </c>
      <c r="AN23" s="176">
        <v>1.0800000000000001E-2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</row>
    <row r="24" spans="1:216" s="13" customFormat="1">
      <c r="A24" s="17" t="s">
        <v>737</v>
      </c>
      <c r="B24" s="181">
        <v>9452.1</v>
      </c>
      <c r="C24" s="177" t="s">
        <v>134</v>
      </c>
      <c r="D24" s="182" t="s">
        <v>134</v>
      </c>
      <c r="E24" s="181">
        <v>9432.2999999999993</v>
      </c>
      <c r="F24" s="177" t="s">
        <v>134</v>
      </c>
      <c r="G24" s="183" t="s">
        <v>134</v>
      </c>
      <c r="H24" s="181">
        <v>9388.7999999999993</v>
      </c>
      <c r="I24" s="177" t="s">
        <v>134</v>
      </c>
      <c r="J24" s="183" t="s">
        <v>134</v>
      </c>
      <c r="K24" s="181">
        <v>9443.4</v>
      </c>
      <c r="L24" s="177" t="s">
        <v>134</v>
      </c>
      <c r="M24" s="183" t="s">
        <v>134</v>
      </c>
      <c r="N24" s="181">
        <v>9676.9</v>
      </c>
      <c r="O24" s="177" t="s">
        <v>134</v>
      </c>
      <c r="P24" s="183" t="s">
        <v>134</v>
      </c>
      <c r="Q24" s="181">
        <v>9896.6</v>
      </c>
      <c r="R24" s="177" t="s">
        <v>134</v>
      </c>
      <c r="S24" s="183" t="s">
        <v>134</v>
      </c>
      <c r="T24" s="181">
        <v>9957.5</v>
      </c>
      <c r="U24" s="177" t="s">
        <v>134</v>
      </c>
      <c r="V24" s="183" t="s">
        <v>134</v>
      </c>
      <c r="W24" s="181">
        <v>10049.4</v>
      </c>
      <c r="X24" s="177" t="s">
        <v>134</v>
      </c>
      <c r="Y24" s="183" t="s">
        <v>134</v>
      </c>
      <c r="Z24" s="181">
        <v>10160.6</v>
      </c>
      <c r="AA24" s="177" t="s">
        <v>134</v>
      </c>
      <c r="AB24" s="183" t="s">
        <v>134</v>
      </c>
      <c r="AC24" s="181">
        <v>10227.799999999999</v>
      </c>
      <c r="AD24" s="177" t="s">
        <v>134</v>
      </c>
      <c r="AE24" s="183" t="s">
        <v>134</v>
      </c>
      <c r="AF24" s="181">
        <v>10254.4</v>
      </c>
      <c r="AG24" s="177" t="s">
        <v>134</v>
      </c>
      <c r="AH24" s="183" t="s">
        <v>134</v>
      </c>
      <c r="AI24" s="181">
        <v>10331.5</v>
      </c>
      <c r="AJ24" s="177" t="s">
        <v>134</v>
      </c>
      <c r="AK24" s="183" t="s">
        <v>134</v>
      </c>
      <c r="AL24" s="181">
        <v>10936.9</v>
      </c>
      <c r="AM24" s="177" t="s">
        <v>134</v>
      </c>
      <c r="AN24" s="183" t="s">
        <v>134</v>
      </c>
      <c r="AO24"/>
      <c r="AP24"/>
      <c r="AQ24"/>
    </row>
    <row r="25" spans="1:216" s="13" customFormat="1">
      <c r="A25" s="17" t="s">
        <v>738</v>
      </c>
      <c r="B25" s="181">
        <v>6505.4</v>
      </c>
      <c r="C25" s="177" t="s">
        <v>134</v>
      </c>
      <c r="D25" s="182" t="s">
        <v>134</v>
      </c>
      <c r="E25" s="181">
        <v>6549.6</v>
      </c>
      <c r="F25" s="177" t="s">
        <v>134</v>
      </c>
      <c r="G25" s="183" t="s">
        <v>134</v>
      </c>
      <c r="H25" s="181">
        <v>6604.1</v>
      </c>
      <c r="I25" s="177" t="s">
        <v>134</v>
      </c>
      <c r="J25" s="183" t="s">
        <v>134</v>
      </c>
      <c r="K25" s="181">
        <v>6677.4</v>
      </c>
      <c r="L25" s="177" t="s">
        <v>134</v>
      </c>
      <c r="M25" s="183" t="s">
        <v>134</v>
      </c>
      <c r="N25" s="181">
        <v>7170</v>
      </c>
      <c r="O25" s="177" t="s">
        <v>134</v>
      </c>
      <c r="P25" s="183" t="s">
        <v>134</v>
      </c>
      <c r="Q25" s="181">
        <v>7089</v>
      </c>
      <c r="R25" s="177" t="s">
        <v>134</v>
      </c>
      <c r="S25" s="183" t="s">
        <v>134</v>
      </c>
      <c r="T25" s="181">
        <v>7131.1</v>
      </c>
      <c r="U25" s="177" t="s">
        <v>134</v>
      </c>
      <c r="V25" s="183" t="s">
        <v>134</v>
      </c>
      <c r="W25" s="181">
        <v>7176</v>
      </c>
      <c r="X25" s="177" t="s">
        <v>134</v>
      </c>
      <c r="Y25" s="183" t="s">
        <v>134</v>
      </c>
      <c r="Z25" s="181">
        <v>7408.3</v>
      </c>
      <c r="AA25" s="177" t="s">
        <v>134</v>
      </c>
      <c r="AB25" s="183" t="s">
        <v>134</v>
      </c>
      <c r="AC25" s="181">
        <v>7471.8</v>
      </c>
      <c r="AD25" s="177" t="s">
        <v>134</v>
      </c>
      <c r="AE25" s="183" t="s">
        <v>134</v>
      </c>
      <c r="AF25" s="181">
        <v>7550.6</v>
      </c>
      <c r="AG25" s="177" t="s">
        <v>134</v>
      </c>
      <c r="AH25" s="183" t="s">
        <v>134</v>
      </c>
      <c r="AI25" s="181">
        <v>7603</v>
      </c>
      <c r="AJ25" s="177" t="s">
        <v>134</v>
      </c>
      <c r="AK25" s="183" t="s">
        <v>134</v>
      </c>
      <c r="AL25" s="181">
        <v>7950.7</v>
      </c>
      <c r="AM25" s="177" t="s">
        <v>134</v>
      </c>
      <c r="AN25" s="183" t="s">
        <v>134</v>
      </c>
      <c r="AO25"/>
      <c r="AP25"/>
      <c r="AQ25"/>
    </row>
    <row r="26" spans="1:216" s="13" customFormat="1">
      <c r="A26" s="233" t="s">
        <v>739</v>
      </c>
      <c r="B26" s="187">
        <v>69113.3</v>
      </c>
      <c r="C26" s="188">
        <v>-1342.8</v>
      </c>
      <c r="D26" s="194">
        <v>1.9400000000000001E-2</v>
      </c>
      <c r="E26" s="187">
        <v>69655.100000000006</v>
      </c>
      <c r="F26" s="188">
        <v>-2665</v>
      </c>
      <c r="G26" s="189">
        <v>3.8300000000000001E-2</v>
      </c>
      <c r="H26" s="187">
        <v>70216.899999999994</v>
      </c>
      <c r="I26" s="188">
        <v>-3738.2</v>
      </c>
      <c r="J26" s="189">
        <v>5.3200000000000004E-2</v>
      </c>
      <c r="K26" s="187">
        <v>70772.100000000006</v>
      </c>
      <c r="L26" s="188">
        <v>-4763.5</v>
      </c>
      <c r="M26" s="189">
        <v>6.7299999999999999E-2</v>
      </c>
      <c r="N26" s="187">
        <v>74445.8</v>
      </c>
      <c r="O26" s="188">
        <v>-796.2</v>
      </c>
      <c r="P26" s="189">
        <v>1.0700000000000001E-2</v>
      </c>
      <c r="Q26" s="187">
        <v>74373.3</v>
      </c>
      <c r="R26" s="188">
        <v>-1972.5</v>
      </c>
      <c r="S26" s="189">
        <v>2.6499999999999999E-2</v>
      </c>
      <c r="T26" s="187">
        <v>75029.600000000006</v>
      </c>
      <c r="U26" s="188">
        <v>-2989</v>
      </c>
      <c r="V26" s="189">
        <v>3.9800000000000002E-2</v>
      </c>
      <c r="W26" s="187">
        <v>75409.7</v>
      </c>
      <c r="X26" s="188">
        <v>-3860.6</v>
      </c>
      <c r="Y26" s="189">
        <v>5.1200000000000002E-2</v>
      </c>
      <c r="Z26" s="187">
        <v>77562.100000000006</v>
      </c>
      <c r="AA26" s="188">
        <v>-919</v>
      </c>
      <c r="AB26" s="189">
        <v>1.18E-2</v>
      </c>
      <c r="AC26" s="187">
        <v>78429.899999999994</v>
      </c>
      <c r="AD26" s="188">
        <v>-1825.7</v>
      </c>
      <c r="AE26" s="189">
        <v>2.3300000000000001E-2</v>
      </c>
      <c r="AF26" s="187">
        <v>78942.399999999994</v>
      </c>
      <c r="AG26" s="188">
        <v>-2980.5</v>
      </c>
      <c r="AH26" s="189">
        <v>3.78E-2</v>
      </c>
      <c r="AI26" s="187">
        <v>79271.7</v>
      </c>
      <c r="AJ26" s="188">
        <v>-3580.4</v>
      </c>
      <c r="AK26" s="189">
        <v>4.5199999999999997E-2</v>
      </c>
      <c r="AL26" s="187">
        <v>82434.399999999994</v>
      </c>
      <c r="AM26" s="188">
        <v>-1659.8</v>
      </c>
      <c r="AN26" s="189">
        <v>2.0099999999999996E-2</v>
      </c>
      <c r="AO26"/>
      <c r="AP26"/>
      <c r="AQ26"/>
    </row>
    <row r="27" spans="1:216" s="13" customFormat="1">
      <c r="A27" s="234" t="s">
        <v>740</v>
      </c>
      <c r="B27" s="181"/>
      <c r="C27" s="177"/>
      <c r="D27" s="182">
        <v>1.78E-2</v>
      </c>
      <c r="E27" s="181"/>
      <c r="F27" s="177"/>
      <c r="G27" s="183">
        <v>3.61E-2</v>
      </c>
      <c r="H27" s="181"/>
      <c r="I27" s="177"/>
      <c r="J27" s="183">
        <v>5.3899999999999997E-2</v>
      </c>
      <c r="K27" s="181"/>
      <c r="L27" s="177"/>
      <c r="M27" s="183">
        <v>7.3700000000000002E-2</v>
      </c>
      <c r="N27" s="181"/>
      <c r="O27" s="177"/>
      <c r="P27" s="183">
        <v>1.8100000000000002E-2</v>
      </c>
      <c r="Q27" s="181"/>
      <c r="R27" s="177"/>
      <c r="S27" s="183">
        <v>3.61E-2</v>
      </c>
      <c r="T27" s="181"/>
      <c r="U27" s="177"/>
      <c r="V27" s="183">
        <v>5.4800000000000001E-2</v>
      </c>
      <c r="W27" s="181"/>
      <c r="X27" s="177"/>
      <c r="Y27" s="183">
        <v>7.5499999999999998E-2</v>
      </c>
      <c r="Z27" s="181"/>
      <c r="AA27" s="177"/>
      <c r="AB27" s="183">
        <v>1.7399999999999999E-2</v>
      </c>
      <c r="AC27" s="181"/>
      <c r="AD27" s="177"/>
      <c r="AE27" s="183">
        <v>3.44E-2</v>
      </c>
      <c r="AF27" s="181"/>
      <c r="AG27" s="177"/>
      <c r="AH27" s="183">
        <v>5.2300000000000006E-2</v>
      </c>
      <c r="AI27" s="181"/>
      <c r="AJ27" s="177"/>
      <c r="AK27" s="183">
        <v>6.9699999999999998E-2</v>
      </c>
      <c r="AL27" s="181"/>
      <c r="AM27" s="177"/>
      <c r="AN27" s="183">
        <v>1.5300000000000001E-2</v>
      </c>
      <c r="AO27"/>
      <c r="AP27"/>
      <c r="AQ27"/>
    </row>
    <row r="28" spans="1:216" s="13" customFormat="1">
      <c r="A28" s="17" t="s">
        <v>741</v>
      </c>
      <c r="B28" s="181"/>
      <c r="C28" s="177">
        <v>1232.5</v>
      </c>
      <c r="D28" s="182">
        <v>2.0199999999999999E-2</v>
      </c>
      <c r="E28" s="181"/>
      <c r="F28" s="177">
        <v>2514</v>
      </c>
      <c r="G28" s="183">
        <v>4.0800000000000003E-2</v>
      </c>
      <c r="H28" s="181"/>
      <c r="I28" s="177">
        <v>3787.4</v>
      </c>
      <c r="J28" s="183">
        <v>6.0899999999999996E-2</v>
      </c>
      <c r="K28" s="181"/>
      <c r="L28" s="177">
        <v>5215</v>
      </c>
      <c r="M28" s="183">
        <v>8.3299999999999999E-2</v>
      </c>
      <c r="N28" s="181"/>
      <c r="O28" s="177">
        <v>1347.3</v>
      </c>
      <c r="P28" s="183">
        <v>2.0299999999999999E-2</v>
      </c>
      <c r="Q28" s="181"/>
      <c r="R28" s="177">
        <v>2684.4</v>
      </c>
      <c r="S28" s="183">
        <v>4.0599999999999997E-2</v>
      </c>
      <c r="T28" s="181"/>
      <c r="U28" s="177">
        <v>4113.1000000000004</v>
      </c>
      <c r="V28" s="183">
        <v>6.1799999999999994E-2</v>
      </c>
      <c r="W28" s="181"/>
      <c r="X28" s="177">
        <v>5691.1</v>
      </c>
      <c r="Y28" s="183">
        <v>8.5099999999999995E-2</v>
      </c>
      <c r="Z28" s="181"/>
      <c r="AA28" s="177">
        <v>1345.7</v>
      </c>
      <c r="AB28" s="183">
        <v>1.9500000000000003E-2</v>
      </c>
      <c r="AC28" s="181"/>
      <c r="AD28" s="177">
        <v>2697.3</v>
      </c>
      <c r="AE28" s="183">
        <v>3.8599999999999995E-2</v>
      </c>
      <c r="AF28" s="181"/>
      <c r="AG28" s="177">
        <v>4131.8999999999996</v>
      </c>
      <c r="AH28" s="183">
        <v>5.8899999999999994E-2</v>
      </c>
      <c r="AI28" s="181"/>
      <c r="AJ28" s="177">
        <v>5525</v>
      </c>
      <c r="AK28" s="183">
        <v>7.8700000000000006E-2</v>
      </c>
      <c r="AL28" s="181"/>
      <c r="AM28" s="177">
        <v>1261.5999999999999</v>
      </c>
      <c r="AN28" s="183">
        <v>1.7500000000000002E-2</v>
      </c>
      <c r="AO28"/>
      <c r="AP28"/>
      <c r="AQ28"/>
    </row>
    <row r="29" spans="1:216" s="13" customFormat="1">
      <c r="A29" s="233" t="s">
        <v>742</v>
      </c>
      <c r="B29" s="187"/>
      <c r="C29" s="188"/>
      <c r="D29" s="194">
        <v>8.3100000000000007E-2</v>
      </c>
      <c r="E29" s="187"/>
      <c r="F29" s="188"/>
      <c r="G29" s="189">
        <v>8.3199999999999996E-2</v>
      </c>
      <c r="H29" s="187"/>
      <c r="I29" s="188"/>
      <c r="J29" s="189">
        <v>8.2100000000000006E-2</v>
      </c>
      <c r="K29" s="187"/>
      <c r="L29" s="188"/>
      <c r="M29" s="189"/>
      <c r="N29" s="187"/>
      <c r="O29" s="188"/>
      <c r="P29" s="189">
        <v>8.3699999999999997E-2</v>
      </c>
      <c r="Q29" s="187"/>
      <c r="R29" s="188"/>
      <c r="S29" s="189">
        <v>8.2899999999999988E-2</v>
      </c>
      <c r="T29" s="187"/>
      <c r="U29" s="188"/>
      <c r="V29" s="189">
        <v>8.3199999999999996E-2</v>
      </c>
      <c r="W29" s="187"/>
      <c r="X29" s="188"/>
      <c r="Y29" s="189"/>
      <c r="Z29" s="187"/>
      <c r="AA29" s="188"/>
      <c r="AB29" s="189">
        <v>8.0399999999999985E-2</v>
      </c>
      <c r="AC29" s="187"/>
      <c r="AD29" s="188"/>
      <c r="AE29" s="189">
        <v>7.8799999999999995E-2</v>
      </c>
      <c r="AF29" s="187"/>
      <c r="AG29" s="188"/>
      <c r="AH29" s="189">
        <v>7.9299999999999995E-2</v>
      </c>
      <c r="AI29" s="187"/>
      <c r="AJ29" s="188"/>
      <c r="AK29" s="189"/>
      <c r="AL29" s="187"/>
      <c r="AM29" s="188"/>
      <c r="AN29" s="189">
        <v>7.1800000000000003E-2</v>
      </c>
      <c r="AO29"/>
      <c r="AP29"/>
      <c r="AQ29"/>
    </row>
    <row r="30" spans="1:216" ht="28.5">
      <c r="A30" s="235" t="s">
        <v>848</v>
      </c>
    </row>
    <row r="31" spans="1:216">
      <c r="A31" s="236" t="s">
        <v>904</v>
      </c>
    </row>
    <row r="32" spans="1:216">
      <c r="A32" s="235" t="s">
        <v>905</v>
      </c>
    </row>
    <row r="33" spans="1:216">
      <c r="A33" s="21"/>
      <c r="AL33"/>
      <c r="AM33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</row>
    <row r="34" spans="1:216">
      <c r="AL34"/>
      <c r="AM3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</row>
  </sheetData>
  <mergeCells count="13">
    <mergeCell ref="AL2:AN2"/>
    <mergeCell ref="T2:V2"/>
    <mergeCell ref="W2:Y2"/>
    <mergeCell ref="Z2:AB2"/>
    <mergeCell ref="AC2:AE2"/>
    <mergeCell ref="AF2:AH2"/>
    <mergeCell ref="AI2:AK2"/>
    <mergeCell ref="Q2:S2"/>
    <mergeCell ref="B2:D2"/>
    <mergeCell ref="E2:G2"/>
    <mergeCell ref="H2:J2"/>
    <mergeCell ref="K2:M2"/>
    <mergeCell ref="N2:P2"/>
  </mergeCells>
  <hyperlinks>
    <hyperlink ref="A1" location="Índice!A1" display="           Índice           " xr:uid="{00000000-0004-0000-1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50"/>
  </sheetPr>
  <dimension ref="A1:HQ37"/>
  <sheetViews>
    <sheetView workbookViewId="0">
      <pane xSplit="1" topLeftCell="BP1" activePane="topRight" state="frozen"/>
      <selection pane="topRight"/>
    </sheetView>
  </sheetViews>
  <sheetFormatPr defaultColWidth="9" defaultRowHeight="15"/>
  <cols>
    <col min="1" max="1" width="58.7109375" style="4" customWidth="1"/>
    <col min="2" max="3" width="13.28515625" style="4" customWidth="1"/>
    <col min="4" max="4" width="13.28515625" style="72" customWidth="1"/>
    <col min="5" max="6" width="13.28515625" style="4" customWidth="1"/>
    <col min="7" max="7" width="13.28515625" style="72" customWidth="1"/>
    <col min="8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21" width="13.28515625" style="4" customWidth="1"/>
    <col min="22" max="22" width="13.28515625" style="72" customWidth="1"/>
    <col min="23" max="23" width="13.28515625" style="4" customWidth="1"/>
    <col min="24" max="24" width="13.28515625" style="71" customWidth="1"/>
    <col min="25" max="25" width="13.28515625" style="72" customWidth="1"/>
    <col min="26" max="42" width="13.28515625" style="4" customWidth="1"/>
    <col min="43" max="43" width="13.28515625" style="72" customWidth="1"/>
    <col min="44" max="70" width="13.28515625" customWidth="1"/>
    <col min="226" max="16384" width="9" style="4"/>
  </cols>
  <sheetData>
    <row r="1" spans="1:225" ht="57" customHeight="1">
      <c r="A1" s="5" t="s">
        <v>17</v>
      </c>
      <c r="B1" s="6"/>
      <c r="C1" s="6"/>
      <c r="D1" s="74"/>
      <c r="E1" s="6"/>
      <c r="F1" s="6"/>
      <c r="G1" s="74"/>
      <c r="H1" s="6"/>
      <c r="I1" s="6"/>
      <c r="J1" s="74"/>
      <c r="K1" s="6"/>
      <c r="L1" s="6"/>
      <c r="M1" s="74"/>
      <c r="N1" s="6"/>
      <c r="O1" s="6"/>
      <c r="P1" s="6"/>
      <c r="Q1" s="6"/>
      <c r="R1" s="6"/>
      <c r="S1" s="6"/>
      <c r="T1" s="6"/>
      <c r="U1" s="6"/>
      <c r="V1" s="74"/>
      <c r="W1" s="6"/>
      <c r="X1" s="73"/>
      <c r="Y1" s="7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5"/>
      <c r="AM1" s="5"/>
      <c r="AN1" s="5"/>
      <c r="AO1" s="6"/>
      <c r="AP1" s="6"/>
      <c r="AQ1" s="74"/>
    </row>
    <row r="2" spans="1:225" customFormat="1" ht="15.75" customHeight="1">
      <c r="A2" s="5"/>
      <c r="B2" s="301" t="s">
        <v>792</v>
      </c>
      <c r="C2" s="301"/>
      <c r="D2" s="301"/>
      <c r="E2" s="301" t="s">
        <v>791</v>
      </c>
      <c r="F2" s="301"/>
      <c r="G2" s="301"/>
      <c r="H2" s="301" t="s">
        <v>290</v>
      </c>
      <c r="I2" s="301"/>
      <c r="J2" s="301"/>
      <c r="K2" s="301" t="s">
        <v>475</v>
      </c>
      <c r="L2" s="301"/>
      <c r="M2" s="301"/>
      <c r="N2" s="301" t="s">
        <v>790</v>
      </c>
      <c r="O2" s="301"/>
      <c r="P2" s="301"/>
      <c r="Q2" s="301" t="s">
        <v>789</v>
      </c>
      <c r="R2" s="301"/>
      <c r="S2" s="301"/>
      <c r="T2" s="301" t="s">
        <v>267</v>
      </c>
      <c r="U2" s="301"/>
      <c r="V2" s="301"/>
      <c r="W2" s="301" t="s">
        <v>471</v>
      </c>
      <c r="X2" s="301"/>
      <c r="Y2" s="301"/>
      <c r="Z2" s="301" t="s">
        <v>788</v>
      </c>
      <c r="AA2" s="301"/>
      <c r="AB2" s="301"/>
      <c r="AC2" s="298" t="s">
        <v>787</v>
      </c>
      <c r="AD2" s="298"/>
      <c r="AE2" s="298"/>
      <c r="AF2" s="301" t="s">
        <v>266</v>
      </c>
      <c r="AG2" s="301"/>
      <c r="AH2" s="301"/>
      <c r="AI2" s="301" t="s">
        <v>467</v>
      </c>
      <c r="AJ2" s="301"/>
      <c r="AK2" s="301"/>
      <c r="AL2" s="301" t="s">
        <v>619</v>
      </c>
      <c r="AM2" s="301"/>
      <c r="AN2" s="301"/>
      <c r="AO2" s="301" t="s">
        <v>801</v>
      </c>
      <c r="AP2" s="301"/>
      <c r="AQ2" s="301"/>
      <c r="AR2" s="301" t="s">
        <v>828</v>
      </c>
      <c r="AS2" s="301"/>
      <c r="AT2" s="301"/>
      <c r="AU2" s="301" t="s">
        <v>861</v>
      </c>
      <c r="AV2" s="301"/>
      <c r="AW2" s="301"/>
      <c r="AX2" s="301" t="s">
        <v>909</v>
      </c>
      <c r="AY2" s="301"/>
      <c r="AZ2" s="301"/>
      <c r="BA2" s="301" t="s">
        <v>916</v>
      </c>
      <c r="BB2" s="301"/>
      <c r="BC2" s="301"/>
      <c r="BD2" s="301" t="s">
        <v>928</v>
      </c>
      <c r="BE2" s="301"/>
      <c r="BF2" s="301"/>
      <c r="BG2" s="301" t="s">
        <v>934</v>
      </c>
      <c r="BH2" s="301"/>
      <c r="BI2" s="301"/>
      <c r="BJ2" s="301" t="s">
        <v>944</v>
      </c>
      <c r="BK2" s="301"/>
      <c r="BL2" s="301"/>
      <c r="BM2" s="301" t="s">
        <v>969</v>
      </c>
      <c r="BN2" s="301"/>
      <c r="BO2" s="301"/>
      <c r="BP2" s="301" t="s">
        <v>981</v>
      </c>
      <c r="BQ2" s="301"/>
      <c r="BR2" s="301"/>
    </row>
    <row r="3" spans="1:225" customFormat="1" ht="36.75" customHeight="1">
      <c r="A3" s="88" t="s">
        <v>721</v>
      </c>
      <c r="B3" s="228" t="s">
        <v>722</v>
      </c>
      <c r="C3" s="229" t="s">
        <v>723</v>
      </c>
      <c r="D3" s="108" t="s">
        <v>724</v>
      </c>
      <c r="E3" s="228" t="s">
        <v>722</v>
      </c>
      <c r="F3" s="229" t="s">
        <v>723</v>
      </c>
      <c r="G3" s="108" t="s">
        <v>724</v>
      </c>
      <c r="H3" s="228" t="s">
        <v>722</v>
      </c>
      <c r="I3" s="229" t="s">
        <v>723</v>
      </c>
      <c r="J3" s="108" t="s">
        <v>724</v>
      </c>
      <c r="K3" s="228" t="s">
        <v>722</v>
      </c>
      <c r="L3" s="229" t="s">
        <v>723</v>
      </c>
      <c r="M3" s="108" t="s">
        <v>724</v>
      </c>
      <c r="N3" s="228" t="s">
        <v>722</v>
      </c>
      <c r="O3" s="229" t="s">
        <v>723</v>
      </c>
      <c r="P3" s="93" t="s">
        <v>724</v>
      </c>
      <c r="Q3" s="228" t="s">
        <v>722</v>
      </c>
      <c r="R3" s="229" t="s">
        <v>723</v>
      </c>
      <c r="S3" s="93" t="s">
        <v>724</v>
      </c>
      <c r="T3" s="228" t="s">
        <v>722</v>
      </c>
      <c r="U3" s="229" t="s">
        <v>723</v>
      </c>
      <c r="V3" s="108" t="s">
        <v>724</v>
      </c>
      <c r="W3" s="228" t="s">
        <v>722</v>
      </c>
      <c r="X3" s="110" t="s">
        <v>723</v>
      </c>
      <c r="Y3" s="108" t="s">
        <v>724</v>
      </c>
      <c r="Z3" s="228" t="s">
        <v>722</v>
      </c>
      <c r="AA3" s="229" t="s">
        <v>723</v>
      </c>
      <c r="AB3" s="93" t="s">
        <v>724</v>
      </c>
      <c r="AC3" s="228" t="s">
        <v>722</v>
      </c>
      <c r="AD3" s="229" t="s">
        <v>723</v>
      </c>
      <c r="AE3" s="93" t="s">
        <v>724</v>
      </c>
      <c r="AF3" s="228" t="s">
        <v>722</v>
      </c>
      <c r="AG3" s="229" t="s">
        <v>723</v>
      </c>
      <c r="AH3" s="93" t="s">
        <v>724</v>
      </c>
      <c r="AI3" s="228" t="s">
        <v>722</v>
      </c>
      <c r="AJ3" s="229" t="s">
        <v>723</v>
      </c>
      <c r="AK3" s="93" t="s">
        <v>724</v>
      </c>
      <c r="AL3" s="228" t="s">
        <v>722</v>
      </c>
      <c r="AM3" s="229" t="s">
        <v>723</v>
      </c>
      <c r="AN3" s="93" t="s">
        <v>724</v>
      </c>
      <c r="AO3" s="228" t="s">
        <v>722</v>
      </c>
      <c r="AP3" s="229" t="s">
        <v>723</v>
      </c>
      <c r="AQ3" s="108" t="s">
        <v>724</v>
      </c>
      <c r="AR3" s="228" t="s">
        <v>722</v>
      </c>
      <c r="AS3" s="229" t="s">
        <v>723</v>
      </c>
      <c r="AT3" s="108" t="s">
        <v>724</v>
      </c>
      <c r="AU3" s="228" t="s">
        <v>722</v>
      </c>
      <c r="AV3" s="229" t="s">
        <v>723</v>
      </c>
      <c r="AW3" s="108" t="s">
        <v>724</v>
      </c>
      <c r="AX3" s="230" t="s">
        <v>722</v>
      </c>
      <c r="AY3" s="231" t="s">
        <v>723</v>
      </c>
      <c r="AZ3" s="108" t="s">
        <v>724</v>
      </c>
      <c r="BA3" s="249" t="s">
        <v>722</v>
      </c>
      <c r="BB3" s="250" t="s">
        <v>723</v>
      </c>
      <c r="BC3" s="108" t="s">
        <v>724</v>
      </c>
      <c r="BD3" s="254" t="s">
        <v>722</v>
      </c>
      <c r="BE3" s="255" t="s">
        <v>723</v>
      </c>
      <c r="BF3" s="108" t="s">
        <v>724</v>
      </c>
      <c r="BG3" s="260" t="s">
        <v>722</v>
      </c>
      <c r="BH3" s="261" t="s">
        <v>723</v>
      </c>
      <c r="BI3" s="108" t="s">
        <v>724</v>
      </c>
      <c r="BJ3" s="268" t="s">
        <v>722</v>
      </c>
      <c r="BK3" s="269" t="s">
        <v>723</v>
      </c>
      <c r="BL3" s="108" t="s">
        <v>724</v>
      </c>
      <c r="BM3" s="273" t="s">
        <v>722</v>
      </c>
      <c r="BN3" s="272" t="s">
        <v>723</v>
      </c>
      <c r="BO3" s="108" t="s">
        <v>724</v>
      </c>
      <c r="BP3" s="281" t="s">
        <v>722</v>
      </c>
      <c r="BQ3" s="280" t="s">
        <v>723</v>
      </c>
      <c r="BR3" s="108" t="s">
        <v>724</v>
      </c>
    </row>
    <row r="4" spans="1:225" customFormat="1">
      <c r="A4" s="13" t="s">
        <v>725</v>
      </c>
      <c r="B4" s="166">
        <v>69806.399999999994</v>
      </c>
      <c r="C4" s="167">
        <v>4523</v>
      </c>
      <c r="D4" s="169">
        <v>6.480000000000001E-2</v>
      </c>
      <c r="E4" s="166">
        <v>70151.199999999997</v>
      </c>
      <c r="F4" s="167">
        <v>7112.5</v>
      </c>
      <c r="G4" s="169">
        <v>0.1014</v>
      </c>
      <c r="H4" s="166">
        <v>70212.7</v>
      </c>
      <c r="I4" s="167">
        <v>9105.4</v>
      </c>
      <c r="J4" s="169">
        <v>0.12970000000000001</v>
      </c>
      <c r="K4" s="166">
        <v>72149.3</v>
      </c>
      <c r="L4" s="167">
        <v>2921.4</v>
      </c>
      <c r="M4" s="169">
        <v>4.0500000000000001E-2</v>
      </c>
      <c r="N4" s="166">
        <v>73495.7</v>
      </c>
      <c r="O4" s="167">
        <v>4958.7</v>
      </c>
      <c r="P4" s="169">
        <v>6.7500000000000004E-2</v>
      </c>
      <c r="Q4" s="166">
        <v>74918.899999999994</v>
      </c>
      <c r="R4" s="167">
        <v>6722.6</v>
      </c>
      <c r="S4" s="169">
        <v>8.9700000000000002E-2</v>
      </c>
      <c r="T4" s="166">
        <v>76228.3</v>
      </c>
      <c r="U4" s="167">
        <v>8233.2000000000007</v>
      </c>
      <c r="V4" s="169">
        <v>0.10800000000000001</v>
      </c>
      <c r="W4" s="166">
        <v>82820.600000000006</v>
      </c>
      <c r="X4" s="167">
        <v>1939.9</v>
      </c>
      <c r="Y4" s="169">
        <v>2.3399999999999997E-2</v>
      </c>
      <c r="Z4" s="166">
        <v>84447.1</v>
      </c>
      <c r="AA4" s="167">
        <v>3231.6</v>
      </c>
      <c r="AB4" s="169">
        <v>3.8300000000000001E-2</v>
      </c>
      <c r="AC4" s="166">
        <v>85791.5</v>
      </c>
      <c r="AD4" s="167">
        <v>5678.4</v>
      </c>
      <c r="AE4" s="169">
        <v>6.6199999999999995E-2</v>
      </c>
      <c r="AF4" s="166">
        <v>87482.6</v>
      </c>
      <c r="AG4" s="167">
        <v>8212.2000000000007</v>
      </c>
      <c r="AH4" s="169">
        <v>9.3900000000000011E-2</v>
      </c>
      <c r="AI4" s="166">
        <v>91619.4</v>
      </c>
      <c r="AJ4" s="167">
        <v>2326.1</v>
      </c>
      <c r="AK4" s="169">
        <v>2.5399999999999999E-2</v>
      </c>
      <c r="AL4" s="166">
        <v>93483.8</v>
      </c>
      <c r="AM4" s="167">
        <v>5713.7</v>
      </c>
      <c r="AN4" s="169">
        <v>6.1100000000000002E-2</v>
      </c>
      <c r="AO4" s="170">
        <v>95204.800000000003</v>
      </c>
      <c r="AP4" s="171">
        <v>9360.1</v>
      </c>
      <c r="AQ4" s="172">
        <v>9.8299999999999998E-2</v>
      </c>
      <c r="AR4" s="170">
        <v>96298.8</v>
      </c>
      <c r="AS4" s="171">
        <v>12992.5</v>
      </c>
      <c r="AT4" s="224">
        <v>0.13489999999999999</v>
      </c>
      <c r="AU4" s="170">
        <v>98189.1</v>
      </c>
      <c r="AV4" s="171">
        <v>3681.9</v>
      </c>
      <c r="AW4" s="224">
        <v>3.7499999999999999E-2</v>
      </c>
      <c r="AX4" s="170">
        <v>99660.3</v>
      </c>
      <c r="AY4" s="171">
        <v>7449.4</v>
      </c>
      <c r="AZ4" s="244">
        <v>7.4700000000000003E-2</v>
      </c>
      <c r="BA4" s="170">
        <v>101666.5</v>
      </c>
      <c r="BB4" s="171">
        <v>11584.7</v>
      </c>
      <c r="BC4" s="244">
        <v>0.1139</v>
      </c>
      <c r="BD4" s="170">
        <v>103429.5</v>
      </c>
      <c r="BE4" s="171">
        <v>15734.1</v>
      </c>
      <c r="BF4" s="244">
        <v>0.15210000000000001</v>
      </c>
      <c r="BG4" s="170">
        <v>112694</v>
      </c>
      <c r="BH4" s="171">
        <v>3947.9</v>
      </c>
      <c r="BI4" s="244">
        <v>3.5000000000000003E-2</v>
      </c>
      <c r="BJ4" s="170">
        <v>115507.3</v>
      </c>
      <c r="BK4" s="171">
        <v>8248</v>
      </c>
      <c r="BL4" s="244">
        <v>7.1400000000000005E-2</v>
      </c>
      <c r="BM4" s="170">
        <v>118386.2</v>
      </c>
      <c r="BN4" s="171">
        <v>12359.7</v>
      </c>
      <c r="BO4" s="244">
        <v>0.10440000000000001</v>
      </c>
      <c r="BP4" s="170">
        <v>121005.9</v>
      </c>
      <c r="BQ4" s="171">
        <v>17272</v>
      </c>
      <c r="BR4" s="244">
        <v>0.14269999999999999</v>
      </c>
    </row>
    <row r="5" spans="1:225" customFormat="1">
      <c r="A5" s="4" t="s">
        <v>726</v>
      </c>
      <c r="B5" s="173">
        <v>31481</v>
      </c>
      <c r="C5" s="174">
        <v>3398.6</v>
      </c>
      <c r="D5" s="176">
        <v>0.10800000000000001</v>
      </c>
      <c r="E5" s="173">
        <v>31488.400000000001</v>
      </c>
      <c r="F5" s="174">
        <v>5216.6000000000004</v>
      </c>
      <c r="G5" s="176">
        <v>0.16570000000000001</v>
      </c>
      <c r="H5" s="173">
        <v>31627.5</v>
      </c>
      <c r="I5" s="174">
        <v>6818</v>
      </c>
      <c r="J5" s="176">
        <v>0.21559999999999999</v>
      </c>
      <c r="K5" s="173">
        <v>32850.199999999997</v>
      </c>
      <c r="L5" s="174">
        <v>1771</v>
      </c>
      <c r="M5" s="176">
        <v>5.3899999999999997E-2</v>
      </c>
      <c r="N5" s="173">
        <v>32890.199999999997</v>
      </c>
      <c r="O5" s="174">
        <v>3313.4</v>
      </c>
      <c r="P5" s="176">
        <v>0.1007</v>
      </c>
      <c r="Q5" s="173">
        <v>32927.9</v>
      </c>
      <c r="R5" s="174">
        <v>4810.3999999999996</v>
      </c>
      <c r="S5" s="176">
        <v>0.14610000000000001</v>
      </c>
      <c r="T5" s="173">
        <v>33186</v>
      </c>
      <c r="U5" s="174">
        <v>6311.3</v>
      </c>
      <c r="V5" s="176">
        <v>0.19020000000000001</v>
      </c>
      <c r="W5" s="173">
        <v>34242.800000000003</v>
      </c>
      <c r="X5" s="174">
        <v>1391.3</v>
      </c>
      <c r="Y5" s="176">
        <v>4.0599999999999997E-2</v>
      </c>
      <c r="Z5" s="173">
        <v>34089.699999999997</v>
      </c>
      <c r="AA5" s="177">
        <v>2754.7</v>
      </c>
      <c r="AB5" s="176">
        <v>8.0799999999999997E-2</v>
      </c>
      <c r="AC5" s="173">
        <v>34224</v>
      </c>
      <c r="AD5" s="177">
        <v>4251.8</v>
      </c>
      <c r="AE5" s="176">
        <v>0.1242</v>
      </c>
      <c r="AF5" s="173">
        <v>34901.199999999997</v>
      </c>
      <c r="AG5" s="174">
        <v>5808.2</v>
      </c>
      <c r="AH5" s="176">
        <v>0.16639999999999999</v>
      </c>
      <c r="AI5" s="173">
        <v>38498.300000000003</v>
      </c>
      <c r="AJ5" s="174">
        <v>1582.7</v>
      </c>
      <c r="AK5" s="176">
        <v>4.1100000000000005E-2</v>
      </c>
      <c r="AL5" s="173">
        <v>39506.400000000001</v>
      </c>
      <c r="AM5" s="174">
        <v>3457.1</v>
      </c>
      <c r="AN5" s="176">
        <v>8.7499999999999994E-2</v>
      </c>
      <c r="AO5" s="178">
        <v>40541.199999999997</v>
      </c>
      <c r="AP5" s="174">
        <v>5388.3</v>
      </c>
      <c r="AQ5" s="179">
        <v>0.13289999999999999</v>
      </c>
      <c r="AR5" s="178">
        <v>41657.300000000003</v>
      </c>
      <c r="AS5" s="174">
        <v>7381.3</v>
      </c>
      <c r="AT5" s="176">
        <v>0.1772</v>
      </c>
      <c r="AU5" s="178">
        <v>46089</v>
      </c>
      <c r="AV5" s="174">
        <v>2070.9</v>
      </c>
      <c r="AW5" s="176">
        <v>4.4900000000000002E-2</v>
      </c>
      <c r="AX5" s="178">
        <v>46740.800000000003</v>
      </c>
      <c r="AY5" s="174">
        <v>4303.1000000000004</v>
      </c>
      <c r="AZ5" s="243">
        <v>9.2100000000000001E-2</v>
      </c>
      <c r="BA5" s="178">
        <v>47093.5</v>
      </c>
      <c r="BB5" s="174">
        <v>6613.5</v>
      </c>
      <c r="BC5" s="243">
        <v>0.1404</v>
      </c>
      <c r="BD5" s="178">
        <v>47644.7</v>
      </c>
      <c r="BE5" s="174">
        <v>8949.7999999999993</v>
      </c>
      <c r="BF5" s="243">
        <v>0.18779999999999999</v>
      </c>
      <c r="BG5" s="178">
        <v>49796.7</v>
      </c>
      <c r="BH5" s="174">
        <v>2324</v>
      </c>
      <c r="BI5" s="243">
        <v>4.6699999999999998E-2</v>
      </c>
      <c r="BJ5" s="178">
        <v>49930.3</v>
      </c>
      <c r="BK5" s="174">
        <v>4791.3999999999996</v>
      </c>
      <c r="BL5" s="243">
        <v>9.6000000000000002E-2</v>
      </c>
      <c r="BM5" s="178">
        <v>50665.1</v>
      </c>
      <c r="BN5" s="174">
        <v>7087.2</v>
      </c>
      <c r="BO5" s="243">
        <v>0.1399</v>
      </c>
      <c r="BP5" s="178">
        <v>51921</v>
      </c>
      <c r="BQ5" s="174">
        <v>9882.9</v>
      </c>
      <c r="BR5" s="243">
        <v>0.1903</v>
      </c>
    </row>
    <row r="6" spans="1:225" s="21" customFormat="1">
      <c r="A6" s="80" t="s">
        <v>846</v>
      </c>
      <c r="B6" s="173">
        <v>25085.5</v>
      </c>
      <c r="C6" s="174">
        <v>682.1</v>
      </c>
      <c r="D6" s="176">
        <v>2.7199999999999998E-2</v>
      </c>
      <c r="E6" s="173">
        <v>25521.7</v>
      </c>
      <c r="F6" s="174">
        <v>1092.5</v>
      </c>
      <c r="G6" s="176">
        <v>4.2799999999999998E-2</v>
      </c>
      <c r="H6" s="173">
        <v>25443.9</v>
      </c>
      <c r="I6" s="174">
        <v>1422.7</v>
      </c>
      <c r="J6" s="176">
        <v>5.5899999999999998E-2</v>
      </c>
      <c r="K6" s="173">
        <v>27078.27</v>
      </c>
      <c r="L6" s="174">
        <v>261.7296657</v>
      </c>
      <c r="M6" s="238">
        <v>9.6656705784145466E-3</v>
      </c>
      <c r="N6" s="173">
        <v>29748.400000000001</v>
      </c>
      <c r="O6" s="174">
        <v>510.8</v>
      </c>
      <c r="P6" s="176">
        <v>1.72E-2</v>
      </c>
      <c r="Q6" s="173">
        <v>31597.599999999999</v>
      </c>
      <c r="R6" s="174">
        <v>657.9</v>
      </c>
      <c r="S6" s="176">
        <v>2.0799999999999999E-2</v>
      </c>
      <c r="T6" s="173">
        <v>32854.9</v>
      </c>
      <c r="U6" s="174">
        <v>836</v>
      </c>
      <c r="V6" s="176">
        <v>2.5399999999999999E-2</v>
      </c>
      <c r="W6" s="173">
        <v>39048.9</v>
      </c>
      <c r="X6" s="174">
        <v>204</v>
      </c>
      <c r="Y6" s="176">
        <v>5.1999999999999998E-3</v>
      </c>
      <c r="Z6" s="173">
        <v>40886.699999999997</v>
      </c>
      <c r="AA6" s="177">
        <v>548.20000000000005</v>
      </c>
      <c r="AB6" s="176">
        <v>1.34E-2</v>
      </c>
      <c r="AC6" s="173">
        <v>42061.5</v>
      </c>
      <c r="AD6" s="174">
        <v>1113.0999999999999</v>
      </c>
      <c r="AE6" s="176">
        <v>2.6499999999999999E-2</v>
      </c>
      <c r="AF6" s="173">
        <v>42795.3</v>
      </c>
      <c r="AG6" s="174">
        <v>1941</v>
      </c>
      <c r="AH6" s="176">
        <v>4.5400000000000003E-2</v>
      </c>
      <c r="AI6" s="173">
        <v>42578.1</v>
      </c>
      <c r="AJ6" s="174">
        <v>1072.5</v>
      </c>
      <c r="AK6" s="176">
        <v>2.52E-2</v>
      </c>
      <c r="AL6" s="173">
        <v>43443.7</v>
      </c>
      <c r="AM6" s="174">
        <v>2329.6</v>
      </c>
      <c r="AN6" s="176">
        <v>5.3600000000000002E-2</v>
      </c>
      <c r="AO6" s="178">
        <v>43974.5</v>
      </c>
      <c r="AP6" s="174">
        <v>3845.3</v>
      </c>
      <c r="AQ6" s="179">
        <v>8.7400000000000005E-2</v>
      </c>
      <c r="AR6" s="178">
        <v>43872.1</v>
      </c>
      <c r="AS6" s="174">
        <v>5182</v>
      </c>
      <c r="AT6" s="176">
        <v>0.1181</v>
      </c>
      <c r="AU6" s="178">
        <v>41866.5</v>
      </c>
      <c r="AV6" s="174">
        <v>1363.1</v>
      </c>
      <c r="AW6" s="176">
        <v>3.2599999999999997E-2</v>
      </c>
      <c r="AX6" s="178">
        <v>42635.8</v>
      </c>
      <c r="AY6" s="174">
        <v>2768.3</v>
      </c>
      <c r="AZ6" s="243">
        <v>6.4899999999999999E-2</v>
      </c>
      <c r="BA6" s="178">
        <v>44199.6</v>
      </c>
      <c r="BB6" s="174">
        <v>4245.6000000000004</v>
      </c>
      <c r="BC6" s="243">
        <v>9.6100000000000005E-2</v>
      </c>
      <c r="BD6" s="178">
        <v>45205.4</v>
      </c>
      <c r="BE6" s="174">
        <v>5602.7</v>
      </c>
      <c r="BF6" s="243">
        <v>0.1239</v>
      </c>
      <c r="BG6" s="178">
        <v>50898.9</v>
      </c>
      <c r="BH6" s="174">
        <v>1298.2</v>
      </c>
      <c r="BI6" s="243">
        <v>2.5499999999999998E-2</v>
      </c>
      <c r="BJ6" s="178">
        <v>53864.4</v>
      </c>
      <c r="BK6" s="174">
        <v>2667.9</v>
      </c>
      <c r="BL6" s="243">
        <v>4.9500000000000002E-2</v>
      </c>
      <c r="BM6" s="178">
        <v>56100.1</v>
      </c>
      <c r="BN6" s="174">
        <v>4211.2</v>
      </c>
      <c r="BO6" s="243">
        <v>7.51E-2</v>
      </c>
      <c r="BP6" s="178">
        <v>57337.8</v>
      </c>
      <c r="BQ6" s="174">
        <v>5796.2</v>
      </c>
      <c r="BR6" s="243">
        <v>0.1011</v>
      </c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</row>
    <row r="7" spans="1:225" s="21" customFormat="1">
      <c r="A7" s="21" t="s">
        <v>42</v>
      </c>
      <c r="B7" s="173">
        <v>16.600000000000001</v>
      </c>
      <c r="C7" s="174">
        <v>56.6</v>
      </c>
      <c r="D7" s="176">
        <v>3.3992</v>
      </c>
      <c r="E7" s="173">
        <v>61.7</v>
      </c>
      <c r="F7" s="174">
        <v>228.2</v>
      </c>
      <c r="G7" s="176">
        <v>3.7006000000000001</v>
      </c>
      <c r="H7" s="173">
        <v>81.7</v>
      </c>
      <c r="I7" s="174">
        <v>132.1</v>
      </c>
      <c r="J7" s="176">
        <v>1.6160000000000001</v>
      </c>
      <c r="K7" s="173">
        <v>431</v>
      </c>
      <c r="L7" s="174">
        <v>758.14964889999999</v>
      </c>
      <c r="M7" s="176">
        <v>1.755071279180568</v>
      </c>
      <c r="N7" s="173">
        <v>675.3</v>
      </c>
      <c r="O7" s="174">
        <v>938</v>
      </c>
      <c r="P7" s="176">
        <v>1.3891999999999998</v>
      </c>
      <c r="Q7" s="173">
        <v>766</v>
      </c>
      <c r="R7" s="174">
        <v>1003.7</v>
      </c>
      <c r="S7" s="176">
        <v>1.3104</v>
      </c>
      <c r="T7" s="173">
        <v>814.7</v>
      </c>
      <c r="U7" s="174">
        <v>782.8</v>
      </c>
      <c r="V7" s="176">
        <v>0.96090000000000009</v>
      </c>
      <c r="W7" s="173">
        <v>964.9</v>
      </c>
      <c r="X7" s="174">
        <v>291</v>
      </c>
      <c r="Y7" s="176">
        <v>0.30159999999999998</v>
      </c>
      <c r="Z7" s="173">
        <v>886.7</v>
      </c>
      <c r="AA7" s="177">
        <v>-197.9</v>
      </c>
      <c r="AB7" s="176">
        <v>-0.22309999999999999</v>
      </c>
      <c r="AC7" s="173">
        <v>841.6</v>
      </c>
      <c r="AD7" s="174">
        <v>80.3</v>
      </c>
      <c r="AE7" s="176">
        <v>9.5399999999999985E-2</v>
      </c>
      <c r="AF7" s="173">
        <v>852</v>
      </c>
      <c r="AG7" s="174">
        <v>63</v>
      </c>
      <c r="AH7" s="176">
        <v>7.3899999999999993E-2</v>
      </c>
      <c r="AI7" s="173">
        <v>210.5</v>
      </c>
      <c r="AJ7" s="174">
        <v>-557.5</v>
      </c>
      <c r="AK7" s="176">
        <v>-2.6486000000000001</v>
      </c>
      <c r="AL7" s="173">
        <v>120.3</v>
      </c>
      <c r="AM7" s="174">
        <v>-578.29999999999995</v>
      </c>
      <c r="AN7" s="176">
        <v>-4.8082000000000003</v>
      </c>
      <c r="AO7" s="178">
        <v>84.2</v>
      </c>
      <c r="AP7" s="174">
        <v>-705.9</v>
      </c>
      <c r="AQ7" s="179">
        <v>-8.3846000000000007</v>
      </c>
      <c r="AR7" s="178">
        <v>64.8</v>
      </c>
      <c r="AS7" s="174">
        <v>-725.2</v>
      </c>
      <c r="AT7" s="176">
        <v>-11.198399999999999</v>
      </c>
      <c r="AU7" s="178">
        <v>-621.4</v>
      </c>
      <c r="AV7" s="174">
        <v>-76.8</v>
      </c>
      <c r="AW7" s="176">
        <v>0.1236</v>
      </c>
      <c r="AX7" s="178">
        <v>-644.29999999999995</v>
      </c>
      <c r="AY7" s="174">
        <v>-267</v>
      </c>
      <c r="AZ7" s="243">
        <v>0.41439999999999999</v>
      </c>
      <c r="BA7" s="178">
        <v>-648.29999999999995</v>
      </c>
      <c r="BB7" s="174">
        <v>-255.8</v>
      </c>
      <c r="BC7" s="243">
        <v>0.39450000000000002</v>
      </c>
      <c r="BD7" s="178">
        <v>-566.70000000000005</v>
      </c>
      <c r="BE7" s="174">
        <v>-113.4</v>
      </c>
      <c r="BF7" s="243">
        <v>0.2001</v>
      </c>
      <c r="BG7" s="178">
        <v>-10.3</v>
      </c>
      <c r="BH7" s="174">
        <v>28.9</v>
      </c>
      <c r="BI7" s="243">
        <v>-2.8100999999999998</v>
      </c>
      <c r="BJ7" s="178">
        <v>23.9</v>
      </c>
      <c r="BK7" s="174">
        <v>205.8</v>
      </c>
      <c r="BL7" s="243">
        <v>8.6216000000000008</v>
      </c>
      <c r="BM7" s="178">
        <v>68</v>
      </c>
      <c r="BN7" s="174">
        <v>180.6</v>
      </c>
      <c r="BO7" s="243">
        <v>2.6547999999999998</v>
      </c>
      <c r="BP7" s="178">
        <v>114.7</v>
      </c>
      <c r="BQ7" s="174">
        <v>396.1</v>
      </c>
      <c r="BR7" s="243">
        <v>3.4544000000000001</v>
      </c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</row>
    <row r="8" spans="1:225" s="21" customFormat="1">
      <c r="A8" s="62" t="s">
        <v>728</v>
      </c>
      <c r="B8" s="173">
        <v>12190.9</v>
      </c>
      <c r="C8" s="174">
        <v>356.1</v>
      </c>
      <c r="D8" s="176">
        <v>2.92E-2</v>
      </c>
      <c r="E8" s="173">
        <v>12039.6</v>
      </c>
      <c r="F8" s="174">
        <v>530.5</v>
      </c>
      <c r="G8" s="176">
        <v>4.41E-2</v>
      </c>
      <c r="H8" s="173">
        <v>12014.8</v>
      </c>
      <c r="I8" s="174">
        <v>672.9</v>
      </c>
      <c r="J8" s="176">
        <v>5.5999999999999994E-2</v>
      </c>
      <c r="K8" s="173">
        <v>10707</v>
      </c>
      <c r="L8" s="174">
        <v>115.4</v>
      </c>
      <c r="M8" s="176">
        <v>1.0800000000000001E-2</v>
      </c>
      <c r="N8" s="173">
        <v>9092.5</v>
      </c>
      <c r="O8" s="174">
        <v>165.9</v>
      </c>
      <c r="P8" s="176">
        <v>1.8200000000000001E-2</v>
      </c>
      <c r="Q8" s="173">
        <v>8530.5</v>
      </c>
      <c r="R8" s="174">
        <v>204.6</v>
      </c>
      <c r="S8" s="176">
        <v>2.4E-2</v>
      </c>
      <c r="T8" s="173">
        <v>8268.2999999999993</v>
      </c>
      <c r="U8" s="174">
        <v>241.8</v>
      </c>
      <c r="V8" s="180">
        <v>2.92E-2</v>
      </c>
      <c r="W8" s="173">
        <v>7421.9</v>
      </c>
      <c r="X8" s="174">
        <v>38.1</v>
      </c>
      <c r="Y8" s="176">
        <v>5.1000000000000004E-3</v>
      </c>
      <c r="Z8" s="173">
        <v>7434.2</v>
      </c>
      <c r="AA8" s="177">
        <v>95.7</v>
      </c>
      <c r="AB8" s="176">
        <v>1.29E-2</v>
      </c>
      <c r="AC8" s="173">
        <v>7506.9</v>
      </c>
      <c r="AD8" s="174">
        <v>186.8</v>
      </c>
      <c r="AE8" s="176">
        <v>2.4900000000000002E-2</v>
      </c>
      <c r="AF8" s="173">
        <v>7768.8</v>
      </c>
      <c r="AG8" s="174">
        <v>338.1</v>
      </c>
      <c r="AH8" s="176">
        <v>4.3499999999999997E-2</v>
      </c>
      <c r="AI8" s="173">
        <v>9128</v>
      </c>
      <c r="AJ8" s="174">
        <v>211.3</v>
      </c>
      <c r="AK8" s="176">
        <v>2.3199999999999998E-2</v>
      </c>
      <c r="AL8" s="173">
        <v>9199.7999999999993</v>
      </c>
      <c r="AM8" s="174">
        <v>468</v>
      </c>
      <c r="AN8" s="176">
        <v>5.0900000000000001E-2</v>
      </c>
      <c r="AO8" s="178">
        <v>9381.2999999999993</v>
      </c>
      <c r="AP8" s="174">
        <v>771.9</v>
      </c>
      <c r="AQ8" s="179">
        <v>8.2299999999999998E-2</v>
      </c>
      <c r="AR8" s="178">
        <v>9514.7999999999993</v>
      </c>
      <c r="AS8" s="174">
        <v>1075.5</v>
      </c>
      <c r="AT8" s="176">
        <v>0.113</v>
      </c>
      <c r="AU8" s="178">
        <v>9858.2999999999993</v>
      </c>
      <c r="AV8" s="174">
        <v>307.5</v>
      </c>
      <c r="AW8" s="176">
        <v>3.1199999999999999E-2</v>
      </c>
      <c r="AX8" s="178">
        <v>9923.1</v>
      </c>
      <c r="AY8" s="174">
        <v>609.4</v>
      </c>
      <c r="AZ8" s="243">
        <v>6.1400000000000003E-2</v>
      </c>
      <c r="BA8" s="178">
        <v>10008.5</v>
      </c>
      <c r="BB8" s="174">
        <v>926.4</v>
      </c>
      <c r="BC8" s="243">
        <v>9.2600000000000002E-2</v>
      </c>
      <c r="BD8" s="178">
        <v>10124.6</v>
      </c>
      <c r="BE8" s="174">
        <v>1223.5</v>
      </c>
      <c r="BF8" s="243">
        <v>0.1208</v>
      </c>
      <c r="BG8" s="178">
        <v>10979</v>
      </c>
      <c r="BH8" s="174">
        <v>281.2</v>
      </c>
      <c r="BI8" s="243">
        <v>2.5600000000000001E-2</v>
      </c>
      <c r="BJ8" s="178">
        <v>10674.2</v>
      </c>
      <c r="BK8" s="174">
        <v>553.6</v>
      </c>
      <c r="BL8" s="243">
        <v>5.1900000000000002E-2</v>
      </c>
      <c r="BM8" s="178">
        <v>10540.7</v>
      </c>
      <c r="BN8" s="174">
        <v>837.5</v>
      </c>
      <c r="BO8" s="243">
        <v>7.9500000000000001E-2</v>
      </c>
      <c r="BP8" s="178">
        <v>10618.7</v>
      </c>
      <c r="BQ8" s="174">
        <v>1138.5</v>
      </c>
      <c r="BR8" s="243">
        <v>0.1072</v>
      </c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</row>
    <row r="9" spans="1:225">
      <c r="A9" s="62" t="s">
        <v>729</v>
      </c>
      <c r="B9" s="173">
        <v>1032.4000000000001</v>
      </c>
      <c r="C9" s="174">
        <v>29.7</v>
      </c>
      <c r="D9" s="176">
        <v>2.8799999999999999E-2</v>
      </c>
      <c r="E9" s="173">
        <v>1039.8</v>
      </c>
      <c r="F9" s="174">
        <v>44.6</v>
      </c>
      <c r="G9" s="176">
        <v>4.2900000000000001E-2</v>
      </c>
      <c r="H9" s="173">
        <v>1044.7</v>
      </c>
      <c r="I9" s="174">
        <v>59.7</v>
      </c>
      <c r="J9" s="176">
        <v>5.7099999999999998E-2</v>
      </c>
      <c r="K9" s="173">
        <v>1081.9000000000001</v>
      </c>
      <c r="L9" s="174">
        <v>15.2</v>
      </c>
      <c r="M9" s="176">
        <v>1.3999999999999999E-2</v>
      </c>
      <c r="N9" s="173">
        <v>1089.4000000000001</v>
      </c>
      <c r="O9" s="174">
        <v>30.6</v>
      </c>
      <c r="P9" s="176">
        <v>2.81E-2</v>
      </c>
      <c r="Q9" s="173">
        <v>1096.9000000000001</v>
      </c>
      <c r="R9" s="174">
        <v>45.9</v>
      </c>
      <c r="S9" s="176">
        <v>4.1799999999999997E-2</v>
      </c>
      <c r="T9" s="173">
        <v>1104.4000000000001</v>
      </c>
      <c r="U9" s="174">
        <v>61.4</v>
      </c>
      <c r="V9" s="176">
        <v>5.5600000000000004E-2</v>
      </c>
      <c r="W9" s="173">
        <v>1142.2</v>
      </c>
      <c r="X9" s="174">
        <v>15.5</v>
      </c>
      <c r="Y9" s="176">
        <v>1.3599999999999999E-2</v>
      </c>
      <c r="Z9" s="173">
        <v>1149.9000000000001</v>
      </c>
      <c r="AA9" s="177">
        <v>31</v>
      </c>
      <c r="AB9" s="176">
        <v>2.69E-2</v>
      </c>
      <c r="AC9" s="173">
        <v>1157.5</v>
      </c>
      <c r="AD9" s="174">
        <v>46.4</v>
      </c>
      <c r="AE9" s="176">
        <v>4.0099999999999997E-2</v>
      </c>
      <c r="AF9" s="173">
        <v>1165.2</v>
      </c>
      <c r="AG9" s="174">
        <v>62</v>
      </c>
      <c r="AH9" s="176">
        <v>5.3200000000000004E-2</v>
      </c>
      <c r="AI9" s="173">
        <v>1204.5</v>
      </c>
      <c r="AJ9" s="174">
        <v>17.100000000000001</v>
      </c>
      <c r="AK9" s="176">
        <v>1.4199999999999999E-2</v>
      </c>
      <c r="AL9" s="173">
        <v>1213.5999999999999</v>
      </c>
      <c r="AM9" s="174">
        <v>37.299999999999997</v>
      </c>
      <c r="AN9" s="176">
        <v>3.0800000000000001E-2</v>
      </c>
      <c r="AO9" s="178">
        <v>1223.5999999999999</v>
      </c>
      <c r="AP9" s="174">
        <v>60.4</v>
      </c>
      <c r="AQ9" s="179">
        <v>4.9399999999999999E-2</v>
      </c>
      <c r="AR9" s="178">
        <v>1190</v>
      </c>
      <c r="AS9" s="174">
        <v>78.900000000000006</v>
      </c>
      <c r="AT9" s="176">
        <v>6.6299999999999998E-2</v>
      </c>
      <c r="AU9" s="178">
        <v>996.6</v>
      </c>
      <c r="AV9" s="174">
        <v>17.3</v>
      </c>
      <c r="AW9" s="176">
        <v>1.7399999999999999E-2</v>
      </c>
      <c r="AX9" s="178">
        <v>1004.9</v>
      </c>
      <c r="AY9" s="174">
        <v>35.6</v>
      </c>
      <c r="AZ9" s="243">
        <v>3.5400000000000001E-2</v>
      </c>
      <c r="BA9" s="178">
        <v>1013.3</v>
      </c>
      <c r="BB9" s="174">
        <v>54.9</v>
      </c>
      <c r="BC9" s="243">
        <v>5.4199999999999998E-2</v>
      </c>
      <c r="BD9" s="178">
        <v>1021.5</v>
      </c>
      <c r="BE9" s="174">
        <v>71.5</v>
      </c>
      <c r="BF9" s="243">
        <v>7.0000000000000007E-2</v>
      </c>
      <c r="BG9" s="178">
        <v>1029.7</v>
      </c>
      <c r="BH9" s="174">
        <v>15.5</v>
      </c>
      <c r="BI9" s="243">
        <v>1.5100000000000001E-2</v>
      </c>
      <c r="BJ9" s="178">
        <v>1014.6</v>
      </c>
      <c r="BK9" s="174">
        <v>29.3</v>
      </c>
      <c r="BL9" s="243">
        <v>2.8899999999999999E-2</v>
      </c>
      <c r="BM9" s="178">
        <v>1012.3</v>
      </c>
      <c r="BN9" s="174">
        <v>43.2</v>
      </c>
      <c r="BO9" s="243">
        <v>4.2700000000000002E-2</v>
      </c>
      <c r="BP9" s="178">
        <v>1013.7</v>
      </c>
      <c r="BQ9" s="174">
        <v>58.2</v>
      </c>
      <c r="BR9" s="243">
        <v>5.74E-2</v>
      </c>
    </row>
    <row r="10" spans="1:225" s="13" customFormat="1">
      <c r="A10" s="13" t="s">
        <v>730</v>
      </c>
      <c r="B10" s="181">
        <v>8623.5</v>
      </c>
      <c r="C10" s="177" t="s">
        <v>134</v>
      </c>
      <c r="D10" s="183" t="s">
        <v>134</v>
      </c>
      <c r="E10" s="181">
        <v>8791.2000000000007</v>
      </c>
      <c r="F10" s="177" t="s">
        <v>134</v>
      </c>
      <c r="G10" s="183" t="s">
        <v>134</v>
      </c>
      <c r="H10" s="181">
        <v>9059</v>
      </c>
      <c r="I10" s="177" t="s">
        <v>134</v>
      </c>
      <c r="J10" s="183" t="s">
        <v>134</v>
      </c>
      <c r="K10" s="181">
        <v>10285.1</v>
      </c>
      <c r="L10" s="177" t="s">
        <v>134</v>
      </c>
      <c r="M10" s="183" t="s">
        <v>134</v>
      </c>
      <c r="N10" s="181">
        <v>10306.700000000001</v>
      </c>
      <c r="O10" s="177" t="s">
        <v>134</v>
      </c>
      <c r="P10" s="183" t="s">
        <v>134</v>
      </c>
      <c r="Q10" s="181">
        <v>10411.299999999999</v>
      </c>
      <c r="R10" s="177" t="s">
        <v>134</v>
      </c>
      <c r="S10" s="183" t="s">
        <v>134</v>
      </c>
      <c r="T10" s="181">
        <v>10642.8</v>
      </c>
      <c r="U10" s="177" t="s">
        <v>134</v>
      </c>
      <c r="V10" s="184" t="s">
        <v>134</v>
      </c>
      <c r="W10" s="181">
        <v>11542.6</v>
      </c>
      <c r="X10" s="177" t="s">
        <v>134</v>
      </c>
      <c r="Y10" s="183" t="s">
        <v>134</v>
      </c>
      <c r="Z10" s="181">
        <v>11460.5</v>
      </c>
      <c r="AA10" s="177" t="s">
        <v>134</v>
      </c>
      <c r="AB10" s="183" t="s">
        <v>134</v>
      </c>
      <c r="AC10" s="181">
        <v>11549.3</v>
      </c>
      <c r="AD10" s="177" t="s">
        <v>134</v>
      </c>
      <c r="AE10" s="183" t="s">
        <v>134</v>
      </c>
      <c r="AF10" s="181">
        <v>11627.4</v>
      </c>
      <c r="AG10" s="177" t="s">
        <v>134</v>
      </c>
      <c r="AH10" s="183" t="s">
        <v>134</v>
      </c>
      <c r="AI10" s="181">
        <v>12706.9</v>
      </c>
      <c r="AJ10" s="177" t="s">
        <v>134</v>
      </c>
      <c r="AK10" s="183" t="s">
        <v>134</v>
      </c>
      <c r="AL10" s="181">
        <v>12522.9</v>
      </c>
      <c r="AM10" s="177" t="s">
        <v>134</v>
      </c>
      <c r="AN10" s="183" t="s">
        <v>134</v>
      </c>
      <c r="AO10" s="185">
        <v>12619.4</v>
      </c>
      <c r="AP10" s="177" t="s">
        <v>134</v>
      </c>
      <c r="AQ10" s="186" t="s">
        <v>134</v>
      </c>
      <c r="AR10" s="185">
        <v>13620.7</v>
      </c>
      <c r="AS10" s="177"/>
      <c r="AT10" s="183"/>
      <c r="AU10" s="185">
        <v>13939.7</v>
      </c>
      <c r="AV10" s="174" t="s">
        <v>134</v>
      </c>
      <c r="AW10" s="176" t="s">
        <v>134</v>
      </c>
      <c r="AX10" s="178">
        <v>14077.3</v>
      </c>
      <c r="AY10" s="174" t="s">
        <v>134</v>
      </c>
      <c r="AZ10" s="243" t="s">
        <v>134</v>
      </c>
      <c r="BA10" s="185">
        <v>14237.5</v>
      </c>
      <c r="BB10" s="119">
        <v>0</v>
      </c>
      <c r="BC10" s="134">
        <v>0</v>
      </c>
      <c r="BD10" s="185">
        <v>14307</v>
      </c>
      <c r="BE10" s="119">
        <v>0</v>
      </c>
      <c r="BF10" s="134">
        <v>0</v>
      </c>
      <c r="BG10" s="185">
        <v>14580.9</v>
      </c>
      <c r="BH10" s="119" t="s">
        <v>134</v>
      </c>
      <c r="BI10" s="134" t="s">
        <v>134</v>
      </c>
      <c r="BJ10" s="185">
        <v>14861.4</v>
      </c>
      <c r="BK10" s="119"/>
      <c r="BL10" s="134"/>
      <c r="BM10" s="185">
        <v>15183.3</v>
      </c>
      <c r="BN10" s="119">
        <v>0</v>
      </c>
      <c r="BO10" s="134"/>
      <c r="BP10" s="185">
        <v>15458.7</v>
      </c>
      <c r="BQ10" s="119">
        <v>0</v>
      </c>
      <c r="BR10" s="134">
        <v>0</v>
      </c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</row>
    <row r="11" spans="1:225" s="13" customFormat="1">
      <c r="A11" s="75" t="s">
        <v>731</v>
      </c>
      <c r="B11" s="181">
        <v>78429.899999999994</v>
      </c>
      <c r="C11" s="177">
        <v>4523</v>
      </c>
      <c r="D11" s="183">
        <v>5.7699999999999994E-2</v>
      </c>
      <c r="E11" s="181">
        <v>78942.399999999994</v>
      </c>
      <c r="F11" s="177">
        <v>7112.5</v>
      </c>
      <c r="G11" s="183">
        <v>9.01E-2</v>
      </c>
      <c r="H11" s="181">
        <v>79271.7</v>
      </c>
      <c r="I11" s="177">
        <v>9105.4</v>
      </c>
      <c r="J11" s="183">
        <v>0.1149</v>
      </c>
      <c r="K11" s="181">
        <v>82434.399999999994</v>
      </c>
      <c r="L11" s="177">
        <v>2921.4</v>
      </c>
      <c r="M11" s="183">
        <v>3.5400000000000001E-2</v>
      </c>
      <c r="N11" s="181">
        <v>83802.399999999994</v>
      </c>
      <c r="O11" s="177">
        <v>4958.7</v>
      </c>
      <c r="P11" s="183">
        <v>5.9200000000000003E-2</v>
      </c>
      <c r="Q11" s="181">
        <v>85330.2</v>
      </c>
      <c r="R11" s="177">
        <v>6722.6</v>
      </c>
      <c r="S11" s="183">
        <v>7.8799999999999995E-2</v>
      </c>
      <c r="T11" s="181">
        <v>86871.2</v>
      </c>
      <c r="U11" s="177">
        <v>8233.2000000000007</v>
      </c>
      <c r="V11" s="183">
        <v>9.4800000000000009E-2</v>
      </c>
      <c r="W11" s="181">
        <v>94363.3</v>
      </c>
      <c r="X11" s="177">
        <v>1939.9</v>
      </c>
      <c r="Y11" s="183">
        <v>2.06E-2</v>
      </c>
      <c r="Z11" s="181">
        <v>95907.6</v>
      </c>
      <c r="AA11" s="177">
        <v>3231.6</v>
      </c>
      <c r="AB11" s="183">
        <v>3.3700000000000001E-2</v>
      </c>
      <c r="AC11" s="181">
        <v>97340.800000000003</v>
      </c>
      <c r="AD11" s="177">
        <v>5678.4</v>
      </c>
      <c r="AE11" s="183">
        <v>5.8299999999999998E-2</v>
      </c>
      <c r="AF11" s="181">
        <v>99110</v>
      </c>
      <c r="AG11" s="177">
        <v>8212.2000000000007</v>
      </c>
      <c r="AH11" s="183">
        <v>8.2899999999999988E-2</v>
      </c>
      <c r="AI11" s="181">
        <v>104326.3</v>
      </c>
      <c r="AJ11" s="177">
        <v>2326.1</v>
      </c>
      <c r="AK11" s="183">
        <v>2.23E-2</v>
      </c>
      <c r="AL11" s="187">
        <v>106006.7</v>
      </c>
      <c r="AM11" s="188">
        <v>5713.7</v>
      </c>
      <c r="AN11" s="189">
        <v>5.3899999999999997E-2</v>
      </c>
      <c r="AO11" s="190">
        <v>107824.3</v>
      </c>
      <c r="AP11" s="191">
        <v>9360.1</v>
      </c>
      <c r="AQ11" s="192">
        <v>8.6800000000000002E-2</v>
      </c>
      <c r="AR11" s="190">
        <v>109919.5</v>
      </c>
      <c r="AS11" s="191">
        <v>12992.5</v>
      </c>
      <c r="AT11" s="225">
        <v>0.1182</v>
      </c>
      <c r="AU11" s="185">
        <v>112128.8</v>
      </c>
      <c r="AV11" s="177">
        <v>3681.9</v>
      </c>
      <c r="AW11" s="183">
        <v>3.2800000000000003E-2</v>
      </c>
      <c r="AX11" s="190">
        <v>113737.60000000001</v>
      </c>
      <c r="AY11" s="191">
        <v>7449.4</v>
      </c>
      <c r="AZ11" s="245">
        <v>6.5500000000000003E-2</v>
      </c>
      <c r="BA11" s="190">
        <v>115904.1</v>
      </c>
      <c r="BB11" s="191">
        <v>11584.7</v>
      </c>
      <c r="BC11" s="245">
        <v>0.1</v>
      </c>
      <c r="BD11" s="190">
        <v>117736.5</v>
      </c>
      <c r="BE11" s="191">
        <v>15734.1</v>
      </c>
      <c r="BF11" s="245">
        <v>0.1336</v>
      </c>
      <c r="BG11" s="190">
        <v>127274.9</v>
      </c>
      <c r="BH11" s="191">
        <v>3947.9</v>
      </c>
      <c r="BI11" s="245">
        <v>3.1E-2</v>
      </c>
      <c r="BJ11" s="190">
        <v>130368.7</v>
      </c>
      <c r="BK11" s="191">
        <v>8248</v>
      </c>
      <c r="BL11" s="245">
        <v>6.3299999999999995E-2</v>
      </c>
      <c r="BM11" s="190">
        <v>133569.5</v>
      </c>
      <c r="BN11" s="191">
        <v>12359.7</v>
      </c>
      <c r="BO11" s="245">
        <v>9.2499999999999999E-2</v>
      </c>
      <c r="BP11" s="190">
        <v>136464.70000000001</v>
      </c>
      <c r="BQ11" s="191">
        <v>17272</v>
      </c>
      <c r="BR11" s="245">
        <v>0.12659999999999999</v>
      </c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3" customFormat="1">
      <c r="A12" s="13" t="s">
        <v>732</v>
      </c>
      <c r="B12" s="166">
        <v>60730.3</v>
      </c>
      <c r="C12" s="167">
        <v>-1825.7</v>
      </c>
      <c r="D12" s="169">
        <v>3.0099999999999998E-2</v>
      </c>
      <c r="E12" s="166">
        <v>61137.3</v>
      </c>
      <c r="F12" s="167">
        <v>-2980.5</v>
      </c>
      <c r="G12" s="169">
        <v>4.8799999999999996E-2</v>
      </c>
      <c r="H12" s="166">
        <v>61337.2</v>
      </c>
      <c r="I12" s="167">
        <v>-3580.4</v>
      </c>
      <c r="J12" s="169">
        <v>5.8400000000000001E-2</v>
      </c>
      <c r="K12" s="166">
        <v>63546.8</v>
      </c>
      <c r="L12" s="167">
        <v>-1659.8</v>
      </c>
      <c r="M12" s="169">
        <v>2.6099999999999998E-2</v>
      </c>
      <c r="N12" s="166">
        <v>64853.2</v>
      </c>
      <c r="O12" s="167">
        <v>-2397.8000000000002</v>
      </c>
      <c r="P12" s="169">
        <v>3.7000000000000005E-2</v>
      </c>
      <c r="Q12" s="166">
        <v>66019.600000000006</v>
      </c>
      <c r="R12" s="167">
        <v>-2922.2</v>
      </c>
      <c r="S12" s="169">
        <v>4.4299999999999999E-2</v>
      </c>
      <c r="T12" s="166">
        <v>67116.5</v>
      </c>
      <c r="U12" s="167">
        <v>-2970.4</v>
      </c>
      <c r="V12" s="193">
        <v>4.4299999999999999E-2</v>
      </c>
      <c r="W12" s="166">
        <v>73140.600000000006</v>
      </c>
      <c r="X12" s="167">
        <v>-732.6</v>
      </c>
      <c r="Y12" s="169">
        <v>0.01</v>
      </c>
      <c r="Z12" s="166">
        <v>74425</v>
      </c>
      <c r="AA12" s="167">
        <v>-775.1</v>
      </c>
      <c r="AB12" s="169">
        <v>1.04E-2</v>
      </c>
      <c r="AC12" s="166">
        <v>75561.399999999994</v>
      </c>
      <c r="AD12" s="167">
        <v>-2006.1</v>
      </c>
      <c r="AE12" s="169">
        <v>2.6499999999999999E-2</v>
      </c>
      <c r="AF12" s="166">
        <v>77073.100000000006</v>
      </c>
      <c r="AG12" s="167">
        <v>-3366.6</v>
      </c>
      <c r="AH12" s="169">
        <v>4.3700000000000003E-2</v>
      </c>
      <c r="AI12" s="166">
        <v>81402.3</v>
      </c>
      <c r="AJ12" s="167">
        <v>-1204.3</v>
      </c>
      <c r="AK12" s="169">
        <v>1.4800000000000001E-2</v>
      </c>
      <c r="AL12" s="181">
        <v>82791.600000000006</v>
      </c>
      <c r="AM12" s="177">
        <v>-3476.8</v>
      </c>
      <c r="AN12" s="183">
        <v>4.2000000000000003E-2</v>
      </c>
      <c r="AO12" s="170">
        <v>84424.8</v>
      </c>
      <c r="AP12" s="171">
        <v>-5971.6</v>
      </c>
      <c r="AQ12" s="172">
        <v>7.0699999999999999E-2</v>
      </c>
      <c r="AR12" s="170">
        <v>85292.7</v>
      </c>
      <c r="AS12" s="171">
        <v>-8323.7000000000007</v>
      </c>
      <c r="AT12" s="224">
        <v>9.7600000000000006E-2</v>
      </c>
      <c r="AU12" s="170">
        <v>87626.5</v>
      </c>
      <c r="AV12" s="171">
        <v>-2431.8000000000002</v>
      </c>
      <c r="AW12" s="224">
        <v>2.7799999999999998E-2</v>
      </c>
      <c r="AX12" s="170">
        <v>89102.8</v>
      </c>
      <c r="AY12" s="171">
        <v>-4806.6000000000004</v>
      </c>
      <c r="AZ12" s="244">
        <v>5.3900000000000003E-2</v>
      </c>
      <c r="BA12" s="170">
        <v>91182.2</v>
      </c>
      <c r="BB12" s="171">
        <v>-7572.6</v>
      </c>
      <c r="BC12" s="244">
        <v>8.3000000000000004E-2</v>
      </c>
      <c r="BD12" s="170">
        <v>92840.7</v>
      </c>
      <c r="BE12" s="171">
        <v>-10245.299999999999</v>
      </c>
      <c r="BF12" s="244">
        <v>0.1104</v>
      </c>
      <c r="BG12" s="170">
        <v>102367.8</v>
      </c>
      <c r="BH12" s="171">
        <v>-2411.6</v>
      </c>
      <c r="BI12" s="244">
        <v>2.3599999999999999E-2</v>
      </c>
      <c r="BJ12" s="170">
        <v>105131.8</v>
      </c>
      <c r="BK12" s="171">
        <v>-5097.8</v>
      </c>
      <c r="BL12" s="244">
        <v>4.8500000000000001E-2</v>
      </c>
      <c r="BM12" s="170">
        <v>107922.1</v>
      </c>
      <c r="BN12" s="171">
        <v>-7673.1</v>
      </c>
      <c r="BO12" s="244">
        <v>7.1099999999999997E-2</v>
      </c>
      <c r="BP12" s="170">
        <v>110547.7</v>
      </c>
      <c r="BQ12" s="171">
        <v>-10896.4</v>
      </c>
      <c r="BR12" s="244">
        <v>9.8599999999999993E-2</v>
      </c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>
      <c r="A13" s="4" t="s">
        <v>222</v>
      </c>
      <c r="B13" s="173">
        <v>183.7</v>
      </c>
      <c r="C13" s="174">
        <v>-3.5</v>
      </c>
      <c r="D13" s="176">
        <v>1.9E-2</v>
      </c>
      <c r="E13" s="173">
        <v>203.6</v>
      </c>
      <c r="F13" s="174">
        <v>-6.1</v>
      </c>
      <c r="G13" s="180">
        <v>2.9900000000000003E-2</v>
      </c>
      <c r="H13" s="173">
        <v>257.8</v>
      </c>
      <c r="I13" s="174">
        <v>-10.3</v>
      </c>
      <c r="J13" s="176">
        <v>4.0099999999999997E-2</v>
      </c>
      <c r="K13" s="173">
        <v>691.8</v>
      </c>
      <c r="L13" s="174">
        <v>-5.5</v>
      </c>
      <c r="M13" s="176">
        <v>7.9000000000000008E-3</v>
      </c>
      <c r="N13" s="173">
        <v>918.1</v>
      </c>
      <c r="O13" s="174">
        <v>-14.5</v>
      </c>
      <c r="P13" s="176">
        <v>1.5700000000000002E-2</v>
      </c>
      <c r="Q13" s="173">
        <v>953.4</v>
      </c>
      <c r="R13" s="174">
        <v>-19.399999999999999</v>
      </c>
      <c r="S13" s="176">
        <v>2.0299999999999999E-2</v>
      </c>
      <c r="T13" s="173">
        <v>1098.5999999999999</v>
      </c>
      <c r="U13" s="174">
        <v>-23.9</v>
      </c>
      <c r="V13" s="176">
        <v>2.18E-2</v>
      </c>
      <c r="W13" s="173">
        <v>1346.5</v>
      </c>
      <c r="X13" s="174">
        <v>-2.8</v>
      </c>
      <c r="Y13" s="176">
        <v>2.0999999999999999E-3</v>
      </c>
      <c r="Z13" s="173">
        <v>1081.9000000000001</v>
      </c>
      <c r="AA13" s="177">
        <v>-4.5999999999999996</v>
      </c>
      <c r="AB13" s="176">
        <v>4.1999999999999997E-3</v>
      </c>
      <c r="AC13" s="173">
        <v>1150.4000000000001</v>
      </c>
      <c r="AD13" s="174">
        <v>-10.3</v>
      </c>
      <c r="AE13" s="176">
        <v>9.0000000000000011E-3</v>
      </c>
      <c r="AF13" s="173">
        <v>1195.8</v>
      </c>
      <c r="AG13" s="174">
        <v>-19.399999999999999</v>
      </c>
      <c r="AH13" s="176">
        <v>1.6200000000000003E-2</v>
      </c>
      <c r="AI13" s="173">
        <v>729</v>
      </c>
      <c r="AJ13" s="174">
        <v>-6.2</v>
      </c>
      <c r="AK13" s="176">
        <v>8.5000000000000006E-3</v>
      </c>
      <c r="AL13" s="173">
        <v>635.6</v>
      </c>
      <c r="AM13" s="174">
        <v>-10.5</v>
      </c>
      <c r="AN13" s="176">
        <v>1.6400000000000001E-2</v>
      </c>
      <c r="AO13" s="178">
        <v>962.2</v>
      </c>
      <c r="AP13" s="174">
        <v>-36.299999999999997</v>
      </c>
      <c r="AQ13" s="179">
        <v>3.7699999999999997E-2</v>
      </c>
      <c r="AR13" s="178">
        <v>1284.9000000000001</v>
      </c>
      <c r="AS13" s="174">
        <v>-76.2</v>
      </c>
      <c r="AT13" s="176">
        <v>5.9299999999999999E-2</v>
      </c>
      <c r="AU13" s="178">
        <v>2779.3</v>
      </c>
      <c r="AV13" s="174">
        <v>-52.2</v>
      </c>
      <c r="AW13" s="176">
        <v>1.8800000000000001E-2</v>
      </c>
      <c r="AX13" s="178">
        <v>2923.8</v>
      </c>
      <c r="AY13" s="174">
        <v>-120.1</v>
      </c>
      <c r="AZ13" s="243">
        <v>4.1099999999999998E-2</v>
      </c>
      <c r="BA13" s="178">
        <v>2742</v>
      </c>
      <c r="BB13" s="174">
        <v>-166.3</v>
      </c>
      <c r="BC13" s="243">
        <v>6.0600000000000001E-2</v>
      </c>
      <c r="BD13" s="178">
        <v>2620</v>
      </c>
      <c r="BE13" s="174">
        <v>-202.5</v>
      </c>
      <c r="BF13" s="243">
        <v>7.7299999999999994E-2</v>
      </c>
      <c r="BG13" s="178">
        <v>2246.6999999999998</v>
      </c>
      <c r="BH13" s="174">
        <v>-37.1</v>
      </c>
      <c r="BI13" s="243">
        <v>1.6500000000000001E-2</v>
      </c>
      <c r="BJ13" s="178">
        <v>2173.6999999999998</v>
      </c>
      <c r="BK13" s="174">
        <v>-72.5</v>
      </c>
      <c r="BL13" s="243">
        <v>3.3300000000000003E-2</v>
      </c>
      <c r="BM13" s="178">
        <v>1817.2</v>
      </c>
      <c r="BN13" s="174">
        <v>-94</v>
      </c>
      <c r="BO13" s="243">
        <v>5.1700000000000003E-2</v>
      </c>
      <c r="BP13" s="178">
        <v>1771.2</v>
      </c>
      <c r="BQ13" s="174">
        <v>-120.8</v>
      </c>
      <c r="BR13" s="243">
        <v>6.8199999999999997E-2</v>
      </c>
    </row>
    <row r="14" spans="1:225" s="13" customFormat="1">
      <c r="A14" s="4" t="s">
        <v>221</v>
      </c>
      <c r="B14" s="173">
        <v>9239.2000000000007</v>
      </c>
      <c r="C14" s="174">
        <v>-213.8</v>
      </c>
      <c r="D14" s="176">
        <v>2.3099999999999999E-2</v>
      </c>
      <c r="E14" s="173">
        <v>9302.1</v>
      </c>
      <c r="F14" s="174">
        <v>-323.5</v>
      </c>
      <c r="G14" s="176">
        <v>3.4799999999999998E-2</v>
      </c>
      <c r="H14" s="173">
        <v>9341.5</v>
      </c>
      <c r="I14" s="174">
        <v>-419.9</v>
      </c>
      <c r="J14" s="176">
        <v>4.4900000000000002E-2</v>
      </c>
      <c r="K14" s="173">
        <v>9657.6</v>
      </c>
      <c r="L14" s="174">
        <v>-86.7</v>
      </c>
      <c r="M14" s="176">
        <v>9.0000000000000011E-3</v>
      </c>
      <c r="N14" s="173">
        <v>9825.6</v>
      </c>
      <c r="O14" s="174">
        <v>-163</v>
      </c>
      <c r="P14" s="176">
        <v>1.66E-2</v>
      </c>
      <c r="Q14" s="173">
        <v>10056.299999999999</v>
      </c>
      <c r="R14" s="174">
        <v>-225</v>
      </c>
      <c r="S14" s="176">
        <v>2.2400000000000003E-2</v>
      </c>
      <c r="T14" s="173">
        <v>10256.6</v>
      </c>
      <c r="U14" s="174">
        <v>-285.5</v>
      </c>
      <c r="V14" s="180">
        <v>2.7800000000000002E-2</v>
      </c>
      <c r="W14" s="173">
        <v>11084.8</v>
      </c>
      <c r="X14" s="174">
        <v>-61.3</v>
      </c>
      <c r="Y14" s="176">
        <v>5.5000000000000005E-3</v>
      </c>
      <c r="Z14" s="173">
        <v>11173.1</v>
      </c>
      <c r="AA14" s="177">
        <v>-138.6</v>
      </c>
      <c r="AB14" s="176">
        <v>1.24E-2</v>
      </c>
      <c r="AC14" s="173">
        <v>11278</v>
      </c>
      <c r="AD14" s="174">
        <v>-242.8</v>
      </c>
      <c r="AE14" s="176">
        <v>2.1499999999999998E-2</v>
      </c>
      <c r="AF14" s="173">
        <v>11334.9</v>
      </c>
      <c r="AG14" s="174">
        <v>-389.3</v>
      </c>
      <c r="AH14" s="176">
        <v>3.4300000000000004E-2</v>
      </c>
      <c r="AI14" s="173">
        <v>11544</v>
      </c>
      <c r="AJ14" s="174">
        <v>-190.6</v>
      </c>
      <c r="AK14" s="176">
        <v>1.6500000000000001E-2</v>
      </c>
      <c r="AL14" s="173">
        <v>11556.2</v>
      </c>
      <c r="AM14" s="174">
        <v>-401.1</v>
      </c>
      <c r="AN14" s="176">
        <v>3.4700000000000002E-2</v>
      </c>
      <c r="AO14" s="178">
        <v>11538.2</v>
      </c>
      <c r="AP14" s="174">
        <v>-632.70000000000005</v>
      </c>
      <c r="AQ14" s="179">
        <v>5.4800000000000001E-2</v>
      </c>
      <c r="AR14" s="178">
        <v>11494.7</v>
      </c>
      <c r="AS14" s="174">
        <v>-854.6</v>
      </c>
      <c r="AT14" s="176">
        <v>7.4300000000000005E-2</v>
      </c>
      <c r="AU14" s="178">
        <v>11189.5</v>
      </c>
      <c r="AV14" s="174">
        <v>-220.5</v>
      </c>
      <c r="AW14" s="176">
        <v>1.9699999999999999E-2</v>
      </c>
      <c r="AX14" s="178">
        <v>11177.3</v>
      </c>
      <c r="AY14" s="174">
        <v>-435.4</v>
      </c>
      <c r="AZ14" s="243">
        <v>3.9E-2</v>
      </c>
      <c r="BA14" s="178">
        <v>11164.4</v>
      </c>
      <c r="BB14" s="174">
        <v>-650.70000000000005</v>
      </c>
      <c r="BC14" s="243">
        <v>5.8299999999999998E-2</v>
      </c>
      <c r="BD14" s="178">
        <v>11144.2</v>
      </c>
      <c r="BE14" s="174">
        <v>-840.5</v>
      </c>
      <c r="BF14" s="243">
        <v>7.5399999999999995E-2</v>
      </c>
      <c r="BG14" s="178">
        <v>11045.6</v>
      </c>
      <c r="BH14" s="174">
        <v>-176.7</v>
      </c>
      <c r="BI14" s="243">
        <v>1.6E-2</v>
      </c>
      <c r="BJ14" s="178">
        <v>11167.1</v>
      </c>
      <c r="BK14" s="174">
        <v>-365.8</v>
      </c>
      <c r="BL14" s="243">
        <v>3.2800000000000003E-2</v>
      </c>
      <c r="BM14" s="178">
        <v>11277.8</v>
      </c>
      <c r="BN14" s="174">
        <v>-563.20000000000005</v>
      </c>
      <c r="BO14" s="243">
        <v>4.99E-2</v>
      </c>
      <c r="BP14" s="178">
        <v>11315.4</v>
      </c>
      <c r="BQ14" s="174">
        <v>-757.4</v>
      </c>
      <c r="BR14" s="243">
        <v>6.6900000000000001E-2</v>
      </c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>
      <c r="A15" s="4" t="s">
        <v>223</v>
      </c>
      <c r="B15" s="173">
        <v>38410.699999999997</v>
      </c>
      <c r="C15" s="174">
        <v>-1085.7</v>
      </c>
      <c r="D15" s="176">
        <v>2.8300000000000002E-2</v>
      </c>
      <c r="E15" s="173">
        <v>38733.599999999999</v>
      </c>
      <c r="F15" s="174">
        <v>-1648</v>
      </c>
      <c r="G15" s="176">
        <v>4.2500000000000003E-2</v>
      </c>
      <c r="H15" s="173">
        <v>38940.9</v>
      </c>
      <c r="I15" s="174">
        <v>-2102.3000000000002</v>
      </c>
      <c r="J15" s="176">
        <v>5.4000000000000006E-2</v>
      </c>
      <c r="K15" s="173">
        <v>40192.1</v>
      </c>
      <c r="L15" s="174">
        <v>-380.1</v>
      </c>
      <c r="M15" s="176">
        <v>9.5000000000000015E-3</v>
      </c>
      <c r="N15" s="173">
        <v>40852.9</v>
      </c>
      <c r="O15" s="174">
        <v>-673.4</v>
      </c>
      <c r="P15" s="176">
        <v>1.6500000000000001E-2</v>
      </c>
      <c r="Q15" s="173">
        <v>41731.300000000003</v>
      </c>
      <c r="R15" s="174">
        <v>-887.6</v>
      </c>
      <c r="S15" s="176">
        <v>2.1299999999999999E-2</v>
      </c>
      <c r="T15" s="173">
        <v>42571.5</v>
      </c>
      <c r="U15" s="174">
        <v>-1090.4000000000001</v>
      </c>
      <c r="V15" s="176">
        <v>2.5600000000000001E-2</v>
      </c>
      <c r="W15" s="173">
        <v>45425.5</v>
      </c>
      <c r="X15" s="174">
        <v>-210</v>
      </c>
      <c r="Y15" s="176">
        <v>4.5999999999999999E-3</v>
      </c>
      <c r="Z15" s="173">
        <v>45474.6</v>
      </c>
      <c r="AA15" s="177">
        <v>-543.4</v>
      </c>
      <c r="AB15" s="176">
        <v>1.1899999999999999E-2</v>
      </c>
      <c r="AC15" s="173">
        <v>45773.7</v>
      </c>
      <c r="AD15" s="174">
        <v>-1062.3</v>
      </c>
      <c r="AE15" s="176">
        <v>2.3199999999999998E-2</v>
      </c>
      <c r="AF15" s="173">
        <v>46000.6</v>
      </c>
      <c r="AG15" s="174">
        <v>-1836</v>
      </c>
      <c r="AH15" s="176">
        <v>3.9900000000000005E-2</v>
      </c>
      <c r="AI15" s="173">
        <v>46850.8</v>
      </c>
      <c r="AJ15" s="174">
        <v>-1010.6</v>
      </c>
      <c r="AK15" s="176">
        <v>2.1600000000000001E-2</v>
      </c>
      <c r="AL15" s="173">
        <v>47338.6</v>
      </c>
      <c r="AM15" s="174">
        <v>-2240.1</v>
      </c>
      <c r="AN15" s="176">
        <v>4.7300000000000002E-2</v>
      </c>
      <c r="AO15" s="178">
        <v>47883</v>
      </c>
      <c r="AP15" s="174">
        <v>-3664.1</v>
      </c>
      <c r="AQ15" s="179">
        <v>7.6499999999999999E-2</v>
      </c>
      <c r="AR15" s="178">
        <v>48258.8</v>
      </c>
      <c r="AS15" s="174">
        <v>-5042</v>
      </c>
      <c r="AT15" s="176">
        <v>0.1045</v>
      </c>
      <c r="AU15" s="178">
        <v>48842.2</v>
      </c>
      <c r="AV15" s="174">
        <v>-1380.9</v>
      </c>
      <c r="AW15" s="176">
        <v>2.8299999999999999E-2</v>
      </c>
      <c r="AX15" s="178">
        <v>49199.5</v>
      </c>
      <c r="AY15" s="174">
        <v>-2749.3</v>
      </c>
      <c r="AZ15" s="243">
        <v>5.5899999999999998E-2</v>
      </c>
      <c r="BA15" s="178">
        <v>49634.400000000001</v>
      </c>
      <c r="BB15" s="174">
        <v>-4199.5</v>
      </c>
      <c r="BC15" s="243">
        <v>8.4599999999999995E-2</v>
      </c>
      <c r="BD15" s="178">
        <v>50166.3</v>
      </c>
      <c r="BE15" s="174">
        <v>-5478.1</v>
      </c>
      <c r="BF15" s="243">
        <v>0.10920000000000001</v>
      </c>
      <c r="BG15" s="178">
        <v>53715.5</v>
      </c>
      <c r="BH15" s="174">
        <v>-1220.5999999999999</v>
      </c>
      <c r="BI15" s="243">
        <v>2.2700000000000001E-2</v>
      </c>
      <c r="BJ15" s="178">
        <v>54039.3</v>
      </c>
      <c r="BK15" s="174">
        <v>-2407.1</v>
      </c>
      <c r="BL15" s="243">
        <v>4.4499999999999998E-2</v>
      </c>
      <c r="BM15" s="178">
        <v>55783.9</v>
      </c>
      <c r="BN15" s="174">
        <v>-3767.9</v>
      </c>
      <c r="BO15" s="243">
        <v>6.7500000000000004E-2</v>
      </c>
      <c r="BP15" s="178">
        <v>57115.5</v>
      </c>
      <c r="BQ15" s="174">
        <v>-5194.6000000000004</v>
      </c>
      <c r="BR15" s="243">
        <v>9.0899999999999995E-2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1:225">
      <c r="A16" s="4" t="s">
        <v>953</v>
      </c>
      <c r="B16" s="173"/>
      <c r="C16" s="174"/>
      <c r="D16" s="176"/>
      <c r="E16" s="173"/>
      <c r="F16" s="174"/>
      <c r="G16" s="176"/>
      <c r="H16" s="173"/>
      <c r="I16" s="174"/>
      <c r="J16" s="176"/>
      <c r="K16" s="173"/>
      <c r="L16" s="174"/>
      <c r="M16" s="176"/>
      <c r="N16" s="173"/>
      <c r="O16" s="174"/>
      <c r="P16" s="176"/>
      <c r="Q16" s="173"/>
      <c r="R16" s="174"/>
      <c r="S16" s="176"/>
      <c r="T16" s="173"/>
      <c r="U16" s="174"/>
      <c r="V16" s="176"/>
      <c r="W16" s="173"/>
      <c r="X16" s="174"/>
      <c r="Y16" s="176"/>
      <c r="Z16" s="173"/>
      <c r="AA16" s="177"/>
      <c r="AB16" s="176"/>
      <c r="AC16" s="173"/>
      <c r="AD16" s="174"/>
      <c r="AE16" s="176"/>
      <c r="AF16" s="173"/>
      <c r="AG16" s="174"/>
      <c r="AH16" s="176"/>
      <c r="AI16" s="173"/>
      <c r="AJ16" s="174"/>
      <c r="AK16" s="176"/>
      <c r="AL16" s="173"/>
      <c r="AM16" s="174"/>
      <c r="AN16" s="176"/>
      <c r="AO16" s="178"/>
      <c r="AP16" s="174"/>
      <c r="AQ16" s="179"/>
      <c r="AR16" s="178"/>
      <c r="AS16" s="174"/>
      <c r="AT16" s="176"/>
      <c r="AU16" s="178"/>
      <c r="AV16" s="174"/>
      <c r="AW16" s="176"/>
      <c r="AX16" s="178"/>
      <c r="AY16" s="174"/>
      <c r="AZ16" s="243"/>
      <c r="BA16" s="178"/>
      <c r="BB16" s="174"/>
      <c r="BC16" s="243"/>
      <c r="BD16" s="178"/>
      <c r="BE16" s="174"/>
      <c r="BF16" s="243"/>
      <c r="BG16" s="178"/>
      <c r="BH16" s="174"/>
      <c r="BI16" s="243"/>
      <c r="BJ16" s="178">
        <v>7717.7</v>
      </c>
      <c r="BK16" s="174">
        <v>-391.9</v>
      </c>
      <c r="BL16" s="243">
        <v>5.0799999999999998E-2</v>
      </c>
      <c r="BM16" s="178">
        <v>7896.5</v>
      </c>
      <c r="BN16" s="174">
        <v>-605.6</v>
      </c>
      <c r="BO16" s="243">
        <v>7.6700000000000004E-2</v>
      </c>
      <c r="BP16" s="178">
        <v>8012.4</v>
      </c>
      <c r="BQ16" s="174">
        <v>-825.2</v>
      </c>
      <c r="BR16" s="243">
        <v>0.10299999999999999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1:70" s="13" customFormat="1">
      <c r="A17" s="4" t="s">
        <v>733</v>
      </c>
      <c r="B17" s="173">
        <v>4072.2</v>
      </c>
      <c r="C17" s="174">
        <v>-138.5</v>
      </c>
      <c r="D17" s="176">
        <v>3.4000000000000002E-2</v>
      </c>
      <c r="E17" s="173">
        <v>3997.4</v>
      </c>
      <c r="F17" s="174">
        <v>-204.2</v>
      </c>
      <c r="G17" s="176">
        <v>5.1100000000000007E-2</v>
      </c>
      <c r="H17" s="173">
        <v>3871</v>
      </c>
      <c r="I17" s="174">
        <v>-252.7</v>
      </c>
      <c r="J17" s="176">
        <v>6.5299999999999997E-2</v>
      </c>
      <c r="K17" s="173">
        <v>3687.9</v>
      </c>
      <c r="L17" s="174">
        <v>-43</v>
      </c>
      <c r="M17" s="176">
        <v>1.1699999999999999E-2</v>
      </c>
      <c r="N17" s="173">
        <v>3875.5</v>
      </c>
      <c r="O17" s="174">
        <v>-75.099999999999994</v>
      </c>
      <c r="P17" s="176">
        <v>1.9400000000000001E-2</v>
      </c>
      <c r="Q17" s="173">
        <v>4012.9</v>
      </c>
      <c r="R17" s="174">
        <v>-99.4</v>
      </c>
      <c r="S17" s="176">
        <v>2.4799999999999999E-2</v>
      </c>
      <c r="T17" s="173">
        <v>4046.1</v>
      </c>
      <c r="U17" s="174">
        <v>-121.9</v>
      </c>
      <c r="V17" s="180">
        <v>3.0099999999999998E-2</v>
      </c>
      <c r="W17" s="173">
        <v>5517.2</v>
      </c>
      <c r="X17" s="174">
        <v>-31.3</v>
      </c>
      <c r="Y17" s="176">
        <v>5.7000000000000002E-3</v>
      </c>
      <c r="Z17" s="173">
        <v>6845.3</v>
      </c>
      <c r="AA17" s="177">
        <v>-104.2</v>
      </c>
      <c r="AB17" s="176">
        <v>1.52E-2</v>
      </c>
      <c r="AC17" s="173">
        <v>7395.7</v>
      </c>
      <c r="AD17" s="174">
        <v>-216.2</v>
      </c>
      <c r="AE17" s="176">
        <v>2.92E-2</v>
      </c>
      <c r="AF17" s="173">
        <v>8278.5</v>
      </c>
      <c r="AG17" s="174">
        <v>-429.4</v>
      </c>
      <c r="AH17" s="176">
        <v>5.1900000000000002E-2</v>
      </c>
      <c r="AI17" s="173">
        <v>12381.2</v>
      </c>
      <c r="AJ17" s="174">
        <v>-322.8</v>
      </c>
      <c r="AK17" s="176">
        <v>2.6099999999999998E-2</v>
      </c>
      <c r="AL17" s="173">
        <v>13669</v>
      </c>
      <c r="AM17" s="174">
        <v>-769.4</v>
      </c>
      <c r="AN17" s="176">
        <v>5.6299999999999996E-2</v>
      </c>
      <c r="AO17" s="178">
        <v>14036.9</v>
      </c>
      <c r="AP17" s="174">
        <v>-1284.5999999999999</v>
      </c>
      <c r="AQ17" s="179">
        <v>9.1499999999999998E-2</v>
      </c>
      <c r="AR17" s="178">
        <v>13734.7</v>
      </c>
      <c r="AS17" s="174">
        <v>-1723.2</v>
      </c>
      <c r="AT17" s="176">
        <v>0.1255</v>
      </c>
      <c r="AU17" s="178">
        <v>12142.8</v>
      </c>
      <c r="AV17" s="174">
        <v>-410.5</v>
      </c>
      <c r="AW17" s="176">
        <v>3.3799999999999997E-2</v>
      </c>
      <c r="AX17" s="178">
        <v>12790.1</v>
      </c>
      <c r="AY17" s="174">
        <v>-844.9</v>
      </c>
      <c r="AZ17" s="243">
        <v>6.6100000000000006E-2</v>
      </c>
      <c r="BA17" s="178">
        <v>14395.5</v>
      </c>
      <c r="BB17" s="174">
        <v>-1431.2</v>
      </c>
      <c r="BC17" s="243">
        <v>9.9400000000000002E-2</v>
      </c>
      <c r="BD17" s="178">
        <v>15053.3</v>
      </c>
      <c r="BE17" s="174">
        <v>-1927.1</v>
      </c>
      <c r="BF17" s="243">
        <v>0.128</v>
      </c>
      <c r="BG17" s="178">
        <v>18053.8</v>
      </c>
      <c r="BH17" s="174">
        <v>-486.7</v>
      </c>
      <c r="BI17" s="243">
        <v>2.7E-2</v>
      </c>
      <c r="BJ17" s="178">
        <v>18402.599999999999</v>
      </c>
      <c r="BK17" s="174">
        <v>-966.2</v>
      </c>
      <c r="BL17" s="243">
        <v>5.2499999999999998E-2</v>
      </c>
      <c r="BM17" s="178">
        <v>19410.7</v>
      </c>
      <c r="BN17" s="174">
        <v>-1512.6</v>
      </c>
      <c r="BO17" s="243">
        <v>7.7899999999999997E-2</v>
      </c>
      <c r="BP17" s="178">
        <v>20165.599999999999</v>
      </c>
      <c r="BQ17" s="174">
        <v>-2121.6999999999998</v>
      </c>
      <c r="BR17" s="243">
        <v>0.1052</v>
      </c>
    </row>
    <row r="18" spans="1:70" s="21" customFormat="1">
      <c r="A18" s="21" t="s">
        <v>734</v>
      </c>
      <c r="B18" s="173">
        <v>3166.8</v>
      </c>
      <c r="C18" s="174">
        <v>-95.2</v>
      </c>
      <c r="D18" s="176">
        <v>3.0099999999999998E-2</v>
      </c>
      <c r="E18" s="173">
        <v>3257.2</v>
      </c>
      <c r="F18" s="174">
        <v>-147.9</v>
      </c>
      <c r="G18" s="176">
        <v>4.5400000000000003E-2</v>
      </c>
      <c r="H18" s="173">
        <v>3295.1</v>
      </c>
      <c r="I18" s="174">
        <v>-192.3</v>
      </c>
      <c r="J18" s="176">
        <v>5.8400000000000001E-2</v>
      </c>
      <c r="K18" s="173">
        <v>3493.0563184724997</v>
      </c>
      <c r="L18" s="174">
        <v>-36.027265549999996</v>
      </c>
      <c r="M18" s="176">
        <v>1.0313966413732082E-2</v>
      </c>
      <c r="N18" s="173">
        <v>3342.2</v>
      </c>
      <c r="O18" s="174">
        <v>-59.9</v>
      </c>
      <c r="P18" s="176">
        <v>1.7899999999999999E-2</v>
      </c>
      <c r="Q18" s="173">
        <v>3204.3</v>
      </c>
      <c r="R18" s="174">
        <v>-75.099999999999994</v>
      </c>
      <c r="S18" s="176">
        <v>2.3399999999999997E-2</v>
      </c>
      <c r="T18" s="173">
        <v>3040.1</v>
      </c>
      <c r="U18" s="174">
        <v>-87.1</v>
      </c>
      <c r="V18" s="176">
        <v>2.86E-2</v>
      </c>
      <c r="W18" s="173">
        <v>2219.6999999999998</v>
      </c>
      <c r="X18" s="174">
        <v>-10.6</v>
      </c>
      <c r="Y18" s="176">
        <v>4.7999999999999996E-3</v>
      </c>
      <c r="Z18" s="173">
        <v>2034.8</v>
      </c>
      <c r="AA18" s="177">
        <v>-24.5</v>
      </c>
      <c r="AB18" s="176">
        <v>1.2E-2</v>
      </c>
      <c r="AC18" s="173">
        <v>1895.8</v>
      </c>
      <c r="AD18" s="174">
        <v>-43.4</v>
      </c>
      <c r="AE18" s="176">
        <v>2.29E-2</v>
      </c>
      <c r="AF18" s="173">
        <v>1847.8</v>
      </c>
      <c r="AG18" s="174">
        <v>-72.900000000000006</v>
      </c>
      <c r="AH18" s="176">
        <v>3.95E-2</v>
      </c>
      <c r="AI18" s="173">
        <v>1790.6</v>
      </c>
      <c r="AJ18" s="174">
        <v>-41.3</v>
      </c>
      <c r="AK18" s="176">
        <v>2.3099999999999999E-2</v>
      </c>
      <c r="AL18" s="173">
        <v>1889.5</v>
      </c>
      <c r="AM18" s="174">
        <v>-95.5</v>
      </c>
      <c r="AN18" s="176">
        <v>5.0499999999999996E-2</v>
      </c>
      <c r="AO18" s="178">
        <v>2098.6</v>
      </c>
      <c r="AP18" s="174">
        <v>-171.8</v>
      </c>
      <c r="AQ18" s="179">
        <v>8.1799999999999998E-2</v>
      </c>
      <c r="AR18" s="178">
        <v>2348.1999999999998</v>
      </c>
      <c r="AS18" s="174">
        <v>-266.8</v>
      </c>
      <c r="AT18" s="176">
        <v>0.11360000000000001</v>
      </c>
      <c r="AU18" s="178">
        <v>3486</v>
      </c>
      <c r="AV18" s="174">
        <v>-107.7</v>
      </c>
      <c r="AW18" s="176">
        <v>3.09E-2</v>
      </c>
      <c r="AX18" s="178">
        <v>3700.1</v>
      </c>
      <c r="AY18" s="174">
        <v>-224.3</v>
      </c>
      <c r="AZ18" s="243">
        <v>6.0600000000000001E-2</v>
      </c>
      <c r="BA18" s="178">
        <v>3953.3</v>
      </c>
      <c r="BB18" s="174">
        <v>-356.2</v>
      </c>
      <c r="BC18" s="243">
        <v>9.01E-2</v>
      </c>
      <c r="BD18" s="178">
        <v>4439.7</v>
      </c>
      <c r="BE18" s="174">
        <v>-511.7</v>
      </c>
      <c r="BF18" s="243">
        <v>0.1153</v>
      </c>
      <c r="BG18" s="178">
        <v>6878.3</v>
      </c>
      <c r="BH18" s="174">
        <v>-172.3</v>
      </c>
      <c r="BI18" s="243">
        <v>2.5100000000000001E-2</v>
      </c>
      <c r="BJ18" s="178">
        <v>6886.1</v>
      </c>
      <c r="BK18" s="174">
        <v>-339.2</v>
      </c>
      <c r="BL18" s="243">
        <v>4.9299999999999997E-2</v>
      </c>
      <c r="BM18" s="178">
        <v>6866.5</v>
      </c>
      <c r="BN18" s="174">
        <v>-511</v>
      </c>
      <c r="BO18" s="243">
        <v>7.4399999999999994E-2</v>
      </c>
      <c r="BP18" s="178">
        <v>6934.1</v>
      </c>
      <c r="BQ18" s="174">
        <v>-691.8</v>
      </c>
      <c r="BR18" s="243">
        <v>9.98E-2</v>
      </c>
    </row>
    <row r="19" spans="1:70" s="21" customFormat="1">
      <c r="A19" s="21" t="s">
        <v>845</v>
      </c>
      <c r="B19" s="173">
        <v>2126.6999999999998</v>
      </c>
      <c r="C19" s="174">
        <v>-152.9</v>
      </c>
      <c r="D19" s="176">
        <v>7.1900000000000006E-2</v>
      </c>
      <c r="E19" s="173">
        <v>2180.1999999999998</v>
      </c>
      <c r="F19" s="174">
        <v>-371.8</v>
      </c>
      <c r="G19" s="176">
        <v>0.17050000000000001</v>
      </c>
      <c r="H19" s="173">
        <v>2211.8000000000002</v>
      </c>
      <c r="I19" s="174">
        <v>-315.7</v>
      </c>
      <c r="J19" s="176">
        <v>0.14269999999999999</v>
      </c>
      <c r="K19" s="173">
        <v>2575.4</v>
      </c>
      <c r="L19" s="174">
        <v>-792.2</v>
      </c>
      <c r="M19" s="176">
        <v>0.30760000000000004</v>
      </c>
      <c r="N19" s="173">
        <v>2818.1</v>
      </c>
      <c r="O19" s="174">
        <v>-1000.5</v>
      </c>
      <c r="P19" s="176">
        <v>0.35499999999999998</v>
      </c>
      <c r="Q19" s="173">
        <v>2902.5</v>
      </c>
      <c r="R19" s="174">
        <v>-1086.4000000000001</v>
      </c>
      <c r="S19" s="176">
        <v>0.37430000000000002</v>
      </c>
      <c r="T19" s="173">
        <v>2949.3</v>
      </c>
      <c r="U19" s="174">
        <v>-885.7</v>
      </c>
      <c r="V19" s="180">
        <v>0.30030000000000001</v>
      </c>
      <c r="W19" s="173">
        <v>3072.8</v>
      </c>
      <c r="X19" s="174">
        <v>-268.7</v>
      </c>
      <c r="Y19" s="176">
        <v>8.7499999999999994E-2</v>
      </c>
      <c r="Z19" s="173">
        <v>3005.6</v>
      </c>
      <c r="AA19" s="177">
        <v>53.5</v>
      </c>
      <c r="AB19" s="176">
        <v>-1.78E-2</v>
      </c>
      <c r="AC19" s="173">
        <v>2963.9</v>
      </c>
      <c r="AD19" s="174">
        <v>-210.2</v>
      </c>
      <c r="AE19" s="176">
        <v>7.0900000000000005E-2</v>
      </c>
      <c r="AF19" s="173">
        <v>4487.5</v>
      </c>
      <c r="AG19" s="174">
        <v>-377.1</v>
      </c>
      <c r="AH19" s="176">
        <v>8.4000000000000005E-2</v>
      </c>
      <c r="AI19" s="173">
        <v>2918.9</v>
      </c>
      <c r="AJ19" s="174">
        <v>466.8</v>
      </c>
      <c r="AK19" s="176">
        <v>-0.15990000000000001</v>
      </c>
      <c r="AL19" s="173">
        <v>2185</v>
      </c>
      <c r="AM19" s="174">
        <v>417.6</v>
      </c>
      <c r="AN19" s="176">
        <v>-0.19109999999999999</v>
      </c>
      <c r="AO19" s="178">
        <v>1885.7</v>
      </c>
      <c r="AP19" s="174">
        <v>447.4</v>
      </c>
      <c r="AQ19" s="179">
        <v>-0.23730000000000001</v>
      </c>
      <c r="AR19" s="178">
        <v>1713.5</v>
      </c>
      <c r="AS19" s="174">
        <v>447.7</v>
      </c>
      <c r="AT19" s="176">
        <v>-0.26119999999999999</v>
      </c>
      <c r="AU19" s="178">
        <v>1137.5999999999999</v>
      </c>
      <c r="AV19" s="174">
        <v>-24.8</v>
      </c>
      <c r="AW19" s="176">
        <v>2.18E-2</v>
      </c>
      <c r="AX19" s="178">
        <v>1135.8</v>
      </c>
      <c r="AY19" s="174">
        <v>38.9</v>
      </c>
      <c r="AZ19" s="243">
        <v>-3.4200000000000001E-2</v>
      </c>
      <c r="BA19" s="178">
        <v>1118.0999999999999</v>
      </c>
      <c r="BB19" s="174">
        <v>-29.2</v>
      </c>
      <c r="BC19" s="243">
        <v>2.6100000000000002E-2</v>
      </c>
      <c r="BD19" s="178">
        <v>1163</v>
      </c>
      <c r="BE19" s="174">
        <v>-375.3</v>
      </c>
      <c r="BF19" s="243">
        <v>0.32269999999999999</v>
      </c>
      <c r="BG19" s="178">
        <v>1470.8</v>
      </c>
      <c r="BH19" s="174">
        <v>-87.8</v>
      </c>
      <c r="BI19" s="243">
        <v>5.9700000000000003E-2</v>
      </c>
      <c r="BJ19" s="178">
        <v>1525.9</v>
      </c>
      <c r="BK19" s="174">
        <v>-280</v>
      </c>
      <c r="BL19" s="243">
        <v>0.1835</v>
      </c>
      <c r="BM19" s="178">
        <v>1568</v>
      </c>
      <c r="BN19" s="174">
        <v>-295.7</v>
      </c>
      <c r="BO19" s="243">
        <v>0.18859999999999999</v>
      </c>
      <c r="BP19" s="178">
        <v>1625.3</v>
      </c>
      <c r="BQ19" s="174">
        <v>-531.20000000000005</v>
      </c>
      <c r="BR19" s="243">
        <v>0.32679999999999998</v>
      </c>
    </row>
    <row r="20" spans="1:70" s="21" customFormat="1">
      <c r="A20" s="21" t="s">
        <v>735</v>
      </c>
      <c r="B20" s="173">
        <v>1678.5</v>
      </c>
      <c r="C20" s="174">
        <v>-32</v>
      </c>
      <c r="D20" s="176">
        <v>1.9100000000000002E-2</v>
      </c>
      <c r="E20" s="173">
        <v>1645.1</v>
      </c>
      <c r="F20" s="174">
        <v>-47.1</v>
      </c>
      <c r="G20" s="176">
        <v>2.86E-2</v>
      </c>
      <c r="H20" s="173">
        <v>1631.9</v>
      </c>
      <c r="I20" s="174">
        <v>-68.2</v>
      </c>
      <c r="J20" s="176">
        <v>4.1799999999999997E-2</v>
      </c>
      <c r="K20" s="173">
        <v>1528.6</v>
      </c>
      <c r="L20" s="174">
        <v>-15.6</v>
      </c>
      <c r="M20" s="176">
        <v>1.0200000000000001E-2</v>
      </c>
      <c r="N20" s="173">
        <v>1512.6</v>
      </c>
      <c r="O20" s="174">
        <v>-29.4</v>
      </c>
      <c r="P20" s="176">
        <v>1.9400000000000001E-2</v>
      </c>
      <c r="Q20" s="173">
        <v>1496</v>
      </c>
      <c r="R20" s="174">
        <v>-43.1</v>
      </c>
      <c r="S20" s="176">
        <v>2.8799999999999999E-2</v>
      </c>
      <c r="T20" s="173">
        <v>1492.2</v>
      </c>
      <c r="U20" s="174">
        <v>-55.9</v>
      </c>
      <c r="V20" s="176">
        <v>3.7400000000000003E-2</v>
      </c>
      <c r="W20" s="173">
        <v>1451</v>
      </c>
      <c r="X20" s="174">
        <v>-13.3</v>
      </c>
      <c r="Y20" s="176">
        <v>9.1999999999999998E-3</v>
      </c>
      <c r="Z20" s="173">
        <v>1420.9</v>
      </c>
      <c r="AA20" s="177">
        <v>-24.9</v>
      </c>
      <c r="AB20" s="176">
        <v>1.7500000000000002E-2</v>
      </c>
      <c r="AC20" s="173">
        <v>1399.8</v>
      </c>
      <c r="AD20" s="174">
        <v>-37.299999999999997</v>
      </c>
      <c r="AE20" s="176">
        <v>2.6699999999999998E-2</v>
      </c>
      <c r="AF20" s="173">
        <v>1397.1</v>
      </c>
      <c r="AG20" s="174">
        <v>-50.4</v>
      </c>
      <c r="AH20" s="176">
        <v>3.6000000000000004E-2</v>
      </c>
      <c r="AI20" s="173">
        <v>1396.8</v>
      </c>
      <c r="AJ20" s="174">
        <v>-13.9</v>
      </c>
      <c r="AK20" s="176">
        <v>0.01</v>
      </c>
      <c r="AL20" s="173">
        <v>1379.4</v>
      </c>
      <c r="AM20" s="174">
        <v>-28.9</v>
      </c>
      <c r="AN20" s="176">
        <v>2.0899999999999998E-2</v>
      </c>
      <c r="AO20" s="178">
        <v>1532.1</v>
      </c>
      <c r="AP20" s="174">
        <v>-49.1</v>
      </c>
      <c r="AQ20" s="179">
        <v>3.2000000000000001E-2</v>
      </c>
      <c r="AR20" s="178">
        <v>1747.1</v>
      </c>
      <c r="AS20" s="174">
        <v>-82.4</v>
      </c>
      <c r="AT20" s="176">
        <v>4.7199999999999999E-2</v>
      </c>
      <c r="AU20" s="178">
        <v>2558.9</v>
      </c>
      <c r="AV20" s="174">
        <v>-35.1</v>
      </c>
      <c r="AW20" s="176">
        <v>1.37E-2</v>
      </c>
      <c r="AX20" s="178">
        <v>2539.3000000000002</v>
      </c>
      <c r="AY20" s="174">
        <v>-70.900000000000006</v>
      </c>
      <c r="AZ20" s="243">
        <v>2.7900000000000001E-2</v>
      </c>
      <c r="BA20" s="178">
        <v>2434</v>
      </c>
      <c r="BB20" s="174">
        <v>-102.5</v>
      </c>
      <c r="BC20" s="243">
        <v>4.2099999999999999E-2</v>
      </c>
      <c r="BD20" s="178">
        <v>2384.3000000000002</v>
      </c>
      <c r="BE20" s="174">
        <v>-133.9</v>
      </c>
      <c r="BF20" s="243">
        <v>5.6099999999999997E-2</v>
      </c>
      <c r="BG20" s="178">
        <v>2135</v>
      </c>
      <c r="BH20" s="174">
        <v>-30.7</v>
      </c>
      <c r="BI20" s="243">
        <v>1.44E-2</v>
      </c>
      <c r="BJ20" s="178">
        <v>2026.6</v>
      </c>
      <c r="BK20" s="174">
        <v>-57.5</v>
      </c>
      <c r="BL20" s="243">
        <v>2.8400000000000002E-2</v>
      </c>
      <c r="BM20" s="178">
        <v>1920.3</v>
      </c>
      <c r="BN20" s="174">
        <v>-81.099999999999994</v>
      </c>
      <c r="BO20" s="243">
        <v>4.2200000000000001E-2</v>
      </c>
      <c r="BP20" s="178">
        <v>2013.8</v>
      </c>
      <c r="BQ20" s="174">
        <v>-109.3</v>
      </c>
      <c r="BR20" s="243">
        <v>5.4300000000000001E-2</v>
      </c>
    </row>
    <row r="21" spans="1:70" s="21" customFormat="1">
      <c r="A21" s="21" t="s">
        <v>736</v>
      </c>
      <c r="B21" s="173">
        <v>773.7</v>
      </c>
      <c r="C21" s="174">
        <v>-66.400000000000006</v>
      </c>
      <c r="D21" s="176">
        <v>8.5900000000000004E-2</v>
      </c>
      <c r="E21" s="173">
        <v>766</v>
      </c>
      <c r="F21" s="174">
        <v>-176.1</v>
      </c>
      <c r="G21" s="176">
        <v>0.22989999999999999</v>
      </c>
      <c r="H21" s="173">
        <v>761.7</v>
      </c>
      <c r="I21" s="174">
        <v>-147.80000000000001</v>
      </c>
      <c r="J21" s="176">
        <v>0.19399999999999998</v>
      </c>
      <c r="K21" s="173">
        <v>750.3</v>
      </c>
      <c r="L21" s="174">
        <v>-288.5</v>
      </c>
      <c r="M21" s="176">
        <v>0.38450000000000001</v>
      </c>
      <c r="N21" s="173">
        <v>797.2</v>
      </c>
      <c r="O21" s="174">
        <v>-361.7</v>
      </c>
      <c r="P21" s="176">
        <v>0.45380000000000004</v>
      </c>
      <c r="Q21" s="173">
        <v>760.7</v>
      </c>
      <c r="R21" s="174">
        <v>-460.3</v>
      </c>
      <c r="S21" s="176">
        <v>0.60509999999999997</v>
      </c>
      <c r="T21" s="173">
        <v>701.2</v>
      </c>
      <c r="U21" s="174">
        <v>-387</v>
      </c>
      <c r="V21" s="180">
        <v>0.55189999999999995</v>
      </c>
      <c r="W21" s="173">
        <v>1642.9</v>
      </c>
      <c r="X21" s="174">
        <v>-126.7</v>
      </c>
      <c r="Y21" s="176">
        <v>7.7100000000000002E-2</v>
      </c>
      <c r="Z21" s="173">
        <v>1796.5</v>
      </c>
      <c r="AA21" s="177">
        <v>32.9</v>
      </c>
      <c r="AB21" s="176">
        <v>-1.83E-2</v>
      </c>
      <c r="AC21" s="173">
        <v>1899.7</v>
      </c>
      <c r="AD21" s="174">
        <v>-133.4</v>
      </c>
      <c r="AE21" s="176">
        <v>7.0199999999999999E-2</v>
      </c>
      <c r="AF21" s="173">
        <v>557.9</v>
      </c>
      <c r="AG21" s="174">
        <v>-91.2</v>
      </c>
      <c r="AH21" s="176">
        <v>0.16350000000000001</v>
      </c>
      <c r="AI21" s="173">
        <v>961.3</v>
      </c>
      <c r="AJ21" s="174">
        <v>-2.7</v>
      </c>
      <c r="AK21" s="176">
        <v>2.8000000000000004E-3</v>
      </c>
      <c r="AL21" s="173">
        <v>1047.0999999999999</v>
      </c>
      <c r="AM21" s="174">
        <v>-140.4</v>
      </c>
      <c r="AN21" s="176">
        <v>0.13400000000000001</v>
      </c>
      <c r="AO21" s="178">
        <v>1100.8</v>
      </c>
      <c r="AP21" s="174">
        <v>-203.7</v>
      </c>
      <c r="AQ21" s="179">
        <v>0.18509999999999999</v>
      </c>
      <c r="AR21" s="178">
        <v>1104</v>
      </c>
      <c r="AS21" s="174">
        <v>-169.3</v>
      </c>
      <c r="AT21" s="176">
        <v>0.15340000000000001</v>
      </c>
      <c r="AU21" s="178">
        <v>1039.5</v>
      </c>
      <c r="AV21" s="174">
        <v>-11.6</v>
      </c>
      <c r="AW21" s="176">
        <v>1.11E-2</v>
      </c>
      <c r="AX21" s="178">
        <v>1003</v>
      </c>
      <c r="AY21" s="174">
        <v>-23.4</v>
      </c>
      <c r="AZ21" s="243">
        <v>2.3400000000000001E-2</v>
      </c>
      <c r="BA21" s="178">
        <v>940.7</v>
      </c>
      <c r="BB21" s="174">
        <v>-87.3</v>
      </c>
      <c r="BC21" s="243">
        <v>9.2799999999999994E-2</v>
      </c>
      <c r="BD21" s="178">
        <v>907.3</v>
      </c>
      <c r="BE21" s="174">
        <v>-74.900000000000006</v>
      </c>
      <c r="BF21" s="243">
        <v>8.2500000000000004E-2</v>
      </c>
      <c r="BG21" s="178">
        <v>999</v>
      </c>
      <c r="BH21" s="174">
        <v>-49</v>
      </c>
      <c r="BI21" s="243">
        <v>4.9000000000000002E-2</v>
      </c>
      <c r="BJ21" s="178">
        <v>1192.7</v>
      </c>
      <c r="BK21" s="174">
        <v>-217.7</v>
      </c>
      <c r="BL21" s="243">
        <v>0.1825</v>
      </c>
      <c r="BM21" s="178">
        <v>1381.1</v>
      </c>
      <c r="BN21" s="174">
        <v>-242</v>
      </c>
      <c r="BO21" s="243">
        <v>0.17519999999999999</v>
      </c>
      <c r="BP21" s="178">
        <v>1594.4</v>
      </c>
      <c r="BQ21" s="174">
        <v>-544.4</v>
      </c>
      <c r="BR21" s="243">
        <v>0.34139999999999998</v>
      </c>
    </row>
    <row r="22" spans="1:70" s="21" customFormat="1">
      <c r="A22" s="21" t="s">
        <v>248</v>
      </c>
      <c r="B22" s="173">
        <v>1078.9000000000001</v>
      </c>
      <c r="C22" s="174">
        <v>-37.6</v>
      </c>
      <c r="D22" s="176">
        <v>3.49E-2</v>
      </c>
      <c r="E22" s="173">
        <v>1052.0999999999999</v>
      </c>
      <c r="F22" s="174">
        <v>-55.9</v>
      </c>
      <c r="G22" s="176">
        <v>5.3100000000000001E-2</v>
      </c>
      <c r="H22" s="173">
        <v>1025.4000000000001</v>
      </c>
      <c r="I22" s="174">
        <v>-71.2</v>
      </c>
      <c r="J22" s="176">
        <v>6.9400000000000003E-2</v>
      </c>
      <c r="K22" s="173">
        <v>970.01617802250007</v>
      </c>
      <c r="L22" s="174">
        <v>-12.140418589999999</v>
      </c>
      <c r="M22" s="176">
        <v>1.2515686712308004E-2</v>
      </c>
      <c r="N22" s="173">
        <v>911</v>
      </c>
      <c r="O22" s="174">
        <v>-20.3</v>
      </c>
      <c r="P22" s="176">
        <v>2.2200000000000001E-2</v>
      </c>
      <c r="Q22" s="173">
        <v>902.2</v>
      </c>
      <c r="R22" s="174">
        <v>-25.9</v>
      </c>
      <c r="S22" s="176">
        <v>2.87E-2</v>
      </c>
      <c r="T22" s="173">
        <v>960.9</v>
      </c>
      <c r="U22" s="174">
        <v>-33.1</v>
      </c>
      <c r="V22" s="176">
        <v>3.44E-2</v>
      </c>
      <c r="W22" s="173">
        <v>1380.3</v>
      </c>
      <c r="X22" s="174">
        <v>-7.9</v>
      </c>
      <c r="Y22" s="176">
        <v>5.7000000000000002E-3</v>
      </c>
      <c r="Z22" s="173">
        <v>1592.2</v>
      </c>
      <c r="AA22" s="177">
        <v>-21.3</v>
      </c>
      <c r="AB22" s="176">
        <v>1.34E-2</v>
      </c>
      <c r="AC22" s="173">
        <v>1804.3</v>
      </c>
      <c r="AD22" s="174">
        <v>-50.1</v>
      </c>
      <c r="AE22" s="176">
        <v>2.7800000000000002E-2</v>
      </c>
      <c r="AF22" s="173">
        <v>1973.1</v>
      </c>
      <c r="AG22" s="174">
        <v>-100.8</v>
      </c>
      <c r="AH22" s="176">
        <v>5.1100000000000007E-2</v>
      </c>
      <c r="AI22" s="173">
        <v>2829.8</v>
      </c>
      <c r="AJ22" s="174">
        <v>-83</v>
      </c>
      <c r="AK22" s="176">
        <v>2.9300000000000003E-2</v>
      </c>
      <c r="AL22" s="173">
        <v>3091.1</v>
      </c>
      <c r="AM22" s="174">
        <v>-208.7</v>
      </c>
      <c r="AN22" s="176">
        <v>6.7500000000000004E-2</v>
      </c>
      <c r="AO22" s="178">
        <v>3387.3</v>
      </c>
      <c r="AP22" s="174">
        <v>-376.8</v>
      </c>
      <c r="AQ22" s="179">
        <v>0.11119999999999999</v>
      </c>
      <c r="AR22" s="178">
        <v>3606.8</v>
      </c>
      <c r="AS22" s="174">
        <v>-556.70000000000005</v>
      </c>
      <c r="AT22" s="176">
        <v>0.15440000000000001</v>
      </c>
      <c r="AU22" s="178">
        <v>4450.8</v>
      </c>
      <c r="AV22" s="174">
        <v>-188.4</v>
      </c>
      <c r="AW22" s="176">
        <v>4.2299999999999997E-2</v>
      </c>
      <c r="AX22" s="178">
        <v>4633.8</v>
      </c>
      <c r="AY22" s="174">
        <v>-377.1</v>
      </c>
      <c r="AZ22" s="243">
        <v>8.14E-2</v>
      </c>
      <c r="BA22" s="178">
        <v>4799.8</v>
      </c>
      <c r="BB22" s="174">
        <v>-549.79999999999995</v>
      </c>
      <c r="BC22" s="243">
        <v>0.1145</v>
      </c>
      <c r="BD22" s="178">
        <v>4962.8</v>
      </c>
      <c r="BE22" s="174">
        <v>-701.5</v>
      </c>
      <c r="BF22" s="243">
        <v>0.14130000000000001</v>
      </c>
      <c r="BG22" s="178">
        <v>5823.1</v>
      </c>
      <c r="BH22" s="174">
        <v>-150.69999999999999</v>
      </c>
      <c r="BI22" s="243">
        <v>2.5899999999999999E-2</v>
      </c>
      <c r="BJ22" s="178"/>
      <c r="BK22" s="119"/>
      <c r="BL22" s="243"/>
      <c r="BM22" s="178" t="s">
        <v>134</v>
      </c>
      <c r="BN22" s="119"/>
      <c r="BO22" s="243"/>
      <c r="BP22" s="119">
        <v>0</v>
      </c>
      <c r="BQ22" s="119">
        <v>0</v>
      </c>
      <c r="BR22" s="134">
        <v>0</v>
      </c>
    </row>
    <row r="23" spans="1:70" s="13" customFormat="1">
      <c r="A23" s="13" t="s">
        <v>737</v>
      </c>
      <c r="B23" s="181">
        <v>10227.799999999999</v>
      </c>
      <c r="C23" s="177" t="s">
        <v>134</v>
      </c>
      <c r="D23" s="183" t="s">
        <v>134</v>
      </c>
      <c r="E23" s="181">
        <v>10254.4</v>
      </c>
      <c r="F23" s="177" t="s">
        <v>134</v>
      </c>
      <c r="G23" s="183" t="s">
        <v>134</v>
      </c>
      <c r="H23" s="181">
        <v>10331.5</v>
      </c>
      <c r="I23" s="177" t="s">
        <v>134</v>
      </c>
      <c r="J23" s="183" t="s">
        <v>134</v>
      </c>
      <c r="K23" s="181">
        <v>10936.9</v>
      </c>
      <c r="L23" s="177" t="s">
        <v>134</v>
      </c>
      <c r="M23" s="183" t="s">
        <v>134</v>
      </c>
      <c r="N23" s="181">
        <v>10905.3</v>
      </c>
      <c r="O23" s="177" t="s">
        <v>134</v>
      </c>
      <c r="P23" s="183" t="s">
        <v>134</v>
      </c>
      <c r="Q23" s="181">
        <v>11191.3</v>
      </c>
      <c r="R23" s="177" t="s">
        <v>134</v>
      </c>
      <c r="S23" s="183" t="s">
        <v>134</v>
      </c>
      <c r="T23" s="181">
        <v>11578.1</v>
      </c>
      <c r="U23" s="177" t="s">
        <v>134</v>
      </c>
      <c r="V23" s="184" t="s">
        <v>134</v>
      </c>
      <c r="W23" s="181">
        <v>12716.2</v>
      </c>
      <c r="X23" s="177" t="s">
        <v>134</v>
      </c>
      <c r="Y23" s="183" t="s">
        <v>134</v>
      </c>
      <c r="Z23" s="181">
        <v>12906.5</v>
      </c>
      <c r="AA23" s="177" t="s">
        <v>134</v>
      </c>
      <c r="AB23" s="183" t="s">
        <v>134</v>
      </c>
      <c r="AC23" s="181">
        <v>13148.2</v>
      </c>
      <c r="AD23" s="177" t="s">
        <v>134</v>
      </c>
      <c r="AE23" s="183" t="s">
        <v>134</v>
      </c>
      <c r="AF23" s="181">
        <v>13336.8</v>
      </c>
      <c r="AG23" s="177" t="s">
        <v>134</v>
      </c>
      <c r="AH23" s="183" t="s">
        <v>134</v>
      </c>
      <c r="AI23" s="181">
        <v>13857.1</v>
      </c>
      <c r="AJ23" s="177" t="s">
        <v>134</v>
      </c>
      <c r="AK23" s="183" t="s">
        <v>134</v>
      </c>
      <c r="AL23" s="181">
        <v>14158.4</v>
      </c>
      <c r="AM23" s="177" t="s">
        <v>134</v>
      </c>
      <c r="AN23" s="183" t="s">
        <v>134</v>
      </c>
      <c r="AO23" s="185">
        <v>14357.2</v>
      </c>
      <c r="AP23" s="177" t="s">
        <v>134</v>
      </c>
      <c r="AQ23" s="186" t="s">
        <v>134</v>
      </c>
      <c r="AR23" s="185">
        <v>15546.5</v>
      </c>
      <c r="AS23" s="177"/>
      <c r="AT23" s="183"/>
      <c r="AU23" s="185">
        <v>15018</v>
      </c>
      <c r="AV23" s="174" t="s">
        <v>134</v>
      </c>
      <c r="AW23" s="176" t="s">
        <v>134</v>
      </c>
      <c r="AX23" s="185">
        <v>15128.3</v>
      </c>
      <c r="AY23" s="174" t="s">
        <v>134</v>
      </c>
      <c r="AZ23" s="243" t="s">
        <v>134</v>
      </c>
      <c r="BA23" s="185">
        <v>15220.9</v>
      </c>
      <c r="BB23" s="119">
        <v>0</v>
      </c>
      <c r="BC23" s="134">
        <v>0</v>
      </c>
      <c r="BD23" s="185">
        <v>15375.6</v>
      </c>
      <c r="BE23" s="119">
        <v>0</v>
      </c>
      <c r="BF23" s="134"/>
      <c r="BG23" s="185">
        <v>15166.3</v>
      </c>
      <c r="BH23" s="119" t="s">
        <v>134</v>
      </c>
      <c r="BI23" s="134" t="s">
        <v>134</v>
      </c>
      <c r="BJ23" s="185">
        <v>15392.8</v>
      </c>
      <c r="BK23" s="119">
        <v>0</v>
      </c>
      <c r="BL23" s="134">
        <v>0</v>
      </c>
      <c r="BM23" s="185">
        <v>15688.5</v>
      </c>
      <c r="BN23" s="119"/>
      <c r="BO23" s="134"/>
      <c r="BP23" s="185">
        <v>15859.2</v>
      </c>
      <c r="BQ23" s="119">
        <v>0</v>
      </c>
      <c r="BR23" s="134">
        <v>0</v>
      </c>
    </row>
    <row r="24" spans="1:70" s="13" customFormat="1">
      <c r="A24" s="13" t="s">
        <v>738</v>
      </c>
      <c r="B24" s="181">
        <v>7471.8</v>
      </c>
      <c r="C24" s="177" t="s">
        <v>134</v>
      </c>
      <c r="D24" s="183" t="s">
        <v>134</v>
      </c>
      <c r="E24" s="181">
        <v>7550.6</v>
      </c>
      <c r="F24" s="177" t="s">
        <v>134</v>
      </c>
      <c r="G24" s="183" t="s">
        <v>134</v>
      </c>
      <c r="H24" s="181">
        <v>7603</v>
      </c>
      <c r="I24" s="177" t="s">
        <v>134</v>
      </c>
      <c r="J24" s="183" t="s">
        <v>134</v>
      </c>
      <c r="K24" s="181">
        <v>7950.7</v>
      </c>
      <c r="L24" s="177" t="s">
        <v>134</v>
      </c>
      <c r="M24" s="183" t="s">
        <v>134</v>
      </c>
      <c r="N24" s="181">
        <v>8043.8</v>
      </c>
      <c r="O24" s="177" t="s">
        <v>134</v>
      </c>
      <c r="P24" s="183" t="s">
        <v>134</v>
      </c>
      <c r="Q24" s="181">
        <v>8119.4</v>
      </c>
      <c r="R24" s="177" t="s">
        <v>134</v>
      </c>
      <c r="S24" s="183" t="s">
        <v>134</v>
      </c>
      <c r="T24" s="181">
        <v>8176.5</v>
      </c>
      <c r="U24" s="177" t="s">
        <v>134</v>
      </c>
      <c r="V24" s="183" t="s">
        <v>134</v>
      </c>
      <c r="W24" s="181">
        <v>8506.5</v>
      </c>
      <c r="X24" s="177" t="s">
        <v>134</v>
      </c>
      <c r="Y24" s="183" t="s">
        <v>134</v>
      </c>
      <c r="Z24" s="181">
        <v>8576.2000000000007</v>
      </c>
      <c r="AA24" s="177" t="s">
        <v>134</v>
      </c>
      <c r="AB24" s="183" t="s">
        <v>134</v>
      </c>
      <c r="AC24" s="181">
        <v>8631.2000000000007</v>
      </c>
      <c r="AD24" s="177" t="s">
        <v>134</v>
      </c>
      <c r="AE24" s="183" t="s">
        <v>134</v>
      </c>
      <c r="AF24" s="181">
        <v>8700</v>
      </c>
      <c r="AG24" s="177" t="s">
        <v>134</v>
      </c>
      <c r="AH24" s="183" t="s">
        <v>134</v>
      </c>
      <c r="AI24" s="181">
        <v>9066.9</v>
      </c>
      <c r="AJ24" s="177" t="s">
        <v>134</v>
      </c>
      <c r="AK24" s="183" t="s">
        <v>134</v>
      </c>
      <c r="AL24" s="181">
        <v>9056.7000000000007</v>
      </c>
      <c r="AM24" s="177" t="s">
        <v>134</v>
      </c>
      <c r="AN24" s="183" t="s">
        <v>134</v>
      </c>
      <c r="AO24" s="185">
        <v>9042.2999999999993</v>
      </c>
      <c r="AP24" s="177" t="s">
        <v>134</v>
      </c>
      <c r="AQ24" s="186" t="s">
        <v>134</v>
      </c>
      <c r="AR24" s="185">
        <v>9080.2999999999993</v>
      </c>
      <c r="AS24" s="177"/>
      <c r="AT24" s="183"/>
      <c r="AU24" s="185">
        <v>9484.2000000000007</v>
      </c>
      <c r="AV24" s="174" t="s">
        <v>134</v>
      </c>
      <c r="AW24" s="176" t="s">
        <v>134</v>
      </c>
      <c r="AX24" s="185">
        <v>9506.5</v>
      </c>
      <c r="AY24" s="174" t="s">
        <v>134</v>
      </c>
      <c r="AZ24" s="243" t="s">
        <v>134</v>
      </c>
      <c r="BA24" s="185">
        <v>9501</v>
      </c>
      <c r="BB24" s="119">
        <v>0</v>
      </c>
      <c r="BC24" s="134">
        <v>0</v>
      </c>
      <c r="BD24" s="185">
        <v>9520.2000000000007</v>
      </c>
      <c r="BE24" s="119">
        <v>0</v>
      </c>
      <c r="BF24" s="134"/>
      <c r="BG24" s="185">
        <v>9740.7999999999993</v>
      </c>
      <c r="BH24" s="119" t="s">
        <v>134</v>
      </c>
      <c r="BI24" s="134" t="s">
        <v>134</v>
      </c>
      <c r="BJ24" s="185">
        <v>9844.2000000000007</v>
      </c>
      <c r="BK24" s="119">
        <v>0</v>
      </c>
      <c r="BL24" s="134">
        <v>0</v>
      </c>
      <c r="BM24" s="185">
        <v>9959</v>
      </c>
      <c r="BN24" s="119"/>
      <c r="BO24" s="134"/>
      <c r="BP24" s="185">
        <v>10057.799999999999</v>
      </c>
      <c r="BQ24" s="119">
        <v>0</v>
      </c>
      <c r="BR24" s="134">
        <v>0</v>
      </c>
    </row>
    <row r="25" spans="1:70" s="13" customFormat="1">
      <c r="A25" s="75" t="s">
        <v>739</v>
      </c>
      <c r="B25" s="187">
        <v>78429.899999999994</v>
      </c>
      <c r="C25" s="188">
        <v>-1825.7</v>
      </c>
      <c r="D25" s="189">
        <v>2.3300000000000001E-2</v>
      </c>
      <c r="E25" s="187">
        <v>78942.399999999994</v>
      </c>
      <c r="F25" s="188">
        <v>-2980.5</v>
      </c>
      <c r="G25" s="189">
        <v>3.78E-2</v>
      </c>
      <c r="H25" s="187">
        <v>79271.7</v>
      </c>
      <c r="I25" s="188">
        <v>-3580.4</v>
      </c>
      <c r="J25" s="189">
        <v>4.5199999999999997E-2</v>
      </c>
      <c r="K25" s="187">
        <v>82434.399999999994</v>
      </c>
      <c r="L25" s="188">
        <v>-1659.8</v>
      </c>
      <c r="M25" s="189">
        <v>2.0099999999999996E-2</v>
      </c>
      <c r="N25" s="187">
        <v>83802.399999999994</v>
      </c>
      <c r="O25" s="188">
        <v>-2397.8000000000002</v>
      </c>
      <c r="P25" s="189">
        <v>2.86E-2</v>
      </c>
      <c r="Q25" s="187">
        <v>85330.2</v>
      </c>
      <c r="R25" s="188">
        <v>-2922.2</v>
      </c>
      <c r="S25" s="189">
        <v>3.4200000000000001E-2</v>
      </c>
      <c r="T25" s="187">
        <v>86871.2</v>
      </c>
      <c r="U25" s="188">
        <v>-2970.4</v>
      </c>
      <c r="V25" s="195">
        <v>3.4200000000000001E-2</v>
      </c>
      <c r="W25" s="187">
        <v>94363.3</v>
      </c>
      <c r="X25" s="188">
        <v>-732.6</v>
      </c>
      <c r="Y25" s="189">
        <v>7.8000000000000005E-3</v>
      </c>
      <c r="Z25" s="187">
        <v>95907.6</v>
      </c>
      <c r="AA25" s="188">
        <v>-775.1</v>
      </c>
      <c r="AB25" s="189">
        <v>8.1000000000000013E-3</v>
      </c>
      <c r="AC25" s="187">
        <v>97340.800000000003</v>
      </c>
      <c r="AD25" s="188">
        <v>-2006.1</v>
      </c>
      <c r="AE25" s="189">
        <v>2.06E-2</v>
      </c>
      <c r="AF25" s="187">
        <v>99110</v>
      </c>
      <c r="AG25" s="188">
        <v>-3366.6</v>
      </c>
      <c r="AH25" s="189">
        <v>3.4000000000000002E-2</v>
      </c>
      <c r="AI25" s="187">
        <v>104326.3</v>
      </c>
      <c r="AJ25" s="188">
        <v>-1204.3</v>
      </c>
      <c r="AK25" s="189">
        <v>1.15E-2</v>
      </c>
      <c r="AL25" s="187">
        <v>106006.7</v>
      </c>
      <c r="AM25" s="188">
        <v>-3476.8</v>
      </c>
      <c r="AN25" s="189">
        <v>3.2800000000000003E-2</v>
      </c>
      <c r="AO25" s="190">
        <v>107824.3</v>
      </c>
      <c r="AP25" s="191">
        <v>-5971.6</v>
      </c>
      <c r="AQ25" s="192">
        <v>5.5399999999999998E-2</v>
      </c>
      <c r="AR25" s="190">
        <v>109919.5</v>
      </c>
      <c r="AS25" s="191">
        <v>-8323.7000000000007</v>
      </c>
      <c r="AT25" s="225">
        <v>7.5700000000000003E-2</v>
      </c>
      <c r="AU25" s="185">
        <v>112128.8</v>
      </c>
      <c r="AV25" s="177">
        <v>-2431.8000000000002</v>
      </c>
      <c r="AW25" s="183">
        <v>2.1700000000000001E-2</v>
      </c>
      <c r="AX25" s="190">
        <v>113737.60000000001</v>
      </c>
      <c r="AY25" s="191">
        <v>-4806.6000000000004</v>
      </c>
      <c r="AZ25" s="245">
        <v>4.2299999999999997E-2</v>
      </c>
      <c r="BA25" s="190">
        <v>115904.1</v>
      </c>
      <c r="BB25" s="191">
        <v>-7572.6</v>
      </c>
      <c r="BC25" s="245">
        <v>6.5299999999999997E-2</v>
      </c>
      <c r="BD25" s="190">
        <v>117736.5</v>
      </c>
      <c r="BE25" s="191">
        <v>-10245.299999999999</v>
      </c>
      <c r="BF25" s="245">
        <v>8.6999999999999994E-2</v>
      </c>
      <c r="BG25" s="190">
        <v>127274.9</v>
      </c>
      <c r="BH25" s="191">
        <v>-2411.6</v>
      </c>
      <c r="BI25" s="245">
        <v>1.89E-2</v>
      </c>
      <c r="BJ25" s="190">
        <v>130368.7</v>
      </c>
      <c r="BK25" s="191">
        <v>-5097.8</v>
      </c>
      <c r="BL25" s="245">
        <v>3.9100000000000003E-2</v>
      </c>
      <c r="BM25" s="190">
        <v>133569.5</v>
      </c>
      <c r="BN25" s="191">
        <v>-7673.1</v>
      </c>
      <c r="BO25" s="245">
        <v>5.74E-2</v>
      </c>
      <c r="BP25" s="190">
        <v>136464.70000000001</v>
      </c>
      <c r="BQ25" s="191">
        <v>-10896.4</v>
      </c>
      <c r="BR25" s="245">
        <v>7.9799999999999996E-2</v>
      </c>
    </row>
    <row r="26" spans="1:70" s="13" customFormat="1">
      <c r="A26" s="76" t="s">
        <v>740</v>
      </c>
      <c r="B26" s="181"/>
      <c r="C26" s="177"/>
      <c r="D26" s="183">
        <v>3.44E-2</v>
      </c>
      <c r="E26" s="181"/>
      <c r="F26" s="177"/>
      <c r="G26" s="183">
        <v>5.2300000000000006E-2</v>
      </c>
      <c r="H26" s="181"/>
      <c r="I26" s="177"/>
      <c r="J26" s="183">
        <v>6.9699999999999998E-2</v>
      </c>
      <c r="K26" s="181"/>
      <c r="L26" s="177"/>
      <c r="M26" s="183">
        <v>1.5300000000000001E-2</v>
      </c>
      <c r="N26" s="181"/>
      <c r="O26" s="177"/>
      <c r="P26" s="183">
        <v>3.0600000000000002E-2</v>
      </c>
      <c r="Q26" s="181"/>
      <c r="R26" s="177"/>
      <c r="S26" s="183">
        <v>4.4500000000000005E-2</v>
      </c>
      <c r="T26" s="196"/>
      <c r="U26" s="177"/>
      <c r="V26" s="183">
        <v>6.0599999999999994E-2</v>
      </c>
      <c r="W26" s="181"/>
      <c r="X26" s="177"/>
      <c r="Y26" s="183">
        <v>1.2800000000000001E-2</v>
      </c>
      <c r="Z26" s="181"/>
      <c r="AA26" s="177"/>
      <c r="AB26" s="183">
        <v>2.5600000000000001E-2</v>
      </c>
      <c r="AC26" s="181"/>
      <c r="AD26" s="177"/>
      <c r="AE26" s="183">
        <v>3.7699999999999997E-2</v>
      </c>
      <c r="AF26" s="181"/>
      <c r="AG26" s="177"/>
      <c r="AH26" s="183">
        <v>4.8899999999999999E-2</v>
      </c>
      <c r="AI26" s="181"/>
      <c r="AJ26" s="177"/>
      <c r="AK26" s="183">
        <v>1.0800000000000001E-2</v>
      </c>
      <c r="AL26" s="181"/>
      <c r="AM26" s="177"/>
      <c r="AN26" s="183">
        <v>2.1099999999999997E-2</v>
      </c>
      <c r="AO26" s="170"/>
      <c r="AP26" s="171"/>
      <c r="AQ26" s="172">
        <v>3.1399999999999997E-2</v>
      </c>
      <c r="AR26" s="170"/>
      <c r="AS26" s="171"/>
      <c r="AT26" s="224">
        <v>4.2500000000000003E-2</v>
      </c>
      <c r="AU26" s="226"/>
      <c r="AV26" s="171"/>
      <c r="AW26" s="224">
        <v>1.11E-2</v>
      </c>
      <c r="AX26" s="170"/>
      <c r="AY26" s="171"/>
      <c r="AZ26" s="244">
        <v>2.3199999999999998E-2</v>
      </c>
      <c r="BA26" s="170"/>
      <c r="BB26" s="171"/>
      <c r="BC26" s="244">
        <v>3.4599999999999999E-2</v>
      </c>
      <c r="BD26" s="170"/>
      <c r="BE26" s="171"/>
      <c r="BF26" s="244">
        <v>4.6600000000000003E-2</v>
      </c>
      <c r="BG26" s="119">
        <v>0</v>
      </c>
      <c r="BH26" s="119">
        <v>0</v>
      </c>
      <c r="BI26" s="244">
        <v>1.21E-2</v>
      </c>
      <c r="BJ26" s="119"/>
      <c r="BK26" s="119"/>
      <c r="BL26" s="244">
        <v>2.4199999999999999E-2</v>
      </c>
      <c r="BM26" s="119"/>
      <c r="BN26" s="119"/>
      <c r="BO26" s="244">
        <v>3.5099999999999999E-2</v>
      </c>
      <c r="BP26" s="119"/>
      <c r="BQ26" s="119"/>
      <c r="BR26" s="244">
        <v>4.6699999999999998E-2</v>
      </c>
    </row>
    <row r="27" spans="1:70" s="13" customFormat="1">
      <c r="A27" s="13" t="s">
        <v>741</v>
      </c>
      <c r="B27" s="181"/>
      <c r="C27" s="177">
        <v>2697.3</v>
      </c>
      <c r="D27" s="183">
        <v>3.8599999999999995E-2</v>
      </c>
      <c r="E27" s="181"/>
      <c r="F27" s="177">
        <v>4131.8999999999996</v>
      </c>
      <c r="G27" s="183">
        <v>5.8899999999999994E-2</v>
      </c>
      <c r="H27" s="181"/>
      <c r="I27" s="177">
        <v>5525</v>
      </c>
      <c r="J27" s="183">
        <v>7.8700000000000006E-2</v>
      </c>
      <c r="K27" s="181"/>
      <c r="L27" s="177">
        <v>1261.5999999999999</v>
      </c>
      <c r="M27" s="183">
        <v>1.7500000000000002E-2</v>
      </c>
      <c r="N27" s="181"/>
      <c r="O27" s="177">
        <v>2560.9</v>
      </c>
      <c r="P27" s="183">
        <v>3.4799999999999998E-2</v>
      </c>
      <c r="Q27" s="181"/>
      <c r="R27" s="177">
        <v>3800.4</v>
      </c>
      <c r="S27" s="183">
        <v>5.0700000000000002E-2</v>
      </c>
      <c r="T27" s="196"/>
      <c r="U27" s="177">
        <v>5262.8</v>
      </c>
      <c r="V27" s="184">
        <v>6.9000000000000006E-2</v>
      </c>
      <c r="W27" s="181"/>
      <c r="X27" s="177">
        <v>1207.3</v>
      </c>
      <c r="Y27" s="183">
        <v>1.46E-2</v>
      </c>
      <c r="Z27" s="181"/>
      <c r="AA27" s="177">
        <v>2456.5</v>
      </c>
      <c r="AB27" s="183">
        <v>2.9100000000000001E-2</v>
      </c>
      <c r="AC27" s="181"/>
      <c r="AD27" s="177">
        <v>3672.3</v>
      </c>
      <c r="AE27" s="183">
        <v>4.2800000000000005E-2</v>
      </c>
      <c r="AF27" s="181"/>
      <c r="AG27" s="177">
        <v>4845.6000000000004</v>
      </c>
      <c r="AH27" s="183">
        <v>5.5399999999999998E-2</v>
      </c>
      <c r="AI27" s="181"/>
      <c r="AJ27" s="177">
        <v>1121.8</v>
      </c>
      <c r="AK27" s="183">
        <v>1.2199999999999999E-2</v>
      </c>
      <c r="AL27" s="181"/>
      <c r="AM27" s="177">
        <v>2236.9</v>
      </c>
      <c r="AN27" s="183">
        <v>2.3900000000000001E-2</v>
      </c>
      <c r="AO27" s="185"/>
      <c r="AP27" s="177">
        <v>3388.4</v>
      </c>
      <c r="AQ27" s="186">
        <v>3.56E-2</v>
      </c>
      <c r="AR27" s="185"/>
      <c r="AS27" s="177">
        <v>4668.8</v>
      </c>
      <c r="AT27" s="183">
        <v>4.8500000000000001E-2</v>
      </c>
      <c r="AU27" s="178"/>
      <c r="AV27" s="177">
        <v>1250.2</v>
      </c>
      <c r="AW27" s="183">
        <v>1.2699999999999999E-2</v>
      </c>
      <c r="AX27" s="185"/>
      <c r="AY27" s="177">
        <v>2642.8</v>
      </c>
      <c r="AZ27" s="246">
        <v>2.6499999999999999E-2</v>
      </c>
      <c r="BA27" s="185"/>
      <c r="BB27" s="177">
        <v>4012.1</v>
      </c>
      <c r="BC27" s="258">
        <v>3.95E-2</v>
      </c>
      <c r="BD27" s="259"/>
      <c r="BE27" s="177">
        <v>5488.7</v>
      </c>
      <c r="BF27" s="246">
        <v>5.3100000000000001E-2</v>
      </c>
      <c r="BG27" s="119">
        <v>0</v>
      </c>
      <c r="BH27" s="177">
        <v>1536.3</v>
      </c>
      <c r="BI27" s="246">
        <v>1.3599999999999999E-2</v>
      </c>
      <c r="BJ27" s="119"/>
      <c r="BK27" s="177">
        <v>3150.1</v>
      </c>
      <c r="BL27" s="246">
        <v>2.7300000000000001E-2</v>
      </c>
      <c r="BM27" s="119"/>
      <c r="BN27" s="177">
        <v>4686.6000000000004</v>
      </c>
      <c r="BO27" s="246">
        <v>3.9600000000000003E-2</v>
      </c>
      <c r="BP27" s="119"/>
      <c r="BQ27" s="177">
        <v>6375.6</v>
      </c>
      <c r="BR27" s="246">
        <v>5.2699999999999997E-2</v>
      </c>
    </row>
    <row r="28" spans="1:70" s="13" customFormat="1">
      <c r="A28" s="75" t="s">
        <v>742</v>
      </c>
      <c r="B28" s="187"/>
      <c r="C28" s="188"/>
      <c r="D28" s="189">
        <v>7.8799999999999995E-2</v>
      </c>
      <c r="E28" s="187"/>
      <c r="F28" s="188"/>
      <c r="G28" s="189">
        <v>7.9299999999999995E-2</v>
      </c>
      <c r="H28" s="187"/>
      <c r="I28" s="188"/>
      <c r="J28" s="189"/>
      <c r="K28" s="187"/>
      <c r="L28" s="188"/>
      <c r="M28" s="189">
        <v>7.1800000000000003E-2</v>
      </c>
      <c r="N28" s="187"/>
      <c r="O28" s="188"/>
      <c r="P28" s="189">
        <v>6.9699999999999998E-2</v>
      </c>
      <c r="Q28" s="187"/>
      <c r="R28" s="188"/>
      <c r="S28" s="189">
        <v>6.7599999999999993E-2</v>
      </c>
      <c r="T28" s="197"/>
      <c r="U28" s="188"/>
      <c r="V28" s="189"/>
      <c r="W28" s="187"/>
      <c r="X28" s="188"/>
      <c r="Y28" s="189">
        <v>5.8299999999999998E-2</v>
      </c>
      <c r="Z28" s="187"/>
      <c r="AA28" s="188"/>
      <c r="AB28" s="189">
        <v>5.8200000000000002E-2</v>
      </c>
      <c r="AC28" s="187"/>
      <c r="AD28" s="188"/>
      <c r="AE28" s="189">
        <v>5.7099999999999998E-2</v>
      </c>
      <c r="AF28" s="187"/>
      <c r="AG28" s="188"/>
      <c r="AH28" s="189"/>
      <c r="AI28" s="187"/>
      <c r="AJ28" s="188"/>
      <c r="AK28" s="189">
        <v>4.9000000000000002E-2</v>
      </c>
      <c r="AL28" s="187"/>
      <c r="AM28" s="188"/>
      <c r="AN28" s="189">
        <v>4.7899999999999998E-2</v>
      </c>
      <c r="AO28" s="190"/>
      <c r="AP28" s="191"/>
      <c r="AQ28" s="192">
        <v>4.7500000000000001E-2</v>
      </c>
      <c r="AR28" s="190"/>
      <c r="AS28" s="191"/>
      <c r="AT28" s="225"/>
      <c r="AU28" s="227"/>
      <c r="AV28" s="191"/>
      <c r="AW28" s="225">
        <v>5.0900000000000001E-2</v>
      </c>
      <c r="AX28" s="190"/>
      <c r="AY28" s="191"/>
      <c r="AZ28" s="245">
        <v>5.2999999999999999E-2</v>
      </c>
      <c r="BA28" s="190"/>
      <c r="BB28" s="191"/>
      <c r="BC28" s="245">
        <v>5.2600000000000001E-2</v>
      </c>
      <c r="BD28" s="190"/>
      <c r="BE28" s="191"/>
      <c r="BF28" s="245">
        <v>5.3100000000000001E-2</v>
      </c>
      <c r="BG28" s="262">
        <v>0</v>
      </c>
      <c r="BH28" s="263">
        <v>0</v>
      </c>
      <c r="BI28" s="264">
        <v>0</v>
      </c>
      <c r="BJ28" s="262"/>
      <c r="BK28" s="263"/>
      <c r="BL28" s="245">
        <v>5.45E-2</v>
      </c>
      <c r="BM28" s="262"/>
      <c r="BN28" s="263"/>
      <c r="BO28" s="245">
        <v>5.28E-2</v>
      </c>
      <c r="BP28" s="262"/>
      <c r="BQ28" s="263"/>
      <c r="BR28" s="245"/>
    </row>
    <row r="29" spans="1:70" ht="28.5">
      <c r="A29" s="118" t="s">
        <v>848</v>
      </c>
    </row>
    <row r="30" spans="1:70">
      <c r="A30" s="118" t="s">
        <v>849</v>
      </c>
    </row>
    <row r="31" spans="1:70" ht="19.5">
      <c r="A31" s="118" t="s">
        <v>850</v>
      </c>
    </row>
    <row r="34" spans="11:225">
      <c r="K34"/>
      <c r="L3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</row>
    <row r="35" spans="11:225">
      <c r="K35"/>
      <c r="L35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11:225">
      <c r="K36"/>
      <c r="L36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11:225">
      <c r="K37"/>
      <c r="L37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</sheetData>
  <sheetProtection selectLockedCells="1" selectUnlockedCells="1"/>
  <mergeCells count="23">
    <mergeCell ref="BM2:BO2"/>
    <mergeCell ref="BJ2:BL2"/>
    <mergeCell ref="BG2:BI2"/>
    <mergeCell ref="AL2:AN2"/>
    <mergeCell ref="BA2:BC2"/>
    <mergeCell ref="AX2:AZ2"/>
    <mergeCell ref="BD2:BF2"/>
    <mergeCell ref="BP2:BR2"/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  <mergeCell ref="AI2:AK2"/>
    <mergeCell ref="AU2:AW2"/>
    <mergeCell ref="AR2:AT2"/>
    <mergeCell ref="AO2:AQ2"/>
    <mergeCell ref="AF2:AH2"/>
  </mergeCells>
  <hyperlinks>
    <hyperlink ref="A1" location="Índice!A1" display="           Índice           " xr:uid="{00000000-0004-0000-1A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50"/>
  </sheetPr>
  <dimension ref="A1:IR38"/>
  <sheetViews>
    <sheetView topLeftCell="A5" zoomScaleNormal="100" workbookViewId="0">
      <pane xSplit="1" topLeftCell="CQ1" activePane="topRight" state="frozen"/>
      <selection pane="topRight" activeCell="CQ1" sqref="CQ1:CS1048576"/>
    </sheetView>
  </sheetViews>
  <sheetFormatPr defaultColWidth="9" defaultRowHeight="15"/>
  <cols>
    <col min="1" max="1" width="68.8554687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70" width="13.28515625" style="4" customWidth="1"/>
    <col min="71" max="97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301" t="s">
        <v>786</v>
      </c>
      <c r="C2" s="301"/>
      <c r="D2" s="301"/>
      <c r="E2" s="301" t="s">
        <v>785</v>
      </c>
      <c r="F2" s="301"/>
      <c r="G2" s="301"/>
      <c r="H2" s="301" t="s">
        <v>784</v>
      </c>
      <c r="I2" s="301"/>
      <c r="J2" s="301"/>
      <c r="K2" s="301" t="s">
        <v>783</v>
      </c>
      <c r="L2" s="301"/>
      <c r="M2" s="301"/>
      <c r="N2" s="301" t="s">
        <v>782</v>
      </c>
      <c r="O2" s="301"/>
      <c r="P2" s="301"/>
      <c r="Q2" s="301" t="s">
        <v>781</v>
      </c>
      <c r="R2" s="301"/>
      <c r="S2" s="301"/>
      <c r="T2" s="301" t="s">
        <v>780</v>
      </c>
      <c r="U2" s="301"/>
      <c r="V2" s="301"/>
      <c r="W2" s="301" t="s">
        <v>779</v>
      </c>
      <c r="X2" s="301"/>
      <c r="Y2" s="301"/>
      <c r="Z2" s="301" t="s">
        <v>778</v>
      </c>
      <c r="AA2" s="301"/>
      <c r="AB2" s="301"/>
      <c r="AC2" s="301" t="s">
        <v>777</v>
      </c>
      <c r="AD2" s="301"/>
      <c r="AE2" s="301"/>
      <c r="AF2" s="301" t="s">
        <v>776</v>
      </c>
      <c r="AG2" s="301"/>
      <c r="AH2" s="301"/>
      <c r="AI2" s="301" t="s">
        <v>775</v>
      </c>
      <c r="AJ2" s="301"/>
      <c r="AK2" s="301"/>
      <c r="AL2" s="301" t="s">
        <v>774</v>
      </c>
      <c r="AM2" s="301"/>
      <c r="AN2" s="301"/>
      <c r="AO2" s="301" t="s">
        <v>773</v>
      </c>
      <c r="AP2" s="301"/>
      <c r="AQ2" s="301"/>
      <c r="AR2" s="301" t="s">
        <v>772</v>
      </c>
      <c r="AS2" s="301"/>
      <c r="AT2" s="301"/>
      <c r="AU2" s="301" t="s">
        <v>771</v>
      </c>
      <c r="AV2" s="301"/>
      <c r="AW2" s="301"/>
      <c r="AX2" s="301" t="s">
        <v>770</v>
      </c>
      <c r="AY2" s="301"/>
      <c r="AZ2" s="301"/>
      <c r="BA2" s="301" t="s">
        <v>769</v>
      </c>
      <c r="BB2" s="301"/>
      <c r="BC2" s="301"/>
      <c r="BD2" s="298" t="s">
        <v>768</v>
      </c>
      <c r="BE2" s="298"/>
      <c r="BF2" s="298"/>
      <c r="BG2" s="301" t="s">
        <v>767</v>
      </c>
      <c r="BH2" s="301"/>
      <c r="BI2" s="301"/>
      <c r="BJ2" s="301" t="s">
        <v>766</v>
      </c>
      <c r="BK2" s="301"/>
      <c r="BL2" s="301"/>
      <c r="BM2" s="301" t="s">
        <v>743</v>
      </c>
      <c r="BN2" s="301"/>
      <c r="BO2" s="301"/>
      <c r="BP2" s="301" t="s">
        <v>803</v>
      </c>
      <c r="BQ2" s="301"/>
      <c r="BR2" s="301"/>
      <c r="BS2" s="301" t="s">
        <v>847</v>
      </c>
      <c r="BT2" s="301"/>
      <c r="BU2" s="301"/>
      <c r="BV2" s="301" t="s">
        <v>866</v>
      </c>
      <c r="BW2" s="301"/>
      <c r="BX2" s="301"/>
      <c r="BY2" s="301" t="s">
        <v>914</v>
      </c>
      <c r="BZ2" s="301"/>
      <c r="CA2" s="301"/>
      <c r="CB2" s="301" t="s">
        <v>923</v>
      </c>
      <c r="CC2" s="301"/>
      <c r="CD2" s="301"/>
      <c r="CE2" s="301" t="s">
        <v>932</v>
      </c>
      <c r="CF2" s="301"/>
      <c r="CG2" s="301"/>
      <c r="CH2" s="301" t="s">
        <v>940</v>
      </c>
      <c r="CI2" s="301"/>
      <c r="CJ2" s="301"/>
      <c r="CK2" s="301" t="s">
        <v>954</v>
      </c>
      <c r="CL2" s="301"/>
      <c r="CM2" s="301"/>
      <c r="CN2" s="301" t="s">
        <v>975</v>
      </c>
      <c r="CO2" s="301"/>
      <c r="CP2" s="301"/>
      <c r="CQ2" s="301" t="s">
        <v>984</v>
      </c>
      <c r="CR2" s="301"/>
      <c r="CS2" s="301"/>
    </row>
    <row r="3" spans="1:252" customFormat="1" ht="15.75" customHeight="1">
      <c r="A3" s="5"/>
      <c r="B3" s="313" t="s">
        <v>744</v>
      </c>
      <c r="C3" s="313"/>
      <c r="D3" s="313"/>
      <c r="E3" s="313" t="s">
        <v>744</v>
      </c>
      <c r="F3" s="313"/>
      <c r="G3" s="313"/>
      <c r="H3" s="313" t="s">
        <v>744</v>
      </c>
      <c r="I3" s="313"/>
      <c r="J3" s="313"/>
      <c r="K3" s="313" t="s">
        <v>744</v>
      </c>
      <c r="L3" s="313"/>
      <c r="M3" s="313"/>
      <c r="N3" s="313" t="s">
        <v>744</v>
      </c>
      <c r="O3" s="313"/>
      <c r="P3" s="313"/>
      <c r="Q3" s="313" t="s">
        <v>744</v>
      </c>
      <c r="R3" s="313"/>
      <c r="S3" s="313"/>
      <c r="T3" s="313" t="s">
        <v>744</v>
      </c>
      <c r="U3" s="313"/>
      <c r="V3" s="313"/>
      <c r="W3" s="313" t="s">
        <v>744</v>
      </c>
      <c r="X3" s="313"/>
      <c r="Y3" s="313"/>
      <c r="Z3" s="313" t="s">
        <v>744</v>
      </c>
      <c r="AA3" s="313"/>
      <c r="AB3" s="313"/>
      <c r="AC3" s="313" t="s">
        <v>744</v>
      </c>
      <c r="AD3" s="313"/>
      <c r="AE3" s="313"/>
      <c r="AF3" s="313" t="s">
        <v>744</v>
      </c>
      <c r="AG3" s="313"/>
      <c r="AH3" s="313"/>
      <c r="AI3" s="313" t="s">
        <v>744</v>
      </c>
      <c r="AJ3" s="313"/>
      <c r="AK3" s="313"/>
      <c r="AL3" s="313" t="s">
        <v>744</v>
      </c>
      <c r="AM3" s="313"/>
      <c r="AN3" s="313"/>
      <c r="AO3" s="313" t="s">
        <v>744</v>
      </c>
      <c r="AP3" s="313"/>
      <c r="AQ3" s="313"/>
      <c r="AR3" s="313" t="s">
        <v>744</v>
      </c>
      <c r="AS3" s="313"/>
      <c r="AT3" s="313"/>
      <c r="AU3" s="313" t="s">
        <v>744</v>
      </c>
      <c r="AV3" s="313"/>
      <c r="AW3" s="313"/>
      <c r="AX3" s="313" t="s">
        <v>744</v>
      </c>
      <c r="AY3" s="313"/>
      <c r="AZ3" s="313"/>
      <c r="BA3" s="313" t="s">
        <v>744</v>
      </c>
      <c r="BB3" s="313"/>
      <c r="BC3" s="313"/>
      <c r="BD3" s="313" t="s">
        <v>744</v>
      </c>
      <c r="BE3" s="313"/>
      <c r="BF3" s="313"/>
      <c r="BG3" s="313" t="s">
        <v>744</v>
      </c>
      <c r="BH3" s="313"/>
      <c r="BI3" s="313"/>
      <c r="BJ3" s="313" t="s">
        <v>744</v>
      </c>
      <c r="BK3" s="313"/>
      <c r="BL3" s="313"/>
      <c r="BM3" s="313" t="s">
        <v>744</v>
      </c>
      <c r="BN3" s="313"/>
      <c r="BO3" s="313"/>
      <c r="BP3" s="313" t="s">
        <v>744</v>
      </c>
      <c r="BQ3" s="313"/>
      <c r="BR3" s="313"/>
      <c r="BS3" s="313" t="s">
        <v>744</v>
      </c>
      <c r="BT3" s="313"/>
      <c r="BU3" s="313"/>
      <c r="BV3" s="313" t="s">
        <v>744</v>
      </c>
      <c r="BW3" s="313"/>
      <c r="BX3" s="313"/>
      <c r="BY3" s="313" t="s">
        <v>744</v>
      </c>
      <c r="BZ3" s="313"/>
      <c r="CA3" s="313"/>
      <c r="CB3" s="313" t="s">
        <v>744</v>
      </c>
      <c r="CC3" s="313"/>
      <c r="CD3" s="313"/>
      <c r="CE3" s="313" t="s">
        <v>744</v>
      </c>
      <c r="CF3" s="313"/>
      <c r="CG3" s="313"/>
      <c r="CH3" s="313" t="s">
        <v>744</v>
      </c>
      <c r="CI3" s="313"/>
      <c r="CJ3" s="313"/>
      <c r="CK3" s="313" t="s">
        <v>744</v>
      </c>
      <c r="CL3" s="313"/>
      <c r="CM3" s="313"/>
      <c r="CN3" s="313" t="s">
        <v>744</v>
      </c>
      <c r="CO3" s="313"/>
      <c r="CP3" s="313"/>
      <c r="CQ3" s="313" t="s">
        <v>744</v>
      </c>
      <c r="CR3" s="313"/>
      <c r="CS3" s="313"/>
    </row>
    <row r="4" spans="1:252" customFormat="1" ht="36.75" customHeight="1">
      <c r="A4" s="88" t="s">
        <v>745</v>
      </c>
      <c r="B4" s="91" t="s">
        <v>746</v>
      </c>
      <c r="C4" s="92" t="s">
        <v>747</v>
      </c>
      <c r="D4" s="93" t="s">
        <v>748</v>
      </c>
      <c r="E4" s="91" t="s">
        <v>746</v>
      </c>
      <c r="F4" s="92" t="s">
        <v>747</v>
      </c>
      <c r="G4" s="93" t="s">
        <v>748</v>
      </c>
      <c r="H4" s="91" t="s">
        <v>746</v>
      </c>
      <c r="I4" s="92" t="s">
        <v>747</v>
      </c>
      <c r="J4" s="93" t="s">
        <v>748</v>
      </c>
      <c r="K4" s="91" t="s">
        <v>746</v>
      </c>
      <c r="L4" s="92" t="s">
        <v>747</v>
      </c>
      <c r="M4" s="93" t="s">
        <v>748</v>
      </c>
      <c r="N4" s="91" t="s">
        <v>746</v>
      </c>
      <c r="O4" s="92" t="s">
        <v>747</v>
      </c>
      <c r="P4" s="93" t="s">
        <v>748</v>
      </c>
      <c r="Q4" s="91" t="s">
        <v>746</v>
      </c>
      <c r="R4" s="92" t="s">
        <v>747</v>
      </c>
      <c r="S4" s="93" t="s">
        <v>748</v>
      </c>
      <c r="T4" s="91" t="s">
        <v>746</v>
      </c>
      <c r="U4" s="92" t="s">
        <v>747</v>
      </c>
      <c r="V4" s="93" t="s">
        <v>748</v>
      </c>
      <c r="W4" s="91" t="s">
        <v>746</v>
      </c>
      <c r="X4" s="92" t="s">
        <v>747</v>
      </c>
      <c r="Y4" s="93" t="s">
        <v>748</v>
      </c>
      <c r="Z4" s="91" t="s">
        <v>746</v>
      </c>
      <c r="AA4" s="92" t="s">
        <v>747</v>
      </c>
      <c r="AB4" s="93" t="s">
        <v>748</v>
      </c>
      <c r="AC4" s="91" t="s">
        <v>746</v>
      </c>
      <c r="AD4" s="92" t="s">
        <v>747</v>
      </c>
      <c r="AE4" s="93" t="s">
        <v>748</v>
      </c>
      <c r="AF4" s="91" t="s">
        <v>746</v>
      </c>
      <c r="AG4" s="92" t="s">
        <v>747</v>
      </c>
      <c r="AH4" s="93" t="s">
        <v>748</v>
      </c>
      <c r="AI4" s="91" t="s">
        <v>746</v>
      </c>
      <c r="AJ4" s="92" t="s">
        <v>747</v>
      </c>
      <c r="AK4" s="93" t="s">
        <v>748</v>
      </c>
      <c r="AL4" s="91" t="s">
        <v>746</v>
      </c>
      <c r="AM4" s="92" t="s">
        <v>747</v>
      </c>
      <c r="AN4" s="93" t="s">
        <v>748</v>
      </c>
      <c r="AO4" s="91" t="s">
        <v>746</v>
      </c>
      <c r="AP4" s="92" t="s">
        <v>747</v>
      </c>
      <c r="AQ4" s="93" t="s">
        <v>748</v>
      </c>
      <c r="AR4" s="91" t="s">
        <v>746</v>
      </c>
      <c r="AS4" s="92" t="s">
        <v>747</v>
      </c>
      <c r="AT4" s="93" t="s">
        <v>748</v>
      </c>
      <c r="AU4" s="91" t="s">
        <v>746</v>
      </c>
      <c r="AV4" s="92" t="s">
        <v>747</v>
      </c>
      <c r="AW4" s="93" t="s">
        <v>748</v>
      </c>
      <c r="AX4" s="91" t="s">
        <v>746</v>
      </c>
      <c r="AY4" s="92" t="s">
        <v>747</v>
      </c>
      <c r="AZ4" s="93" t="s">
        <v>748</v>
      </c>
      <c r="BA4" s="91" t="s">
        <v>746</v>
      </c>
      <c r="BB4" s="92" t="s">
        <v>747</v>
      </c>
      <c r="BC4" s="93" t="s">
        <v>748</v>
      </c>
      <c r="BD4" s="91" t="s">
        <v>746</v>
      </c>
      <c r="BE4" s="92" t="s">
        <v>747</v>
      </c>
      <c r="BF4" s="93" t="s">
        <v>748</v>
      </c>
      <c r="BG4" s="91" t="s">
        <v>746</v>
      </c>
      <c r="BH4" s="92" t="s">
        <v>747</v>
      </c>
      <c r="BI4" s="93" t="s">
        <v>748</v>
      </c>
      <c r="BJ4" s="91" t="s">
        <v>746</v>
      </c>
      <c r="BK4" s="92" t="s">
        <v>747</v>
      </c>
      <c r="BL4" s="93" t="s">
        <v>748</v>
      </c>
      <c r="BM4" s="91" t="s">
        <v>746</v>
      </c>
      <c r="BN4" s="92" t="s">
        <v>747</v>
      </c>
      <c r="BO4" s="93" t="s">
        <v>748</v>
      </c>
      <c r="BP4" s="91" t="s">
        <v>746</v>
      </c>
      <c r="BQ4" s="92" t="s">
        <v>747</v>
      </c>
      <c r="BR4" s="93" t="s">
        <v>748</v>
      </c>
      <c r="BS4" s="114" t="s">
        <v>746</v>
      </c>
      <c r="BT4" s="115" t="s">
        <v>747</v>
      </c>
      <c r="BU4" s="93" t="s">
        <v>748</v>
      </c>
      <c r="BV4" s="222" t="s">
        <v>746</v>
      </c>
      <c r="BW4" s="223" t="s">
        <v>747</v>
      </c>
      <c r="BX4" s="93" t="s">
        <v>748</v>
      </c>
      <c r="BY4" s="230" t="s">
        <v>746</v>
      </c>
      <c r="BZ4" s="231" t="s">
        <v>747</v>
      </c>
      <c r="CA4" s="93" t="s">
        <v>748</v>
      </c>
      <c r="CB4" s="249" t="s">
        <v>746</v>
      </c>
      <c r="CC4" s="250" t="s">
        <v>747</v>
      </c>
      <c r="CD4" s="93" t="s">
        <v>748</v>
      </c>
      <c r="CE4" s="254" t="s">
        <v>746</v>
      </c>
      <c r="CF4" s="255" t="s">
        <v>747</v>
      </c>
      <c r="CG4" s="93" t="s">
        <v>748</v>
      </c>
      <c r="CH4" s="260" t="s">
        <v>746</v>
      </c>
      <c r="CI4" s="261" t="s">
        <v>747</v>
      </c>
      <c r="CJ4" s="93" t="s">
        <v>748</v>
      </c>
      <c r="CK4" s="268" t="s">
        <v>746</v>
      </c>
      <c r="CL4" s="269" t="s">
        <v>747</v>
      </c>
      <c r="CM4" s="93" t="s">
        <v>748</v>
      </c>
      <c r="CN4" s="275" t="s">
        <v>746</v>
      </c>
      <c r="CO4" s="274" t="s">
        <v>747</v>
      </c>
      <c r="CP4" s="93" t="s">
        <v>748</v>
      </c>
      <c r="CQ4" s="281" t="s">
        <v>746</v>
      </c>
      <c r="CR4" s="280" t="s">
        <v>747</v>
      </c>
      <c r="CS4" s="93" t="s">
        <v>748</v>
      </c>
    </row>
    <row r="5" spans="1:252" customFormat="1">
      <c r="A5" s="13" t="s">
        <v>725</v>
      </c>
      <c r="B5" s="166"/>
      <c r="C5" s="167"/>
      <c r="D5" s="168"/>
      <c r="E5" s="166"/>
      <c r="F5" s="167"/>
      <c r="G5" s="169"/>
      <c r="H5" s="166"/>
      <c r="I5" s="167"/>
      <c r="J5" s="169"/>
      <c r="K5" s="166"/>
      <c r="L5" s="167"/>
      <c r="M5" s="169"/>
      <c r="N5" s="166"/>
      <c r="O5" s="167"/>
      <c r="P5" s="169"/>
      <c r="Q5" s="166"/>
      <c r="R5" s="167"/>
      <c r="S5" s="169"/>
      <c r="T5" s="166"/>
      <c r="U5" s="167"/>
      <c r="V5" s="169"/>
      <c r="W5" s="166"/>
      <c r="X5" s="167"/>
      <c r="Y5" s="169"/>
      <c r="Z5" s="166"/>
      <c r="AA5" s="167"/>
      <c r="AB5" s="169"/>
      <c r="AC5" s="166"/>
      <c r="AD5" s="167"/>
      <c r="AE5" s="169"/>
      <c r="AF5" s="166"/>
      <c r="AG5" s="167"/>
      <c r="AH5" s="169"/>
      <c r="AI5" s="166"/>
      <c r="AJ5" s="167"/>
      <c r="AK5" s="169"/>
      <c r="AL5" s="166"/>
      <c r="AM5" s="167"/>
      <c r="AN5" s="169"/>
      <c r="AO5" s="166"/>
      <c r="AP5" s="167"/>
      <c r="AQ5" s="169"/>
      <c r="AR5" s="166"/>
      <c r="AS5" s="167"/>
      <c r="AT5" s="169"/>
      <c r="AU5" s="166"/>
      <c r="AV5" s="167"/>
      <c r="AW5" s="169"/>
      <c r="AX5" s="166"/>
      <c r="AY5" s="167"/>
      <c r="AZ5" s="169"/>
      <c r="BA5" s="166"/>
      <c r="BB5" s="167"/>
      <c r="BC5" s="169"/>
      <c r="BD5" s="166"/>
      <c r="BE5" s="167"/>
      <c r="BF5" s="169"/>
      <c r="BG5" s="166"/>
      <c r="BH5" s="167"/>
      <c r="BI5" s="169"/>
      <c r="BJ5" s="166"/>
      <c r="BK5" s="167"/>
      <c r="BL5" s="169"/>
      <c r="BM5" s="170"/>
      <c r="BN5" s="171"/>
      <c r="BO5" s="172"/>
      <c r="BP5" s="170"/>
      <c r="BQ5" s="171"/>
      <c r="BR5" s="172"/>
      <c r="BS5" s="170"/>
      <c r="BT5" s="171"/>
      <c r="BU5" s="224"/>
      <c r="BV5" s="170"/>
      <c r="BW5" s="171"/>
      <c r="BX5" s="172"/>
      <c r="BY5" s="170"/>
      <c r="BZ5" s="171"/>
      <c r="CA5" s="172"/>
      <c r="CB5" s="170"/>
      <c r="CC5" s="171"/>
      <c r="CD5" s="172"/>
      <c r="CE5" s="170"/>
      <c r="CF5" s="171"/>
      <c r="CG5" s="172"/>
      <c r="CH5" s="170"/>
      <c r="CI5" s="171"/>
      <c r="CJ5" s="172"/>
      <c r="CK5" s="170"/>
      <c r="CL5" s="171"/>
      <c r="CM5" s="172"/>
      <c r="CN5" s="170"/>
      <c r="CO5" s="171"/>
      <c r="CP5" s="172"/>
      <c r="CQ5" s="170"/>
      <c r="CR5" s="171"/>
      <c r="CS5" s="172"/>
    </row>
    <row r="6" spans="1:252" customFormat="1">
      <c r="A6" s="4" t="s">
        <v>852</v>
      </c>
      <c r="B6" s="173">
        <v>-141.5</v>
      </c>
      <c r="C6" s="174">
        <v>126.1</v>
      </c>
      <c r="D6" s="198">
        <v>-15.4</v>
      </c>
      <c r="E6" s="173">
        <v>-192.9</v>
      </c>
      <c r="F6" s="174">
        <v>142.30000000000001</v>
      </c>
      <c r="G6" s="174">
        <v>-50.6</v>
      </c>
      <c r="H6" s="173">
        <v>-188.7</v>
      </c>
      <c r="I6" s="174">
        <v>11.1</v>
      </c>
      <c r="J6" s="174">
        <v>-177.6</v>
      </c>
      <c r="K6" s="173">
        <v>-141.1</v>
      </c>
      <c r="L6" s="174">
        <v>-135.9</v>
      </c>
      <c r="M6" s="174">
        <v>-277</v>
      </c>
      <c r="N6" s="173">
        <v>91.4</v>
      </c>
      <c r="O6" s="174">
        <v>-145.5</v>
      </c>
      <c r="P6" s="174">
        <v>-54.1</v>
      </c>
      <c r="Q6" s="173">
        <v>105.5</v>
      </c>
      <c r="R6" s="174">
        <v>-93.1</v>
      </c>
      <c r="S6" s="174">
        <v>12.4</v>
      </c>
      <c r="T6" s="173">
        <v>242.8</v>
      </c>
      <c r="U6" s="174">
        <v>-244</v>
      </c>
      <c r="V6" s="174">
        <v>-1.2</v>
      </c>
      <c r="W6" s="173">
        <v>368.2</v>
      </c>
      <c r="X6" s="174">
        <v>-190.6</v>
      </c>
      <c r="Y6" s="174">
        <v>177.6</v>
      </c>
      <c r="Z6" s="173">
        <v>121</v>
      </c>
      <c r="AA6" s="174">
        <v>-70.3</v>
      </c>
      <c r="AB6" s="174">
        <v>50.6</v>
      </c>
      <c r="AC6" s="173">
        <v>273.5</v>
      </c>
      <c r="AD6" s="174">
        <v>-292.2</v>
      </c>
      <c r="AE6" s="174">
        <v>-18.7</v>
      </c>
      <c r="AF6" s="173">
        <v>367</v>
      </c>
      <c r="AG6" s="174">
        <v>-228.1</v>
      </c>
      <c r="AH6" s="174">
        <v>138.9</v>
      </c>
      <c r="AI6" s="173">
        <v>506.7</v>
      </c>
      <c r="AJ6" s="174">
        <v>-646.5</v>
      </c>
      <c r="AK6" s="174">
        <v>-139.80000000000001</v>
      </c>
      <c r="AL6" s="173">
        <v>77.599999999999994</v>
      </c>
      <c r="AM6" s="174">
        <v>5.3</v>
      </c>
      <c r="AN6" s="174">
        <v>82.8</v>
      </c>
      <c r="AO6" s="173">
        <v>148.1</v>
      </c>
      <c r="AP6" s="174">
        <v>-233.3</v>
      </c>
      <c r="AQ6" s="174">
        <v>-85.2</v>
      </c>
      <c r="AR6" s="173">
        <v>230.6</v>
      </c>
      <c r="AS6" s="174">
        <v>-636.79999999999995</v>
      </c>
      <c r="AT6" s="174">
        <v>-406.2</v>
      </c>
      <c r="AU6" s="173">
        <v>324.3</v>
      </c>
      <c r="AV6" s="174">
        <v>-831.1</v>
      </c>
      <c r="AW6" s="174">
        <v>-506.8</v>
      </c>
      <c r="AX6" s="173">
        <v>72.400000000000006</v>
      </c>
      <c r="AY6" s="174">
        <v>-452</v>
      </c>
      <c r="AZ6" s="174">
        <v>-379.6</v>
      </c>
      <c r="BA6" s="173">
        <v>117.1</v>
      </c>
      <c r="BB6" s="174">
        <v>-675.8</v>
      </c>
      <c r="BC6" s="174">
        <v>-558.70000000000005</v>
      </c>
      <c r="BD6" s="173">
        <v>183.4</v>
      </c>
      <c r="BE6" s="174">
        <v>-742.1</v>
      </c>
      <c r="BF6" s="174">
        <v>-558.6</v>
      </c>
      <c r="BG6" s="173">
        <v>314.3</v>
      </c>
      <c r="BH6" s="174">
        <v>-817.4</v>
      </c>
      <c r="BI6" s="174">
        <v>-503.1</v>
      </c>
      <c r="BJ6" s="173">
        <v>174.8</v>
      </c>
      <c r="BK6" s="174">
        <v>16.600000000000001</v>
      </c>
      <c r="BL6" s="174">
        <v>191.4</v>
      </c>
      <c r="BM6" s="178">
        <v>461.5</v>
      </c>
      <c r="BN6" s="174">
        <v>240.9</v>
      </c>
      <c r="BO6" s="199">
        <v>702.4</v>
      </c>
      <c r="BP6" s="178">
        <v>824.6</v>
      </c>
      <c r="BQ6" s="174">
        <v>311.89999999999998</v>
      </c>
      <c r="BR6" s="199">
        <v>1136.5</v>
      </c>
      <c r="BS6" s="178">
        <v>1178.9000000000001</v>
      </c>
      <c r="BT6" s="174">
        <v>394.3</v>
      </c>
      <c r="BU6" s="174">
        <v>1573.1</v>
      </c>
      <c r="BV6" s="178">
        <v>331.8</v>
      </c>
      <c r="BW6" s="174">
        <v>156.4</v>
      </c>
      <c r="BX6" s="199">
        <v>488.2</v>
      </c>
      <c r="BY6" s="178">
        <v>658.7</v>
      </c>
      <c r="BZ6" s="174">
        <v>187.3</v>
      </c>
      <c r="CA6" s="199">
        <v>846</v>
      </c>
      <c r="CB6" s="178">
        <v>907.4</v>
      </c>
      <c r="CC6" s="174">
        <v>317.89999999999998</v>
      </c>
      <c r="CD6" s="199">
        <v>1225.3</v>
      </c>
      <c r="CE6" s="178">
        <v>1105.9000000000001</v>
      </c>
      <c r="CF6" s="174">
        <v>462.6</v>
      </c>
      <c r="CG6" s="199">
        <v>1568.5</v>
      </c>
      <c r="CH6" s="178">
        <v>170.9</v>
      </c>
      <c r="CI6" s="174">
        <v>82.2</v>
      </c>
      <c r="CJ6" s="199">
        <v>253.1</v>
      </c>
      <c r="CK6" s="178">
        <v>301.3</v>
      </c>
      <c r="CL6" s="174">
        <v>187</v>
      </c>
      <c r="CM6" s="199">
        <v>488.3</v>
      </c>
      <c r="CN6" s="178">
        <v>499.4</v>
      </c>
      <c r="CO6" s="174">
        <v>-25.8</v>
      </c>
      <c r="CP6" s="199">
        <v>473.6</v>
      </c>
      <c r="CQ6" s="178">
        <v>812.6</v>
      </c>
      <c r="CR6" s="174">
        <v>120.5</v>
      </c>
      <c r="CS6" s="199">
        <v>933.1</v>
      </c>
    </row>
    <row r="7" spans="1:252" customFormat="1">
      <c r="A7" s="44" t="s">
        <v>749</v>
      </c>
      <c r="B7" s="173">
        <v>16.399999999999999</v>
      </c>
      <c r="C7" s="174">
        <v>0.1</v>
      </c>
      <c r="D7" s="198">
        <v>16.5</v>
      </c>
      <c r="E7" s="173">
        <v>-17.899999999999999</v>
      </c>
      <c r="F7" s="174">
        <v>2.2000000000000002</v>
      </c>
      <c r="G7" s="174">
        <v>-15.6</v>
      </c>
      <c r="H7" s="173">
        <v>18.5</v>
      </c>
      <c r="I7" s="174">
        <v>-53.5</v>
      </c>
      <c r="J7" s="174">
        <v>-35</v>
      </c>
      <c r="K7" s="173">
        <v>-38</v>
      </c>
      <c r="L7" s="174">
        <v>-6</v>
      </c>
      <c r="M7" s="174">
        <v>-44</v>
      </c>
      <c r="N7" s="173">
        <v>-25.3</v>
      </c>
      <c r="O7" s="174">
        <v>4.7</v>
      </c>
      <c r="P7" s="174">
        <v>-20.6</v>
      </c>
      <c r="Q7" s="173">
        <v>-7.9</v>
      </c>
      <c r="R7" s="174">
        <v>-23.9</v>
      </c>
      <c r="S7" s="174">
        <v>-31.8</v>
      </c>
      <c r="T7" s="173">
        <v>41.7</v>
      </c>
      <c r="U7" s="174">
        <v>-44.2</v>
      </c>
      <c r="V7" s="174">
        <v>-2.4</v>
      </c>
      <c r="W7" s="173">
        <v>82.9</v>
      </c>
      <c r="X7" s="174">
        <v>-18.399999999999999</v>
      </c>
      <c r="Y7" s="174">
        <v>64.5</v>
      </c>
      <c r="Z7" s="173">
        <v>58.6</v>
      </c>
      <c r="AA7" s="174">
        <v>-3.5</v>
      </c>
      <c r="AB7" s="174">
        <v>55.1</v>
      </c>
      <c r="AC7" s="173">
        <v>144.80000000000001</v>
      </c>
      <c r="AD7" s="174">
        <v>-5.3</v>
      </c>
      <c r="AE7" s="174">
        <v>139.6</v>
      </c>
      <c r="AF7" s="173">
        <v>180.6</v>
      </c>
      <c r="AG7" s="174">
        <v>-8.8000000000000007</v>
      </c>
      <c r="AH7" s="174">
        <v>171.9</v>
      </c>
      <c r="AI7" s="173">
        <v>133</v>
      </c>
      <c r="AJ7" s="174">
        <v>-12.6</v>
      </c>
      <c r="AK7" s="174">
        <v>120.4</v>
      </c>
      <c r="AL7" s="173">
        <v>-68.8</v>
      </c>
      <c r="AM7" s="174">
        <v>18.3</v>
      </c>
      <c r="AN7" s="174">
        <v>-50.6</v>
      </c>
      <c r="AO7" s="173" t="s">
        <v>134</v>
      </c>
      <c r="AP7" s="174" t="s">
        <v>134</v>
      </c>
      <c r="AQ7" s="174" t="s">
        <v>134</v>
      </c>
      <c r="AR7" s="173" t="s">
        <v>134</v>
      </c>
      <c r="AS7" s="174" t="s">
        <v>134</v>
      </c>
      <c r="AT7" s="174" t="s">
        <v>134</v>
      </c>
      <c r="AU7" s="173" t="s">
        <v>134</v>
      </c>
      <c r="AV7" s="174" t="s">
        <v>134</v>
      </c>
      <c r="AW7" s="174" t="s">
        <v>134</v>
      </c>
      <c r="AX7" s="173" t="s">
        <v>134</v>
      </c>
      <c r="AY7" s="174" t="s">
        <v>134</v>
      </c>
      <c r="AZ7" s="174" t="s">
        <v>134</v>
      </c>
      <c r="BA7" s="173" t="s">
        <v>134</v>
      </c>
      <c r="BB7" s="174" t="s">
        <v>134</v>
      </c>
      <c r="BC7" s="174" t="s">
        <v>134</v>
      </c>
      <c r="BD7" s="173" t="s">
        <v>134</v>
      </c>
      <c r="BE7" s="177" t="s">
        <v>134</v>
      </c>
      <c r="BF7" s="174" t="s">
        <v>134</v>
      </c>
      <c r="BG7" s="173" t="s">
        <v>134</v>
      </c>
      <c r="BH7" s="174" t="s">
        <v>134</v>
      </c>
      <c r="BI7" s="174" t="s">
        <v>134</v>
      </c>
      <c r="BJ7" s="173" t="s">
        <v>134</v>
      </c>
      <c r="BK7" s="174" t="s">
        <v>134</v>
      </c>
      <c r="BL7" s="174" t="s">
        <v>134</v>
      </c>
      <c r="BM7" s="178" t="s">
        <v>134</v>
      </c>
      <c r="BN7" s="174" t="s">
        <v>134</v>
      </c>
      <c r="BO7" s="199" t="s">
        <v>134</v>
      </c>
      <c r="BP7" s="178" t="s">
        <v>134</v>
      </c>
      <c r="BQ7" s="174" t="s">
        <v>134</v>
      </c>
      <c r="BR7" s="199" t="s">
        <v>134</v>
      </c>
      <c r="BS7" s="178"/>
      <c r="BT7" s="174"/>
      <c r="BU7" s="174"/>
      <c r="BV7" s="178"/>
      <c r="BW7" s="174"/>
      <c r="BX7" s="199"/>
      <c r="BY7" s="178"/>
      <c r="BZ7" s="174"/>
      <c r="CA7" s="199"/>
      <c r="CB7" s="178"/>
      <c r="CC7" s="174"/>
      <c r="CD7" s="199"/>
      <c r="CE7" s="178"/>
      <c r="CF7" s="174"/>
      <c r="CG7" s="199"/>
      <c r="CJ7" s="265"/>
      <c r="CM7" s="265"/>
      <c r="CP7" s="265"/>
      <c r="CS7" s="265"/>
    </row>
    <row r="8" spans="1:252">
      <c r="A8" s="80" t="s">
        <v>455</v>
      </c>
      <c r="B8" s="173" t="s">
        <v>134</v>
      </c>
      <c r="C8" s="174" t="s">
        <v>134</v>
      </c>
      <c r="D8" s="198" t="s">
        <v>134</v>
      </c>
      <c r="E8" s="173" t="s">
        <v>134</v>
      </c>
      <c r="F8" s="174" t="s">
        <v>134</v>
      </c>
      <c r="G8" s="174" t="s">
        <v>134</v>
      </c>
      <c r="H8" s="173" t="s">
        <v>134</v>
      </c>
      <c r="I8" s="174" t="s">
        <v>134</v>
      </c>
      <c r="J8" s="174" t="s">
        <v>134</v>
      </c>
      <c r="K8" s="173" t="s">
        <v>134</v>
      </c>
      <c r="L8" s="174" t="s">
        <v>134</v>
      </c>
      <c r="M8" s="174" t="s">
        <v>134</v>
      </c>
      <c r="N8" s="173" t="s">
        <v>134</v>
      </c>
      <c r="O8" s="174" t="s">
        <v>134</v>
      </c>
      <c r="P8" s="174" t="s">
        <v>134</v>
      </c>
      <c r="Q8" s="173" t="s">
        <v>134</v>
      </c>
      <c r="R8" s="174" t="s">
        <v>134</v>
      </c>
      <c r="S8" s="174" t="s">
        <v>134</v>
      </c>
      <c r="T8" s="173" t="s">
        <v>134</v>
      </c>
      <c r="U8" s="174" t="s">
        <v>134</v>
      </c>
      <c r="V8" s="174" t="s">
        <v>134</v>
      </c>
      <c r="W8" s="173" t="s">
        <v>134</v>
      </c>
      <c r="X8" s="174" t="s">
        <v>134</v>
      </c>
      <c r="Y8" s="174" t="s">
        <v>134</v>
      </c>
      <c r="Z8" s="173" t="s">
        <v>134</v>
      </c>
      <c r="AA8" s="174" t="s">
        <v>134</v>
      </c>
      <c r="AB8" s="174" t="s">
        <v>134</v>
      </c>
      <c r="AC8" s="173" t="s">
        <v>134</v>
      </c>
      <c r="AD8" s="174" t="s">
        <v>134</v>
      </c>
      <c r="AE8" s="174" t="s">
        <v>134</v>
      </c>
      <c r="AF8" s="173" t="s">
        <v>134</v>
      </c>
      <c r="AG8" s="174" t="s">
        <v>134</v>
      </c>
      <c r="AH8" s="174" t="s">
        <v>134</v>
      </c>
      <c r="AI8" s="173" t="s">
        <v>134</v>
      </c>
      <c r="AJ8" s="174" t="s">
        <v>134</v>
      </c>
      <c r="AK8" s="174" t="s">
        <v>134</v>
      </c>
      <c r="AL8" s="173" t="s">
        <v>134</v>
      </c>
      <c r="AM8" s="174" t="s">
        <v>134</v>
      </c>
      <c r="AN8" s="200" t="s">
        <v>134</v>
      </c>
      <c r="AO8" s="173">
        <v>111.1</v>
      </c>
      <c r="AP8" s="174">
        <v>-282.39999999999998</v>
      </c>
      <c r="AQ8" s="174">
        <v>-171.3</v>
      </c>
      <c r="AR8" s="173">
        <v>217.8</v>
      </c>
      <c r="AS8" s="174">
        <v>-652.4</v>
      </c>
      <c r="AT8" s="174">
        <v>-434.6</v>
      </c>
      <c r="AU8" s="173">
        <v>335.7</v>
      </c>
      <c r="AV8" s="174">
        <v>-922.4</v>
      </c>
      <c r="AW8" s="174">
        <v>-586.70000000000005</v>
      </c>
      <c r="AX8" s="173">
        <v>89.6</v>
      </c>
      <c r="AY8" s="174">
        <v>-147.30000000000001</v>
      </c>
      <c r="AZ8" s="174">
        <v>-57.7</v>
      </c>
      <c r="BA8" s="173">
        <v>90.2</v>
      </c>
      <c r="BB8" s="174">
        <v>-52.8</v>
      </c>
      <c r="BC8" s="174">
        <v>37.4</v>
      </c>
      <c r="BD8" s="173">
        <v>250.3</v>
      </c>
      <c r="BE8" s="174">
        <v>204.8</v>
      </c>
      <c r="BF8" s="174">
        <v>455.2</v>
      </c>
      <c r="BG8" s="173">
        <v>308.10000000000002</v>
      </c>
      <c r="BH8" s="174">
        <v>796.9</v>
      </c>
      <c r="BI8" s="174">
        <v>1105</v>
      </c>
      <c r="BJ8" s="173">
        <v>20.100000000000001</v>
      </c>
      <c r="BK8" s="174">
        <v>848.4</v>
      </c>
      <c r="BL8" s="174">
        <v>868.4</v>
      </c>
      <c r="BM8" s="178">
        <v>36.4</v>
      </c>
      <c r="BN8" s="174">
        <v>1745</v>
      </c>
      <c r="BO8" s="199">
        <v>1781.4</v>
      </c>
      <c r="BP8" s="178">
        <v>52.9</v>
      </c>
      <c r="BQ8" s="174">
        <v>2679.4</v>
      </c>
      <c r="BR8" s="199">
        <v>2732.3</v>
      </c>
      <c r="BS8" s="178">
        <v>50</v>
      </c>
      <c r="BT8" s="174">
        <v>3191</v>
      </c>
      <c r="BU8" s="174">
        <v>3241.1</v>
      </c>
      <c r="BV8" s="178">
        <v>-17.600000000000001</v>
      </c>
      <c r="BW8" s="174">
        <v>308.2</v>
      </c>
      <c r="BX8" s="199">
        <v>290.60000000000002</v>
      </c>
      <c r="BY8" s="178">
        <v>-42.4</v>
      </c>
      <c r="BZ8" s="174">
        <v>481.2</v>
      </c>
      <c r="CA8" s="199">
        <v>438.8</v>
      </c>
      <c r="CB8" s="178">
        <v>19.8</v>
      </c>
      <c r="CC8" s="174">
        <v>380.4</v>
      </c>
      <c r="CD8" s="199">
        <v>400.2</v>
      </c>
      <c r="CE8" s="178">
        <v>160.5</v>
      </c>
      <c r="CF8" s="174">
        <v>260.2</v>
      </c>
      <c r="CG8" s="199">
        <v>420.6</v>
      </c>
      <c r="CH8" s="178">
        <v>262.3</v>
      </c>
      <c r="CI8" s="174">
        <v>-327.10000000000002</v>
      </c>
      <c r="CJ8" s="199">
        <v>-64.8</v>
      </c>
      <c r="CK8" s="178">
        <v>638.1</v>
      </c>
      <c r="CL8" s="174">
        <v>-738.5</v>
      </c>
      <c r="CM8" s="199">
        <v>-100.4</v>
      </c>
      <c r="CN8" s="178">
        <v>1005.2</v>
      </c>
      <c r="CO8" s="174">
        <v>-1039.5999999999999</v>
      </c>
      <c r="CP8" s="199">
        <v>-34.4</v>
      </c>
      <c r="CQ8" s="178">
        <v>618.1</v>
      </c>
      <c r="CR8" s="174">
        <v>-424.7</v>
      </c>
      <c r="CS8" s="199">
        <v>193.5</v>
      </c>
    </row>
    <row r="9" spans="1:252">
      <c r="A9" s="80" t="s">
        <v>750</v>
      </c>
      <c r="B9" s="173">
        <v>57.2</v>
      </c>
      <c r="C9" s="174">
        <v>-124.9</v>
      </c>
      <c r="D9" s="198">
        <v>-67.7</v>
      </c>
      <c r="E9" s="173">
        <v>102.5</v>
      </c>
      <c r="F9" s="174">
        <v>54.4</v>
      </c>
      <c r="G9" s="174">
        <v>156.9</v>
      </c>
      <c r="H9" s="173">
        <v>161.1</v>
      </c>
      <c r="I9" s="174">
        <v>-352</v>
      </c>
      <c r="J9" s="174">
        <v>-190.9</v>
      </c>
      <c r="K9" s="173">
        <v>219.5</v>
      </c>
      <c r="L9" s="174">
        <v>-447.9</v>
      </c>
      <c r="M9" s="174">
        <v>-228.4</v>
      </c>
      <c r="N9" s="173">
        <v>50.2</v>
      </c>
      <c r="O9" s="174">
        <v>-295.60000000000002</v>
      </c>
      <c r="P9" s="174">
        <v>-245.5</v>
      </c>
      <c r="Q9" s="173">
        <v>86.3</v>
      </c>
      <c r="R9" s="174">
        <v>-388.2</v>
      </c>
      <c r="S9" s="174">
        <v>-301.89999999999998</v>
      </c>
      <c r="T9" s="173">
        <v>97.7</v>
      </c>
      <c r="U9" s="174">
        <v>-249.1</v>
      </c>
      <c r="V9" s="174">
        <v>-151.5</v>
      </c>
      <c r="W9" s="173">
        <v>20.6</v>
      </c>
      <c r="X9" s="174">
        <v>-402.8</v>
      </c>
      <c r="Y9" s="174">
        <v>-382.2</v>
      </c>
      <c r="Z9" s="173">
        <v>-27.6</v>
      </c>
      <c r="AA9" s="174">
        <v>48.2</v>
      </c>
      <c r="AB9" s="174">
        <v>20.6</v>
      </c>
      <c r="AC9" s="173">
        <v>-173.2</v>
      </c>
      <c r="AD9" s="174">
        <v>-88.3</v>
      </c>
      <c r="AE9" s="174">
        <v>-261.39999999999998</v>
      </c>
      <c r="AF9" s="173">
        <v>-310.2</v>
      </c>
      <c r="AG9" s="174">
        <v>4.2</v>
      </c>
      <c r="AH9" s="174">
        <v>-306</v>
      </c>
      <c r="AI9" s="173">
        <v>-69.900000000000006</v>
      </c>
      <c r="AJ9" s="174">
        <v>-327.10000000000002</v>
      </c>
      <c r="AK9" s="174">
        <v>-397</v>
      </c>
      <c r="AL9" s="173">
        <v>90.9</v>
      </c>
      <c r="AM9" s="174">
        <v>596</v>
      </c>
      <c r="AN9" s="200">
        <v>686.9</v>
      </c>
      <c r="AO9" s="173" t="s">
        <v>134</v>
      </c>
      <c r="AP9" s="174" t="s">
        <v>134</v>
      </c>
      <c r="AQ9" s="174" t="s">
        <v>134</v>
      </c>
      <c r="AR9" s="173" t="s">
        <v>134</v>
      </c>
      <c r="AS9" s="174" t="s">
        <v>134</v>
      </c>
      <c r="AT9" s="174" t="s">
        <v>134</v>
      </c>
      <c r="AU9" s="173" t="s">
        <v>134</v>
      </c>
      <c r="AV9" s="174" t="s">
        <v>134</v>
      </c>
      <c r="AW9" s="174" t="s">
        <v>134</v>
      </c>
      <c r="AX9" s="173" t="s">
        <v>134</v>
      </c>
      <c r="AY9" s="174" t="s">
        <v>134</v>
      </c>
      <c r="AZ9" s="174" t="s">
        <v>134</v>
      </c>
      <c r="BA9" s="173" t="s">
        <v>134</v>
      </c>
      <c r="BB9" s="174" t="s">
        <v>134</v>
      </c>
      <c r="BC9" s="174" t="s">
        <v>134</v>
      </c>
      <c r="BD9" s="173" t="s">
        <v>134</v>
      </c>
      <c r="BE9" s="174" t="s">
        <v>134</v>
      </c>
      <c r="BF9" s="174" t="s">
        <v>134</v>
      </c>
      <c r="BG9" s="173" t="s">
        <v>134</v>
      </c>
      <c r="BH9" s="174" t="s">
        <v>134</v>
      </c>
      <c r="BI9" s="174" t="s">
        <v>134</v>
      </c>
      <c r="BJ9" s="173" t="s">
        <v>134</v>
      </c>
      <c r="BK9" s="174" t="s">
        <v>134</v>
      </c>
      <c r="BL9" s="174" t="s">
        <v>134</v>
      </c>
      <c r="BM9" s="178" t="s">
        <v>134</v>
      </c>
      <c r="BN9" s="174" t="s">
        <v>134</v>
      </c>
      <c r="BO9" s="199" t="s">
        <v>134</v>
      </c>
      <c r="BP9" s="178" t="s">
        <v>134</v>
      </c>
      <c r="BQ9" s="174" t="s">
        <v>134</v>
      </c>
      <c r="BR9" s="199" t="s">
        <v>134</v>
      </c>
      <c r="BS9" s="178"/>
      <c r="BT9" s="174"/>
      <c r="BU9" s="174"/>
      <c r="BV9" s="178"/>
      <c r="BW9" s="174"/>
      <c r="BX9" s="199"/>
      <c r="BY9" s="178"/>
      <c r="BZ9" s="174"/>
      <c r="CA9" s="199"/>
      <c r="CB9" s="178"/>
      <c r="CC9" s="174"/>
      <c r="CD9" s="199"/>
      <c r="CE9" s="178"/>
      <c r="CF9" s="174"/>
      <c r="CG9" s="199"/>
      <c r="CJ9" s="265"/>
      <c r="CM9" s="265"/>
      <c r="CP9" s="265"/>
      <c r="CS9" s="265"/>
    </row>
    <row r="10" spans="1:252">
      <c r="A10" s="21" t="s">
        <v>42</v>
      </c>
      <c r="B10" s="173" t="s">
        <v>134</v>
      </c>
      <c r="C10" s="174" t="s">
        <v>134</v>
      </c>
      <c r="D10" s="198" t="s">
        <v>134</v>
      </c>
      <c r="E10" s="173" t="s">
        <v>134</v>
      </c>
      <c r="F10" s="174" t="s">
        <v>134</v>
      </c>
      <c r="G10" s="174" t="s">
        <v>134</v>
      </c>
      <c r="H10" s="173" t="s">
        <v>134</v>
      </c>
      <c r="I10" s="174" t="s">
        <v>134</v>
      </c>
      <c r="J10" s="174" t="s">
        <v>134</v>
      </c>
      <c r="K10" s="173" t="s">
        <v>134</v>
      </c>
      <c r="L10" s="174" t="s">
        <v>134</v>
      </c>
      <c r="M10" s="174" t="s">
        <v>134</v>
      </c>
      <c r="N10" s="173" t="s">
        <v>134</v>
      </c>
      <c r="O10" s="174" t="s">
        <v>134</v>
      </c>
      <c r="P10" s="174" t="s">
        <v>134</v>
      </c>
      <c r="Q10" s="173" t="s">
        <v>134</v>
      </c>
      <c r="R10" s="174" t="s">
        <v>134</v>
      </c>
      <c r="S10" s="174" t="s">
        <v>134</v>
      </c>
      <c r="T10" s="173" t="s">
        <v>134</v>
      </c>
      <c r="U10" s="174" t="s">
        <v>134</v>
      </c>
      <c r="V10" s="174" t="s">
        <v>134</v>
      </c>
      <c r="W10" s="173" t="s">
        <v>134</v>
      </c>
      <c r="X10" s="174" t="s">
        <v>134</v>
      </c>
      <c r="Y10" s="174" t="s">
        <v>134</v>
      </c>
      <c r="Z10" s="173" t="s">
        <v>134</v>
      </c>
      <c r="AA10" s="174" t="s">
        <v>134</v>
      </c>
      <c r="AB10" s="174" t="s">
        <v>134</v>
      </c>
      <c r="AC10" s="173" t="s">
        <v>134</v>
      </c>
      <c r="AD10" s="174" t="s">
        <v>134</v>
      </c>
      <c r="AE10" s="174" t="s">
        <v>134</v>
      </c>
      <c r="AF10" s="173" t="s">
        <v>134</v>
      </c>
      <c r="AG10" s="174" t="s">
        <v>134</v>
      </c>
      <c r="AH10" s="174" t="s">
        <v>134</v>
      </c>
      <c r="AI10" s="173" t="s">
        <v>134</v>
      </c>
      <c r="AJ10" s="174" t="s">
        <v>134</v>
      </c>
      <c r="AK10" s="174" t="s">
        <v>134</v>
      </c>
      <c r="AL10" s="173" t="s">
        <v>134</v>
      </c>
      <c r="AM10" s="174" t="s">
        <v>134</v>
      </c>
      <c r="AN10" s="174" t="s">
        <v>134</v>
      </c>
      <c r="AO10" s="173">
        <v>894.8</v>
      </c>
      <c r="AP10" s="174">
        <v>-13.4</v>
      </c>
      <c r="AQ10" s="174">
        <v>881.5</v>
      </c>
      <c r="AR10" s="173">
        <v>822</v>
      </c>
      <c r="AS10" s="174">
        <v>-46.5</v>
      </c>
      <c r="AT10" s="174">
        <v>775.5</v>
      </c>
      <c r="AU10" s="173">
        <v>681.5</v>
      </c>
      <c r="AV10" s="174">
        <v>-30.8</v>
      </c>
      <c r="AW10" s="174">
        <v>650.70000000000005</v>
      </c>
      <c r="AX10" s="173">
        <v>471.8</v>
      </c>
      <c r="AY10" s="174">
        <v>-939</v>
      </c>
      <c r="AZ10" s="174">
        <v>-467.2</v>
      </c>
      <c r="BA10" s="173">
        <v>221.3</v>
      </c>
      <c r="BB10" s="174">
        <v>-1357.2</v>
      </c>
      <c r="BC10" s="174">
        <v>-1135.9000000000001</v>
      </c>
      <c r="BD10" s="173">
        <v>90.3</v>
      </c>
      <c r="BE10" s="174">
        <v>-1013.7</v>
      </c>
      <c r="BF10" s="174">
        <v>-923.4</v>
      </c>
      <c r="BG10" s="173">
        <v>34.299999999999997</v>
      </c>
      <c r="BH10" s="174">
        <v>-754.1</v>
      </c>
      <c r="BI10" s="174">
        <v>-719.8</v>
      </c>
      <c r="BJ10" s="173">
        <v>-420.8</v>
      </c>
      <c r="BK10" s="174">
        <v>-427.6</v>
      </c>
      <c r="BL10" s="174">
        <v>-848.4</v>
      </c>
      <c r="BM10" s="178">
        <v>312.89999999999998</v>
      </c>
      <c r="BN10" s="174">
        <v>-693.3</v>
      </c>
      <c r="BO10" s="199">
        <v>-380.4</v>
      </c>
      <c r="BP10" s="178">
        <v>-138</v>
      </c>
      <c r="BQ10" s="174">
        <v>-648.1</v>
      </c>
      <c r="BR10" s="199">
        <v>-786.1</v>
      </c>
      <c r="BS10" s="178">
        <v>-112.3</v>
      </c>
      <c r="BT10" s="174">
        <v>-675.9</v>
      </c>
      <c r="BU10" s="174">
        <v>-788.2</v>
      </c>
      <c r="BV10" s="178">
        <v>380</v>
      </c>
      <c r="BW10" s="174">
        <v>100.6</v>
      </c>
      <c r="BX10" s="199">
        <v>480.7</v>
      </c>
      <c r="BY10" s="178">
        <v>265.89999999999998</v>
      </c>
      <c r="BZ10" s="174">
        <v>45.4</v>
      </c>
      <c r="CA10" s="199">
        <v>311.3</v>
      </c>
      <c r="CB10" s="178">
        <v>401.8</v>
      </c>
      <c r="CC10" s="174">
        <v>48.4</v>
      </c>
      <c r="CD10" s="199">
        <v>450.1</v>
      </c>
      <c r="CE10" s="178">
        <v>598.20000000000005</v>
      </c>
      <c r="CF10" s="174">
        <v>13.7</v>
      </c>
      <c r="CG10" s="199">
        <v>611.79999999999995</v>
      </c>
      <c r="CH10" s="178">
        <v>4.2</v>
      </c>
      <c r="CI10" s="174">
        <v>101.5</v>
      </c>
      <c r="CJ10" s="199">
        <v>105.7</v>
      </c>
      <c r="CK10" s="178">
        <v>-26.1</v>
      </c>
      <c r="CL10" s="174">
        <v>498.8</v>
      </c>
      <c r="CM10" s="199">
        <v>472.7</v>
      </c>
      <c r="CN10" s="178">
        <v>-104.3</v>
      </c>
      <c r="CO10" s="174">
        <v>540.70000000000005</v>
      </c>
      <c r="CP10" s="199">
        <v>436.4</v>
      </c>
      <c r="CQ10" s="178">
        <v>-40.700000000000003</v>
      </c>
      <c r="CR10" s="174">
        <v>550.29999999999995</v>
      </c>
      <c r="CS10" s="199">
        <v>509.6</v>
      </c>
    </row>
    <row r="11" spans="1:252">
      <c r="A11" s="44" t="s">
        <v>751</v>
      </c>
      <c r="B11" s="173">
        <v>9.5</v>
      </c>
      <c r="C11" s="174">
        <v>0.2</v>
      </c>
      <c r="D11" s="198">
        <v>9.6999999999999993</v>
      </c>
      <c r="E11" s="173">
        <v>16.3</v>
      </c>
      <c r="F11" s="174">
        <v>-0.5</v>
      </c>
      <c r="G11" s="174">
        <v>15.8</v>
      </c>
      <c r="H11" s="173">
        <v>25.6</v>
      </c>
      <c r="I11" s="174">
        <v>-2.8</v>
      </c>
      <c r="J11" s="174">
        <v>22.8</v>
      </c>
      <c r="K11" s="173">
        <v>26.8</v>
      </c>
      <c r="L11" s="174">
        <v>-4.3</v>
      </c>
      <c r="M11" s="174">
        <v>22.5</v>
      </c>
      <c r="N11" s="173">
        <v>3.5</v>
      </c>
      <c r="O11" s="174">
        <v>-5.5</v>
      </c>
      <c r="P11" s="174">
        <v>-2</v>
      </c>
      <c r="Q11" s="173">
        <v>-5</v>
      </c>
      <c r="R11" s="174">
        <v>-3.3</v>
      </c>
      <c r="S11" s="174">
        <v>-8.3000000000000007</v>
      </c>
      <c r="T11" s="173">
        <v>-10.7</v>
      </c>
      <c r="U11" s="174">
        <v>-10.5</v>
      </c>
      <c r="V11" s="174">
        <v>-21.3</v>
      </c>
      <c r="W11" s="173">
        <v>-19.5</v>
      </c>
      <c r="X11" s="174">
        <v>-10.199999999999999</v>
      </c>
      <c r="Y11" s="174">
        <v>-29.7</v>
      </c>
      <c r="Z11" s="173">
        <v>-9.4</v>
      </c>
      <c r="AA11" s="174">
        <v>2.5</v>
      </c>
      <c r="AB11" s="174">
        <v>-6.9</v>
      </c>
      <c r="AC11" s="173">
        <v>-15.4</v>
      </c>
      <c r="AD11" s="174">
        <v>4.2</v>
      </c>
      <c r="AE11" s="174">
        <v>-11.2</v>
      </c>
      <c r="AF11" s="173">
        <v>-18.399999999999999</v>
      </c>
      <c r="AG11" s="174">
        <v>5.5</v>
      </c>
      <c r="AH11" s="174">
        <v>-12.9</v>
      </c>
      <c r="AI11" s="178">
        <v>-21.4</v>
      </c>
      <c r="AJ11" s="174">
        <v>6.8</v>
      </c>
      <c r="AK11" s="174">
        <v>-14.6</v>
      </c>
      <c r="AL11" s="173">
        <v>-4.3</v>
      </c>
      <c r="AM11" s="174">
        <v>2.2000000000000002</v>
      </c>
      <c r="AN11" s="174">
        <v>-2.1</v>
      </c>
      <c r="AO11" s="173" t="s">
        <v>134</v>
      </c>
      <c r="AP11" s="174" t="s">
        <v>134</v>
      </c>
      <c r="AQ11" s="174" t="s">
        <v>134</v>
      </c>
      <c r="AR11" s="173" t="s">
        <v>134</v>
      </c>
      <c r="AS11" s="174" t="s">
        <v>134</v>
      </c>
      <c r="AT11" s="174" t="s">
        <v>134</v>
      </c>
      <c r="AU11" s="173" t="s">
        <v>134</v>
      </c>
      <c r="AV11" s="174" t="s">
        <v>134</v>
      </c>
      <c r="AW11" s="174" t="s">
        <v>134</v>
      </c>
      <c r="AX11" s="173" t="s">
        <v>134</v>
      </c>
      <c r="AY11" s="174" t="s">
        <v>134</v>
      </c>
      <c r="AZ11" s="174" t="s">
        <v>134</v>
      </c>
      <c r="BA11" s="173" t="s">
        <v>134</v>
      </c>
      <c r="BB11" s="174" t="s">
        <v>134</v>
      </c>
      <c r="BC11" s="174" t="s">
        <v>134</v>
      </c>
      <c r="BD11" s="173" t="s">
        <v>134</v>
      </c>
      <c r="BE11" s="174" t="s">
        <v>134</v>
      </c>
      <c r="BF11" s="174" t="s">
        <v>134</v>
      </c>
      <c r="BG11" s="173" t="s">
        <v>134</v>
      </c>
      <c r="BH11" s="174" t="s">
        <v>134</v>
      </c>
      <c r="BI11" s="174" t="s">
        <v>134</v>
      </c>
      <c r="BJ11" s="173" t="s">
        <v>134</v>
      </c>
      <c r="BK11" s="174" t="s">
        <v>134</v>
      </c>
      <c r="BL11" s="174" t="s">
        <v>134</v>
      </c>
      <c r="BM11" s="178" t="s">
        <v>134</v>
      </c>
      <c r="BN11" s="174" t="s">
        <v>134</v>
      </c>
      <c r="BO11" s="199" t="s">
        <v>134</v>
      </c>
      <c r="BP11" s="178" t="s">
        <v>134</v>
      </c>
      <c r="BQ11" s="174" t="s">
        <v>134</v>
      </c>
      <c r="BR11" s="199" t="s">
        <v>134</v>
      </c>
      <c r="BS11" s="178"/>
      <c r="BT11" s="174"/>
      <c r="BU11" s="174"/>
      <c r="BV11" s="178"/>
      <c r="BW11" s="174"/>
      <c r="BX11" s="199"/>
      <c r="BY11" s="178"/>
      <c r="BZ11" s="174"/>
      <c r="CA11" s="199"/>
      <c r="CB11" s="178"/>
      <c r="CC11" s="174"/>
      <c r="CD11" s="199"/>
      <c r="CE11" s="178"/>
      <c r="CF11" s="174"/>
      <c r="CG11" s="199"/>
      <c r="CJ11" s="265"/>
      <c r="CM11" s="265"/>
      <c r="CP11" s="265"/>
      <c r="CS11" s="265"/>
    </row>
    <row r="12" spans="1:252">
      <c r="A12" s="77" t="s">
        <v>728</v>
      </c>
      <c r="B12" s="174">
        <v>49.1</v>
      </c>
      <c r="C12" s="174">
        <v>-14.6</v>
      </c>
      <c r="D12" s="198">
        <v>34.5</v>
      </c>
      <c r="E12" s="174">
        <v>50.5</v>
      </c>
      <c r="F12" s="174">
        <v>-36.200000000000003</v>
      </c>
      <c r="G12" s="198">
        <v>14.3</v>
      </c>
      <c r="H12" s="174">
        <v>140.30000000000001</v>
      </c>
      <c r="I12" s="174">
        <v>-190.8</v>
      </c>
      <c r="J12" s="198">
        <v>-50.5</v>
      </c>
      <c r="K12" s="174">
        <v>177.5</v>
      </c>
      <c r="L12" s="174">
        <v>-332.3</v>
      </c>
      <c r="M12" s="198">
        <v>-154.80000000000001</v>
      </c>
      <c r="N12" s="174">
        <v>38.700000000000003</v>
      </c>
      <c r="O12" s="174">
        <v>-145</v>
      </c>
      <c r="P12" s="198">
        <v>-106.3</v>
      </c>
      <c r="Q12" s="174">
        <v>66.7</v>
      </c>
      <c r="R12" s="174">
        <v>-243.9</v>
      </c>
      <c r="S12" s="198">
        <v>-177.2</v>
      </c>
      <c r="T12" s="174">
        <v>83</v>
      </c>
      <c r="U12" s="174">
        <v>-310</v>
      </c>
      <c r="V12" s="198">
        <v>-227</v>
      </c>
      <c r="W12" s="174">
        <v>93.8</v>
      </c>
      <c r="X12" s="174">
        <v>-330.7</v>
      </c>
      <c r="Y12" s="198">
        <v>-237</v>
      </c>
      <c r="Z12" s="174">
        <v>2.7</v>
      </c>
      <c r="AA12" s="174">
        <v>-2.5</v>
      </c>
      <c r="AB12" s="198">
        <v>0.2</v>
      </c>
      <c r="AC12" s="174">
        <v>15.5</v>
      </c>
      <c r="AD12" s="174">
        <v>-8.5</v>
      </c>
      <c r="AE12" s="198">
        <v>7</v>
      </c>
      <c r="AF12" s="174">
        <v>14.2</v>
      </c>
      <c r="AG12" s="174">
        <v>-10.5</v>
      </c>
      <c r="AH12" s="198">
        <v>3.7</v>
      </c>
      <c r="AI12" s="174">
        <v>14.3</v>
      </c>
      <c r="AJ12" s="174">
        <v>-45</v>
      </c>
      <c r="AK12" s="198">
        <v>-30.7</v>
      </c>
      <c r="AL12" s="174">
        <v>-24.8</v>
      </c>
      <c r="AM12" s="174">
        <v>-36</v>
      </c>
      <c r="AN12" s="198">
        <v>-60.8</v>
      </c>
      <c r="AO12" s="174">
        <v>-161.80000000000001</v>
      </c>
      <c r="AP12" s="174">
        <v>-28.4</v>
      </c>
      <c r="AQ12" s="198">
        <v>-190.2</v>
      </c>
      <c r="AR12" s="174">
        <v>-279.7</v>
      </c>
      <c r="AS12" s="174">
        <v>-46.2</v>
      </c>
      <c r="AT12" s="198">
        <v>-325.89999999999998</v>
      </c>
      <c r="AU12" s="174">
        <v>-398.1</v>
      </c>
      <c r="AV12" s="174">
        <v>-33.1</v>
      </c>
      <c r="AW12" s="198">
        <v>-431.2</v>
      </c>
      <c r="AX12" s="174">
        <v>-61.6</v>
      </c>
      <c r="AY12" s="174">
        <v>-15.7</v>
      </c>
      <c r="AZ12" s="198">
        <v>-77.3</v>
      </c>
      <c r="BA12" s="174">
        <v>-44.7</v>
      </c>
      <c r="BB12" s="174" t="s">
        <v>855</v>
      </c>
      <c r="BC12" s="198">
        <v>-70.2</v>
      </c>
      <c r="BD12" s="174">
        <v>-25.3</v>
      </c>
      <c r="BE12" s="174">
        <v>7.5</v>
      </c>
      <c r="BF12" s="198">
        <v>-17.8</v>
      </c>
      <c r="BG12" s="174">
        <v>-13.6</v>
      </c>
      <c r="BH12" s="174">
        <v>109.9</v>
      </c>
      <c r="BI12" s="198">
        <v>96.3</v>
      </c>
      <c r="BJ12" s="174">
        <v>10.6</v>
      </c>
      <c r="BK12" s="174">
        <v>162.6</v>
      </c>
      <c r="BL12" s="174">
        <v>173.3</v>
      </c>
      <c r="BM12" s="178">
        <v>27.7</v>
      </c>
      <c r="BN12" s="174">
        <v>344.6</v>
      </c>
      <c r="BO12" s="199">
        <v>372.3</v>
      </c>
      <c r="BP12" s="178">
        <v>57.2</v>
      </c>
      <c r="BQ12" s="174">
        <v>527.9</v>
      </c>
      <c r="BR12" s="199">
        <v>585.1</v>
      </c>
      <c r="BS12" s="178">
        <v>90.9</v>
      </c>
      <c r="BT12" s="174">
        <v>646.4</v>
      </c>
      <c r="BU12" s="174">
        <v>737.4</v>
      </c>
      <c r="BV12" s="178">
        <v>18</v>
      </c>
      <c r="BW12" s="174">
        <v>78.099999999999994</v>
      </c>
      <c r="BX12" s="199">
        <v>96.2</v>
      </c>
      <c r="BY12" s="178">
        <v>38.9</v>
      </c>
      <c r="BZ12" s="174">
        <v>102.5</v>
      </c>
      <c r="CA12" s="199">
        <v>141.4</v>
      </c>
      <c r="CB12" s="178">
        <v>53.9</v>
      </c>
      <c r="CC12" s="174">
        <v>100.6</v>
      </c>
      <c r="CD12" s="199">
        <v>154.5</v>
      </c>
      <c r="CE12" s="178">
        <v>71.2</v>
      </c>
      <c r="CF12" s="174">
        <v>76.8</v>
      </c>
      <c r="CG12" s="199">
        <v>148.1</v>
      </c>
      <c r="CH12" s="178">
        <v>32.5</v>
      </c>
      <c r="CI12" s="174">
        <v>-58.7</v>
      </c>
      <c r="CJ12" s="199">
        <v>-26.2</v>
      </c>
      <c r="CK12" s="178">
        <v>43.8</v>
      </c>
      <c r="CL12" s="174">
        <v>-99.6</v>
      </c>
      <c r="CM12" s="199">
        <v>-55.8</v>
      </c>
      <c r="CN12" s="178">
        <v>47.4</v>
      </c>
      <c r="CO12" s="174">
        <v>-136.30000000000001</v>
      </c>
      <c r="CP12" s="199">
        <v>-88.9</v>
      </c>
      <c r="CQ12" s="178">
        <v>57.7</v>
      </c>
      <c r="CR12" s="174">
        <v>-142.69999999999999</v>
      </c>
      <c r="CS12" s="199">
        <v>-85</v>
      </c>
    </row>
    <row r="13" spans="1:252">
      <c r="A13" s="77" t="s">
        <v>729</v>
      </c>
      <c r="B13" s="174">
        <v>1.4</v>
      </c>
      <c r="C13" s="174">
        <v>-2.6</v>
      </c>
      <c r="D13" s="198">
        <v>-1.2</v>
      </c>
      <c r="E13" s="174">
        <v>2.8</v>
      </c>
      <c r="F13" s="174">
        <v>-3.4</v>
      </c>
      <c r="G13" s="198">
        <v>-0.60000000000000009</v>
      </c>
      <c r="H13" s="174">
        <v>4.2</v>
      </c>
      <c r="I13" s="174">
        <v>-8.4</v>
      </c>
      <c r="J13" s="198">
        <v>-4.0999999999999996</v>
      </c>
      <c r="K13" s="174">
        <v>5.5</v>
      </c>
      <c r="L13" s="174">
        <v>-13.7</v>
      </c>
      <c r="M13" s="198">
        <v>-8.1999999999999993</v>
      </c>
      <c r="N13" s="174">
        <v>1</v>
      </c>
      <c r="O13" s="174">
        <v>-4.4000000000000004</v>
      </c>
      <c r="P13" s="198">
        <v>-3.3</v>
      </c>
      <c r="Q13" s="174">
        <v>2.1</v>
      </c>
      <c r="R13" s="174">
        <v>-17.399999999999999</v>
      </c>
      <c r="S13" s="198">
        <v>-15.2</v>
      </c>
      <c r="T13" s="174">
        <v>3</v>
      </c>
      <c r="U13" s="174">
        <v>-23.2</v>
      </c>
      <c r="V13" s="198">
        <v>-20.2</v>
      </c>
      <c r="W13" s="174">
        <v>3.9</v>
      </c>
      <c r="X13" s="174">
        <v>-23.7</v>
      </c>
      <c r="Y13" s="198">
        <v>-19.899999999999999</v>
      </c>
      <c r="Z13" s="174">
        <v>0.8</v>
      </c>
      <c r="AA13" s="174">
        <v>0.8</v>
      </c>
      <c r="AB13" s="198">
        <v>1.6</v>
      </c>
      <c r="AC13" s="174">
        <v>1.2</v>
      </c>
      <c r="AD13" s="174">
        <v>9.6999999999999993</v>
      </c>
      <c r="AE13" s="198">
        <v>10.9</v>
      </c>
      <c r="AF13" s="174">
        <v>1.9</v>
      </c>
      <c r="AG13" s="174">
        <v>13.1</v>
      </c>
      <c r="AH13" s="198">
        <v>15</v>
      </c>
      <c r="AI13" s="174">
        <v>2.6</v>
      </c>
      <c r="AJ13" s="174">
        <v>12.7</v>
      </c>
      <c r="AK13" s="198">
        <v>15.3</v>
      </c>
      <c r="AL13" s="174">
        <v>0.8</v>
      </c>
      <c r="AM13" s="174">
        <v>-0.4</v>
      </c>
      <c r="AN13" s="198">
        <v>0.4</v>
      </c>
      <c r="AO13" s="174">
        <v>1.6</v>
      </c>
      <c r="AP13" s="174">
        <v>-0.60000000000000009</v>
      </c>
      <c r="AQ13" s="198">
        <v>0.9</v>
      </c>
      <c r="AR13" s="174">
        <v>2.2999999999999998</v>
      </c>
      <c r="AS13" s="174">
        <v>-1.1000000000000001</v>
      </c>
      <c r="AT13" s="198">
        <v>1.3</v>
      </c>
      <c r="AU13" s="174">
        <v>3.2</v>
      </c>
      <c r="AV13" s="174">
        <v>-1.5</v>
      </c>
      <c r="AW13" s="198">
        <v>1.7000000000000002</v>
      </c>
      <c r="AX13" s="174">
        <v>0.8</v>
      </c>
      <c r="AY13" s="174">
        <v>-0.4</v>
      </c>
      <c r="AZ13" s="198">
        <v>0.4</v>
      </c>
      <c r="BA13" s="174">
        <v>1.4</v>
      </c>
      <c r="BB13" s="174">
        <v>-1.1000000000000001</v>
      </c>
      <c r="BC13" s="198">
        <v>0.4</v>
      </c>
      <c r="BD13" s="174">
        <v>2.1</v>
      </c>
      <c r="BE13" s="174">
        <v>-1.6</v>
      </c>
      <c r="BF13" s="198">
        <v>0.5</v>
      </c>
      <c r="BG13" s="174">
        <v>2.7</v>
      </c>
      <c r="BH13" s="174">
        <v>-2.1</v>
      </c>
      <c r="BI13" s="198">
        <v>0.60000000000000009</v>
      </c>
      <c r="BJ13" s="174">
        <v>0.9</v>
      </c>
      <c r="BK13" s="174">
        <v>0.7</v>
      </c>
      <c r="BL13" s="174">
        <v>1.6</v>
      </c>
      <c r="BM13" s="178">
        <v>1.8</v>
      </c>
      <c r="BN13" s="174">
        <v>4.5999999999999996</v>
      </c>
      <c r="BO13" s="199">
        <v>6.4</v>
      </c>
      <c r="BP13" s="178">
        <v>2.7</v>
      </c>
      <c r="BQ13" s="174">
        <v>11.3</v>
      </c>
      <c r="BR13" s="199">
        <v>14</v>
      </c>
      <c r="BS13" s="178">
        <v>1.3</v>
      </c>
      <c r="BT13" s="174">
        <v>15.6</v>
      </c>
      <c r="BU13" s="174">
        <v>17</v>
      </c>
      <c r="BV13" s="178">
        <v>-0.6</v>
      </c>
      <c r="BW13" s="174">
        <v>0.8</v>
      </c>
      <c r="BX13" s="199">
        <v>0.2</v>
      </c>
      <c r="BY13" s="178">
        <v>-6.9</v>
      </c>
      <c r="BZ13" s="174">
        <v>5.2</v>
      </c>
      <c r="CA13" s="199">
        <v>-1.8</v>
      </c>
      <c r="CB13" s="178">
        <v>-11</v>
      </c>
      <c r="CC13" s="174">
        <v>5.5</v>
      </c>
      <c r="CD13" s="199">
        <v>-5.5</v>
      </c>
      <c r="CE13" s="178">
        <v>-11.6</v>
      </c>
      <c r="CF13" s="174">
        <v>4.0999999999999996</v>
      </c>
      <c r="CG13" s="199">
        <v>-7.5</v>
      </c>
      <c r="CH13" s="178">
        <v>0.6</v>
      </c>
      <c r="CI13" s="174">
        <v>-2.4</v>
      </c>
      <c r="CJ13" s="199">
        <v>-1.8</v>
      </c>
      <c r="CK13" s="178">
        <v>0.3</v>
      </c>
      <c r="CL13" s="174">
        <v>-6.6</v>
      </c>
      <c r="CM13" s="199">
        <v>-6.3</v>
      </c>
      <c r="CN13" s="178">
        <v>-0.1</v>
      </c>
      <c r="CO13" s="174">
        <v>-11.6</v>
      </c>
      <c r="CP13" s="199">
        <v>-11.7</v>
      </c>
      <c r="CQ13" s="178">
        <v>-0.5</v>
      </c>
      <c r="CR13" s="174">
        <v>-12.7</v>
      </c>
      <c r="CS13" s="199">
        <v>-13.2</v>
      </c>
    </row>
    <row r="14" spans="1:252" s="13" customFormat="1">
      <c r="A14" s="58" t="s">
        <v>752</v>
      </c>
      <c r="B14" s="177">
        <v>-7.9</v>
      </c>
      <c r="C14" s="177">
        <v>-15.8</v>
      </c>
      <c r="D14" s="201">
        <v>-23.7</v>
      </c>
      <c r="E14" s="177">
        <v>-38.6</v>
      </c>
      <c r="F14" s="177">
        <v>158.80000000000001</v>
      </c>
      <c r="G14" s="201">
        <v>120.2</v>
      </c>
      <c r="H14" s="177">
        <v>161.1</v>
      </c>
      <c r="I14" s="177">
        <v>-596.5</v>
      </c>
      <c r="J14" s="201">
        <v>-435.4</v>
      </c>
      <c r="K14" s="177">
        <v>250.2</v>
      </c>
      <c r="L14" s="177">
        <v>-940.1</v>
      </c>
      <c r="M14" s="201">
        <v>-689.9</v>
      </c>
      <c r="N14" s="177">
        <v>159.6</v>
      </c>
      <c r="O14" s="177">
        <v>-591.29999999999995</v>
      </c>
      <c r="P14" s="201">
        <v>-431.7</v>
      </c>
      <c r="Q14" s="177">
        <v>247.7</v>
      </c>
      <c r="R14" s="177">
        <v>-769.7</v>
      </c>
      <c r="S14" s="201">
        <v>-522</v>
      </c>
      <c r="T14" s="177">
        <v>457.5</v>
      </c>
      <c r="U14" s="177">
        <v>-881</v>
      </c>
      <c r="V14" s="201">
        <v>-423.5</v>
      </c>
      <c r="W14" s="177">
        <v>549.70000000000005</v>
      </c>
      <c r="X14" s="177">
        <v>-976.4</v>
      </c>
      <c r="Y14" s="201">
        <v>-426.7</v>
      </c>
      <c r="Z14" s="177">
        <v>146</v>
      </c>
      <c r="AA14" s="177">
        <v>-24.8</v>
      </c>
      <c r="AB14" s="201">
        <v>121.2</v>
      </c>
      <c r="AC14" s="177">
        <v>246.4</v>
      </c>
      <c r="AD14" s="177">
        <v>-380.3</v>
      </c>
      <c r="AE14" s="201">
        <v>-133.9</v>
      </c>
      <c r="AF14" s="177">
        <v>235</v>
      </c>
      <c r="AG14" s="177">
        <v>-224.6</v>
      </c>
      <c r="AH14" s="201">
        <v>10.4</v>
      </c>
      <c r="AI14" s="177">
        <v>565.4</v>
      </c>
      <c r="AJ14" s="177">
        <v>-1011.8</v>
      </c>
      <c r="AK14" s="201">
        <v>-446.4</v>
      </c>
      <c r="AL14" s="177">
        <v>71.3</v>
      </c>
      <c r="AM14" s="177">
        <v>585.4</v>
      </c>
      <c r="AN14" s="201">
        <v>656.7</v>
      </c>
      <c r="AO14" s="177">
        <v>993.8</v>
      </c>
      <c r="AP14" s="177">
        <v>-558.1</v>
      </c>
      <c r="AQ14" s="201">
        <v>435.7</v>
      </c>
      <c r="AR14" s="177">
        <v>993</v>
      </c>
      <c r="AS14" s="177">
        <v>-1382.9</v>
      </c>
      <c r="AT14" s="201">
        <v>-389.9</v>
      </c>
      <c r="AU14" s="177">
        <v>946.7</v>
      </c>
      <c r="AV14" s="177">
        <v>-1818.9</v>
      </c>
      <c r="AW14" s="201">
        <v>-872.2</v>
      </c>
      <c r="AX14" s="177">
        <v>573</v>
      </c>
      <c r="AY14" s="177">
        <v>-1554.4</v>
      </c>
      <c r="AZ14" s="201">
        <v>-981.4</v>
      </c>
      <c r="BA14" s="177">
        <v>385.2</v>
      </c>
      <c r="BB14" s="177">
        <v>-2112.3000000000002</v>
      </c>
      <c r="BC14" s="201">
        <v>-1727.1</v>
      </c>
      <c r="BD14" s="177">
        <v>500.8</v>
      </c>
      <c r="BE14" s="177">
        <v>-1545</v>
      </c>
      <c r="BF14" s="201">
        <v>-1044.2</v>
      </c>
      <c r="BG14" s="177">
        <v>645.9</v>
      </c>
      <c r="BH14" s="177">
        <v>-666.9</v>
      </c>
      <c r="BI14" s="201">
        <v>-21</v>
      </c>
      <c r="BJ14" s="177">
        <v>-214.5</v>
      </c>
      <c r="BK14" s="177">
        <v>600.70000000000005</v>
      </c>
      <c r="BL14" s="177">
        <v>386.2</v>
      </c>
      <c r="BM14" s="185">
        <v>840.3</v>
      </c>
      <c r="BN14" s="177">
        <v>1641.8</v>
      </c>
      <c r="BO14" s="202">
        <v>2482.1</v>
      </c>
      <c r="BP14" s="185">
        <v>799.4</v>
      </c>
      <c r="BQ14" s="177">
        <v>2882.6</v>
      </c>
      <c r="BR14" s="202">
        <v>3681.7</v>
      </c>
      <c r="BS14" s="185">
        <v>1208.9000000000001</v>
      </c>
      <c r="BT14" s="177">
        <v>3571.4</v>
      </c>
      <c r="BU14" s="177">
        <v>4780.3</v>
      </c>
      <c r="BV14" s="185">
        <v>711.6</v>
      </c>
      <c r="BW14" s="177">
        <v>644.20000000000005</v>
      </c>
      <c r="BX14" s="202">
        <v>1355.8</v>
      </c>
      <c r="BY14" s="185">
        <v>914.1</v>
      </c>
      <c r="BZ14" s="177">
        <v>821.6</v>
      </c>
      <c r="CA14" s="202">
        <v>1735.7</v>
      </c>
      <c r="CB14" s="185">
        <v>1371.8</v>
      </c>
      <c r="CC14" s="177">
        <v>852.8</v>
      </c>
      <c r="CD14" s="202">
        <v>2224.6</v>
      </c>
      <c r="CE14" s="185">
        <v>1924.1</v>
      </c>
      <c r="CF14" s="177">
        <v>817.4</v>
      </c>
      <c r="CG14" s="202">
        <v>2741.5</v>
      </c>
      <c r="CH14" s="178">
        <v>470.5</v>
      </c>
      <c r="CI14" s="174">
        <v>-204.5</v>
      </c>
      <c r="CJ14" s="199">
        <v>266</v>
      </c>
      <c r="CK14" s="185">
        <v>957.4</v>
      </c>
      <c r="CL14" s="177">
        <v>-158.9</v>
      </c>
      <c r="CM14" s="202">
        <v>798.5</v>
      </c>
      <c r="CN14" s="185">
        <v>1447.7</v>
      </c>
      <c r="CO14" s="177">
        <v>-672.6</v>
      </c>
      <c r="CP14" s="202">
        <v>775.1</v>
      </c>
      <c r="CQ14" s="185">
        <v>1447.2</v>
      </c>
      <c r="CR14" s="177">
        <v>90.7</v>
      </c>
      <c r="CS14" s="202">
        <v>1537.9</v>
      </c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732</v>
      </c>
      <c r="B15" s="177"/>
      <c r="C15" s="177"/>
      <c r="D15" s="201"/>
      <c r="E15" s="177"/>
      <c r="F15" s="177"/>
      <c r="G15" s="201"/>
      <c r="H15" s="177"/>
      <c r="I15" s="177"/>
      <c r="J15" s="201"/>
      <c r="K15" s="177"/>
      <c r="L15" s="177"/>
      <c r="M15" s="201"/>
      <c r="N15" s="177"/>
      <c r="O15" s="177"/>
      <c r="P15" s="201"/>
      <c r="Q15" s="177"/>
      <c r="R15" s="177"/>
      <c r="S15" s="201"/>
      <c r="T15" s="177"/>
      <c r="U15" s="177"/>
      <c r="V15" s="201"/>
      <c r="W15" s="177"/>
      <c r="X15" s="177"/>
      <c r="Y15" s="201"/>
      <c r="Z15" s="177"/>
      <c r="AA15" s="177"/>
      <c r="AB15" s="201"/>
      <c r="AC15" s="177"/>
      <c r="AD15" s="177"/>
      <c r="AE15" s="201"/>
      <c r="AF15" s="177"/>
      <c r="AG15" s="177"/>
      <c r="AH15" s="201"/>
      <c r="AI15" s="177"/>
      <c r="AJ15" s="177"/>
      <c r="AK15" s="201"/>
      <c r="AL15" s="177"/>
      <c r="AM15" s="177"/>
      <c r="AN15" s="201"/>
      <c r="AO15" s="177"/>
      <c r="AP15" s="177"/>
      <c r="AQ15" s="201"/>
      <c r="AR15" s="177"/>
      <c r="AS15" s="177"/>
      <c r="AT15" s="201"/>
      <c r="AU15" s="177"/>
      <c r="AV15" s="177"/>
      <c r="AW15" s="203"/>
      <c r="AX15" s="177"/>
      <c r="AY15" s="177"/>
      <c r="AZ15" s="201"/>
      <c r="BA15" s="177"/>
      <c r="BB15" s="177"/>
      <c r="BC15" s="201"/>
      <c r="BD15" s="177"/>
      <c r="BE15" s="177"/>
      <c r="BF15" s="201"/>
      <c r="BG15" s="177"/>
      <c r="BH15" s="177"/>
      <c r="BI15" s="201"/>
      <c r="BJ15" s="177"/>
      <c r="BK15" s="177"/>
      <c r="BL15" s="177"/>
      <c r="BM15" s="185"/>
      <c r="BN15" s="177"/>
      <c r="BO15" s="202"/>
      <c r="BP15" s="185"/>
      <c r="BQ15" s="177"/>
      <c r="BR15" s="202"/>
      <c r="BS15" s="185"/>
      <c r="BT15" s="177"/>
      <c r="BU15" s="177"/>
      <c r="BV15" s="178"/>
      <c r="BW15" s="174"/>
      <c r="BX15" s="199"/>
      <c r="BY15" s="178"/>
      <c r="BZ15" s="174"/>
      <c r="CA15" s="199"/>
      <c r="CB15" s="178"/>
      <c r="CC15" s="174"/>
      <c r="CD15" s="199"/>
      <c r="CE15" s="178"/>
      <c r="CF15" s="174"/>
      <c r="CG15" s="199"/>
      <c r="CH15" s="178"/>
      <c r="CI15" s="174"/>
      <c r="CJ15" s="199"/>
      <c r="CK15" s="178"/>
      <c r="CL15" s="174"/>
      <c r="CM15" s="199"/>
      <c r="CN15" s="178"/>
      <c r="CO15" s="174"/>
      <c r="CP15" s="199"/>
      <c r="CQ15" s="178"/>
      <c r="CR15" s="174"/>
      <c r="CS15" s="199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4">
        <v>1.4</v>
      </c>
      <c r="C16" s="174">
        <v>1.5</v>
      </c>
      <c r="D16" s="198">
        <v>3</v>
      </c>
      <c r="E16" s="174">
        <v>6.1</v>
      </c>
      <c r="F16" s="174">
        <v>5.6</v>
      </c>
      <c r="G16" s="198">
        <v>11.8</v>
      </c>
      <c r="H16" s="174">
        <v>9.3000000000000007</v>
      </c>
      <c r="I16" s="174">
        <v>16.100000000000001</v>
      </c>
      <c r="J16" s="198">
        <v>25.5</v>
      </c>
      <c r="K16" s="174">
        <v>9.6</v>
      </c>
      <c r="L16" s="174">
        <v>25.4</v>
      </c>
      <c r="M16" s="198">
        <v>35.1</v>
      </c>
      <c r="N16" s="174">
        <v>0.9</v>
      </c>
      <c r="O16" s="174">
        <v>4.4000000000000004</v>
      </c>
      <c r="P16" s="198">
        <v>5.3</v>
      </c>
      <c r="Q16" s="174">
        <v>4.8</v>
      </c>
      <c r="R16" s="174">
        <v>4.5999999999999996</v>
      </c>
      <c r="S16" s="198">
        <v>9.5</v>
      </c>
      <c r="T16" s="174">
        <v>3.5</v>
      </c>
      <c r="U16" s="174">
        <v>8.1</v>
      </c>
      <c r="V16" s="198">
        <v>11.5</v>
      </c>
      <c r="W16" s="174">
        <v>2</v>
      </c>
      <c r="X16" s="174">
        <v>10.9</v>
      </c>
      <c r="Y16" s="198">
        <v>12.9</v>
      </c>
      <c r="Z16" s="174">
        <v>-0.5</v>
      </c>
      <c r="AA16" s="174">
        <v>1</v>
      </c>
      <c r="AB16" s="198">
        <v>0.60000000000000009</v>
      </c>
      <c r="AC16" s="174">
        <v>-0.8</v>
      </c>
      <c r="AD16" s="174">
        <v>0.30000000000000004</v>
      </c>
      <c r="AE16" s="198">
        <v>-0.5</v>
      </c>
      <c r="AF16" s="174">
        <v>-2.2000000000000002</v>
      </c>
      <c r="AG16" s="174">
        <v>0.8</v>
      </c>
      <c r="AH16" s="204">
        <v>-1.4</v>
      </c>
      <c r="AI16" s="174">
        <v>-5.6</v>
      </c>
      <c r="AJ16" s="174">
        <v>1.1000000000000001</v>
      </c>
      <c r="AK16" s="198">
        <v>-4.5</v>
      </c>
      <c r="AL16" s="174">
        <v>-4.4000000000000004</v>
      </c>
      <c r="AM16" s="174">
        <v>0.1</v>
      </c>
      <c r="AN16" s="198">
        <v>-4.3</v>
      </c>
      <c r="AO16" s="174">
        <v>-11.5</v>
      </c>
      <c r="AP16" s="174">
        <v>0.5</v>
      </c>
      <c r="AQ16" s="198">
        <v>-11</v>
      </c>
      <c r="AR16" s="174">
        <v>-14.6</v>
      </c>
      <c r="AS16" s="174">
        <v>1.3</v>
      </c>
      <c r="AT16" s="198">
        <v>-13.3</v>
      </c>
      <c r="AU16" s="174">
        <v>-15.8</v>
      </c>
      <c r="AV16" s="174">
        <v>2.2000000000000002</v>
      </c>
      <c r="AW16" s="198">
        <v>-13.6</v>
      </c>
      <c r="AX16" s="174">
        <v>-3</v>
      </c>
      <c r="AY16" s="174">
        <v>5.6</v>
      </c>
      <c r="AZ16" s="198">
        <v>2.6</v>
      </c>
      <c r="BA16" s="174">
        <v>-2.2000000000000002</v>
      </c>
      <c r="BB16" s="174">
        <v>12.1</v>
      </c>
      <c r="BC16" s="198">
        <v>9.9</v>
      </c>
      <c r="BD16" s="174">
        <v>-3.4</v>
      </c>
      <c r="BE16" s="174">
        <v>12.4</v>
      </c>
      <c r="BF16" s="198">
        <v>9</v>
      </c>
      <c r="BG16" s="174">
        <v>-2</v>
      </c>
      <c r="BH16" s="174">
        <v>6.5</v>
      </c>
      <c r="BI16" s="198">
        <v>4.5</v>
      </c>
      <c r="BJ16" s="174">
        <v>0.60000000000000009</v>
      </c>
      <c r="BK16" s="174">
        <v>-3.9</v>
      </c>
      <c r="BL16" s="174">
        <v>-3.3</v>
      </c>
      <c r="BM16" s="178">
        <v>1</v>
      </c>
      <c r="BN16" s="174">
        <v>-6.8</v>
      </c>
      <c r="BO16" s="199">
        <v>-5.9</v>
      </c>
      <c r="BP16" s="178">
        <v>1.4</v>
      </c>
      <c r="BQ16" s="174">
        <v>-27.3</v>
      </c>
      <c r="BR16" s="199">
        <v>-25.9</v>
      </c>
      <c r="BS16" s="178">
        <v>-1.6</v>
      </c>
      <c r="BT16" s="174">
        <v>-55.2</v>
      </c>
      <c r="BU16" s="174">
        <v>-56.8</v>
      </c>
      <c r="BV16" s="178">
        <v>-32.1</v>
      </c>
      <c r="BW16" s="174">
        <v>-13.9</v>
      </c>
      <c r="BX16" s="199">
        <v>-46.1</v>
      </c>
      <c r="BY16" s="178">
        <v>-77.400000000000006</v>
      </c>
      <c r="BZ16" s="174">
        <v>-32.200000000000003</v>
      </c>
      <c r="CA16" s="199">
        <v>-109.6</v>
      </c>
      <c r="CB16" s="178">
        <v>-97.8</v>
      </c>
      <c r="CC16" s="174">
        <v>-32.200000000000003</v>
      </c>
      <c r="CD16" s="199">
        <v>-130</v>
      </c>
      <c r="CE16" s="178">
        <v>-97.8</v>
      </c>
      <c r="CF16" s="174">
        <v>-28.5</v>
      </c>
      <c r="CG16" s="199">
        <v>-126.3</v>
      </c>
      <c r="CH16" s="178">
        <v>6.8</v>
      </c>
      <c r="CI16" s="174">
        <v>8.3000000000000007</v>
      </c>
      <c r="CJ16" s="199">
        <v>15.1</v>
      </c>
      <c r="CK16" s="178">
        <v>9</v>
      </c>
      <c r="CL16" s="174">
        <v>38.6</v>
      </c>
      <c r="CM16" s="199">
        <v>47.6</v>
      </c>
      <c r="CN16" s="178">
        <v>41.5</v>
      </c>
      <c r="CO16" s="174">
        <v>30.8</v>
      </c>
      <c r="CP16" s="199">
        <v>72.3</v>
      </c>
      <c r="CQ16" s="178">
        <v>53.5</v>
      </c>
      <c r="CR16" s="174">
        <v>28.1</v>
      </c>
      <c r="CS16" s="199">
        <v>81.599999999999994</v>
      </c>
    </row>
    <row r="17" spans="1:252" s="13" customFormat="1">
      <c r="A17" s="4" t="s">
        <v>221</v>
      </c>
      <c r="B17" s="173">
        <v>-3.2</v>
      </c>
      <c r="C17" s="174">
        <v>8.1</v>
      </c>
      <c r="D17" s="198">
        <v>4.9000000000000004</v>
      </c>
      <c r="E17" s="173">
        <v>-9</v>
      </c>
      <c r="F17" s="174">
        <v>33.4</v>
      </c>
      <c r="G17" s="174">
        <v>24.3</v>
      </c>
      <c r="H17" s="173">
        <v>-18</v>
      </c>
      <c r="I17" s="174">
        <v>71.900000000000006</v>
      </c>
      <c r="J17" s="174">
        <v>53.9</v>
      </c>
      <c r="K17" s="173">
        <v>-29.7</v>
      </c>
      <c r="L17" s="174">
        <v>120.5</v>
      </c>
      <c r="M17" s="174">
        <v>90.8</v>
      </c>
      <c r="N17" s="173">
        <v>-12.7</v>
      </c>
      <c r="O17" s="174">
        <v>48</v>
      </c>
      <c r="P17" s="174">
        <v>35.299999999999997</v>
      </c>
      <c r="Q17" s="173">
        <v>-25.6</v>
      </c>
      <c r="R17" s="174">
        <v>83.9</v>
      </c>
      <c r="S17" s="174">
        <v>58.2</v>
      </c>
      <c r="T17" s="173">
        <v>-38.700000000000003</v>
      </c>
      <c r="U17" s="174">
        <v>115.7</v>
      </c>
      <c r="V17" s="174">
        <v>77</v>
      </c>
      <c r="W17" s="173">
        <v>-49.4</v>
      </c>
      <c r="X17" s="174">
        <v>126.1</v>
      </c>
      <c r="Y17" s="174">
        <v>76.7</v>
      </c>
      <c r="Z17" s="173">
        <v>-6.2</v>
      </c>
      <c r="AA17" s="174">
        <v>4.8</v>
      </c>
      <c r="AB17" s="174">
        <v>-1.3</v>
      </c>
      <c r="AC17" s="173">
        <v>-15.3</v>
      </c>
      <c r="AD17" s="174">
        <v>8.4</v>
      </c>
      <c r="AE17" s="174">
        <v>-6.8</v>
      </c>
      <c r="AF17" s="174">
        <v>-21.7</v>
      </c>
      <c r="AG17" s="174">
        <v>8.9</v>
      </c>
      <c r="AH17" s="174">
        <v>-12.8</v>
      </c>
      <c r="AI17" s="173">
        <v>-26.9</v>
      </c>
      <c r="AJ17" s="174">
        <v>26.9</v>
      </c>
      <c r="AK17" s="198">
        <v>0</v>
      </c>
      <c r="AL17" s="173">
        <v>-5.3</v>
      </c>
      <c r="AM17" s="174">
        <v>24.1</v>
      </c>
      <c r="AN17" s="174">
        <v>18.8</v>
      </c>
      <c r="AO17" s="173">
        <v>-12.9</v>
      </c>
      <c r="AP17" s="174">
        <v>63.7</v>
      </c>
      <c r="AQ17" s="174">
        <v>50.8</v>
      </c>
      <c r="AR17" s="173">
        <v>-24.5</v>
      </c>
      <c r="AS17" s="174">
        <v>123</v>
      </c>
      <c r="AT17" s="174">
        <v>98.5</v>
      </c>
      <c r="AU17" s="173">
        <v>-37.9</v>
      </c>
      <c r="AV17" s="174">
        <v>172.2</v>
      </c>
      <c r="AW17" s="205">
        <v>134.30000000000001</v>
      </c>
      <c r="AX17" s="173">
        <v>-11.5</v>
      </c>
      <c r="AY17" s="174">
        <v>36.9</v>
      </c>
      <c r="AZ17" s="174">
        <v>25.4</v>
      </c>
      <c r="BA17" s="173">
        <v>-20.399999999999999</v>
      </c>
      <c r="BB17" s="174">
        <v>44.8</v>
      </c>
      <c r="BC17" s="174">
        <v>24.4</v>
      </c>
      <c r="BD17" s="173">
        <v>-25.8</v>
      </c>
      <c r="BE17" s="174">
        <v>8</v>
      </c>
      <c r="BF17" s="174">
        <v>-17.8</v>
      </c>
      <c r="BG17" s="173">
        <v>-32.200000000000003</v>
      </c>
      <c r="BH17" s="174">
        <v>-71.599999999999994</v>
      </c>
      <c r="BI17" s="174">
        <v>-103.8</v>
      </c>
      <c r="BJ17" s="173">
        <v>-2.6</v>
      </c>
      <c r="BK17" s="174">
        <v>-126.6</v>
      </c>
      <c r="BL17" s="174">
        <v>-129.30000000000001</v>
      </c>
      <c r="BM17" s="178">
        <v>-4.9000000000000004</v>
      </c>
      <c r="BN17" s="174">
        <v>-257.5</v>
      </c>
      <c r="BO17" s="199">
        <v>-262.39999999999998</v>
      </c>
      <c r="BP17" s="178">
        <v>-5.7</v>
      </c>
      <c r="BQ17" s="174">
        <v>-384.2</v>
      </c>
      <c r="BR17" s="199">
        <v>-389.9</v>
      </c>
      <c r="BS17" s="178">
        <v>-5.6</v>
      </c>
      <c r="BT17" s="174">
        <v>-459.7</v>
      </c>
      <c r="BU17" s="174">
        <v>-465.3</v>
      </c>
      <c r="BV17" s="178">
        <v>5.6</v>
      </c>
      <c r="BW17" s="174">
        <v>-35.6</v>
      </c>
      <c r="BX17" s="199">
        <v>-30</v>
      </c>
      <c r="BY17" s="178">
        <v>12.6</v>
      </c>
      <c r="BZ17" s="174">
        <v>-46.9</v>
      </c>
      <c r="CA17" s="199">
        <v>-34.299999999999997</v>
      </c>
      <c r="CB17" s="178">
        <v>19.100000000000001</v>
      </c>
      <c r="CC17" s="174">
        <v>-37.1</v>
      </c>
      <c r="CD17" s="199">
        <v>-18</v>
      </c>
      <c r="CE17" s="178">
        <v>26.3</v>
      </c>
      <c r="CF17" s="174">
        <v>-12.2</v>
      </c>
      <c r="CG17" s="199">
        <v>14.2</v>
      </c>
      <c r="CH17" s="185">
        <v>2.9</v>
      </c>
      <c r="CI17" s="177">
        <v>40.9</v>
      </c>
      <c r="CJ17" s="202">
        <v>43.8</v>
      </c>
      <c r="CK17" s="178">
        <v>0.4</v>
      </c>
      <c r="CL17" s="174">
        <v>69.2</v>
      </c>
      <c r="CM17" s="199">
        <v>69.599999999999994</v>
      </c>
      <c r="CN17" s="178">
        <v>-6.5</v>
      </c>
      <c r="CO17" s="174">
        <v>94.1</v>
      </c>
      <c r="CP17" s="199">
        <v>87.6</v>
      </c>
      <c r="CQ17" s="178">
        <v>-12.7</v>
      </c>
      <c r="CR17" s="174">
        <v>95.8</v>
      </c>
      <c r="CS17" s="199">
        <v>83</v>
      </c>
    </row>
    <row r="18" spans="1:252">
      <c r="A18" s="4" t="s">
        <v>223</v>
      </c>
      <c r="B18" s="173">
        <v>-139.69999999999999</v>
      </c>
      <c r="C18" s="174">
        <v>33.200000000000003</v>
      </c>
      <c r="D18" s="198">
        <v>-106.5</v>
      </c>
      <c r="E18" s="173">
        <v>-124.5</v>
      </c>
      <c r="F18" s="174">
        <v>94.8</v>
      </c>
      <c r="G18" s="174">
        <v>-29.7</v>
      </c>
      <c r="H18" s="173">
        <v>-390.9</v>
      </c>
      <c r="I18" s="174">
        <v>591.5</v>
      </c>
      <c r="J18" s="174">
        <v>200.6</v>
      </c>
      <c r="K18" s="173">
        <v>-486.8</v>
      </c>
      <c r="L18" s="174">
        <v>1018.2</v>
      </c>
      <c r="M18" s="174">
        <v>531.4</v>
      </c>
      <c r="N18" s="173">
        <v>-81.599999999999994</v>
      </c>
      <c r="O18" s="174">
        <v>449.8</v>
      </c>
      <c r="P18" s="174">
        <v>368.2</v>
      </c>
      <c r="Q18" s="173">
        <v>-140.6</v>
      </c>
      <c r="R18" s="174">
        <v>750.5</v>
      </c>
      <c r="S18" s="174">
        <v>609.9</v>
      </c>
      <c r="T18" s="173">
        <v>-191.4</v>
      </c>
      <c r="U18" s="174">
        <v>977.3</v>
      </c>
      <c r="V18" s="174">
        <v>786</v>
      </c>
      <c r="W18" s="173">
        <v>-231</v>
      </c>
      <c r="X18" s="174">
        <v>1067.7</v>
      </c>
      <c r="Y18" s="174">
        <v>836.7</v>
      </c>
      <c r="Z18" s="173">
        <v>-35.5</v>
      </c>
      <c r="AA18" s="174">
        <v>20.8</v>
      </c>
      <c r="AB18" s="174">
        <v>-14.7</v>
      </c>
      <c r="AC18" s="173">
        <v>-71.2</v>
      </c>
      <c r="AD18" s="174">
        <v>39.4</v>
      </c>
      <c r="AE18" s="174">
        <v>-31.8</v>
      </c>
      <c r="AF18" s="173">
        <v>-108.2</v>
      </c>
      <c r="AG18" s="174">
        <v>51.2</v>
      </c>
      <c r="AH18" s="174">
        <v>-57</v>
      </c>
      <c r="AI18" s="173">
        <v>-140.4</v>
      </c>
      <c r="AJ18" s="174">
        <v>155.1</v>
      </c>
      <c r="AK18" s="174">
        <v>14.7</v>
      </c>
      <c r="AL18" s="173">
        <v>-27.3</v>
      </c>
      <c r="AM18" s="174">
        <v>182.9</v>
      </c>
      <c r="AN18" s="174">
        <v>155.6</v>
      </c>
      <c r="AO18" s="173">
        <v>-65.2</v>
      </c>
      <c r="AP18" s="174">
        <v>477.5</v>
      </c>
      <c r="AQ18" s="174">
        <v>412.3</v>
      </c>
      <c r="AR18" s="173">
        <v>-119</v>
      </c>
      <c r="AS18" s="174">
        <v>879.4</v>
      </c>
      <c r="AT18" s="174">
        <v>760.4</v>
      </c>
      <c r="AU18" s="173">
        <v>-180.5</v>
      </c>
      <c r="AV18" s="174">
        <v>1192.5</v>
      </c>
      <c r="AW18" s="174">
        <v>1012</v>
      </c>
      <c r="AX18" s="173">
        <v>-44.4</v>
      </c>
      <c r="AY18" s="174">
        <v>214.5</v>
      </c>
      <c r="AZ18" s="174">
        <v>170.1</v>
      </c>
      <c r="BA18" s="173">
        <v>-70.099999999999994</v>
      </c>
      <c r="BB18" s="174">
        <v>200</v>
      </c>
      <c r="BC18" s="174">
        <v>130</v>
      </c>
      <c r="BD18" s="173">
        <v>-90</v>
      </c>
      <c r="BE18" s="174">
        <v>-84.7</v>
      </c>
      <c r="BF18" s="174">
        <v>-174.7</v>
      </c>
      <c r="BG18" s="173">
        <v>-94</v>
      </c>
      <c r="BH18" s="174">
        <v>-651.70000000000005</v>
      </c>
      <c r="BI18" s="174">
        <v>-745.7</v>
      </c>
      <c r="BJ18" s="173">
        <v>-6.8</v>
      </c>
      <c r="BK18" s="174">
        <v>-793.9</v>
      </c>
      <c r="BL18" s="174">
        <v>-800.7</v>
      </c>
      <c r="BM18" s="178">
        <v>-23.2</v>
      </c>
      <c r="BN18" s="174">
        <v>-1673.5</v>
      </c>
      <c r="BO18" s="199">
        <v>-1696.6</v>
      </c>
      <c r="BP18" s="178">
        <v>-51.2</v>
      </c>
      <c r="BQ18" s="174">
        <v>-2550.6999999999998</v>
      </c>
      <c r="BR18" s="199">
        <v>-2601.8000000000002</v>
      </c>
      <c r="BS18" s="178">
        <v>-94.4</v>
      </c>
      <c r="BT18" s="174">
        <v>-3111.6</v>
      </c>
      <c r="BU18" s="174">
        <v>-3206</v>
      </c>
      <c r="BV18" s="178">
        <v>-44.6</v>
      </c>
      <c r="BW18" s="174">
        <v>-325.7</v>
      </c>
      <c r="BX18" s="199">
        <v>-370.3</v>
      </c>
      <c r="BY18" s="178">
        <v>-90.9</v>
      </c>
      <c r="BZ18" s="174">
        <v>-418.3</v>
      </c>
      <c r="CA18" s="199">
        <v>-509.2</v>
      </c>
      <c r="CB18" s="178">
        <v>-137.69999999999999</v>
      </c>
      <c r="CC18" s="174">
        <v>-397.6</v>
      </c>
      <c r="CD18" s="199">
        <v>-535.29999999999995</v>
      </c>
      <c r="CE18" s="178">
        <v>-203.5</v>
      </c>
      <c r="CF18" s="174">
        <v>-232.6</v>
      </c>
      <c r="CG18" s="199">
        <v>-436.1</v>
      </c>
      <c r="CH18" s="178">
        <v>-128.69999999999999</v>
      </c>
      <c r="CI18" s="174">
        <v>289</v>
      </c>
      <c r="CJ18" s="199">
        <v>160.30000000000001</v>
      </c>
      <c r="CK18" s="178">
        <v>-344.5</v>
      </c>
      <c r="CL18" s="174">
        <v>609.9</v>
      </c>
      <c r="CM18" s="199">
        <v>265.39999999999998</v>
      </c>
      <c r="CN18" s="178">
        <v>-609.70000000000005</v>
      </c>
      <c r="CO18" s="174">
        <v>911.6</v>
      </c>
      <c r="CP18" s="199">
        <v>301.89999999999998</v>
      </c>
      <c r="CQ18" s="178">
        <v>-863.8</v>
      </c>
      <c r="CR18" s="174">
        <v>975.2</v>
      </c>
      <c r="CS18" s="199">
        <v>111.4</v>
      </c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>
      <c r="A19" s="4" t="s">
        <v>953</v>
      </c>
      <c r="B19" s="173"/>
      <c r="C19" s="174"/>
      <c r="D19" s="198"/>
      <c r="E19" s="173"/>
      <c r="F19" s="174"/>
      <c r="G19" s="174"/>
      <c r="H19" s="173"/>
      <c r="I19" s="174"/>
      <c r="J19" s="174"/>
      <c r="K19" s="173"/>
      <c r="L19" s="174"/>
      <c r="M19" s="174"/>
      <c r="N19" s="173"/>
      <c r="O19" s="174"/>
      <c r="P19" s="174"/>
      <c r="Q19" s="173"/>
      <c r="R19" s="174"/>
      <c r="S19" s="174"/>
      <c r="T19" s="173"/>
      <c r="U19" s="174"/>
      <c r="V19" s="174"/>
      <c r="W19" s="173"/>
      <c r="X19" s="174"/>
      <c r="Y19" s="174"/>
      <c r="Z19" s="173"/>
      <c r="AA19" s="174"/>
      <c r="AB19" s="174"/>
      <c r="AC19" s="173"/>
      <c r="AD19" s="174"/>
      <c r="AE19" s="174"/>
      <c r="AF19" s="173"/>
      <c r="AG19" s="174"/>
      <c r="AH19" s="174"/>
      <c r="AI19" s="173"/>
      <c r="AJ19" s="174"/>
      <c r="AK19" s="174"/>
      <c r="AL19" s="173"/>
      <c r="AM19" s="174"/>
      <c r="AN19" s="174"/>
      <c r="AO19" s="173"/>
      <c r="AP19" s="174"/>
      <c r="AQ19" s="174"/>
      <c r="AR19" s="173"/>
      <c r="AS19" s="174"/>
      <c r="AT19" s="174"/>
      <c r="AU19" s="173"/>
      <c r="AV19" s="174"/>
      <c r="AW19" s="174"/>
      <c r="AX19" s="173"/>
      <c r="AY19" s="174"/>
      <c r="AZ19" s="174"/>
      <c r="BA19" s="173"/>
      <c r="BB19" s="174"/>
      <c r="BC19" s="174"/>
      <c r="BD19" s="173"/>
      <c r="BE19" s="174"/>
      <c r="BF19" s="174"/>
      <c r="BG19" s="173"/>
      <c r="BH19" s="174"/>
      <c r="BI19" s="174"/>
      <c r="BJ19" s="173"/>
      <c r="BK19" s="174"/>
      <c r="BL19" s="174"/>
      <c r="BM19" s="178"/>
      <c r="BN19" s="174"/>
      <c r="BO19" s="199"/>
      <c r="BP19" s="178"/>
      <c r="BQ19" s="174"/>
      <c r="BR19" s="199"/>
      <c r="BS19" s="178"/>
      <c r="BT19" s="174"/>
      <c r="BU19" s="174"/>
      <c r="BV19" s="178"/>
      <c r="BW19" s="174"/>
      <c r="BX19" s="199"/>
      <c r="BY19" s="178"/>
      <c r="BZ19" s="174"/>
      <c r="CA19" s="199"/>
      <c r="CB19" s="178"/>
      <c r="CC19" s="174"/>
      <c r="CD19" s="199"/>
      <c r="CE19" s="178"/>
      <c r="CF19" s="174"/>
      <c r="CG19" s="199"/>
      <c r="CH19" s="178"/>
      <c r="CI19" s="174"/>
      <c r="CJ19" s="199"/>
      <c r="CK19" s="178">
        <v>-78.7</v>
      </c>
      <c r="CL19" s="174">
        <v>140.80000000000001</v>
      </c>
      <c r="CM19" s="199">
        <v>62.1</v>
      </c>
      <c r="CN19" s="178">
        <v>-125</v>
      </c>
      <c r="CO19" s="174">
        <v>198.9</v>
      </c>
      <c r="CP19" s="199">
        <v>73.900000000000006</v>
      </c>
      <c r="CQ19" s="178">
        <v>-160.80000000000001</v>
      </c>
      <c r="CR19" s="174">
        <v>209.2</v>
      </c>
      <c r="CS19" s="199">
        <v>48.3</v>
      </c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s="13" customFormat="1">
      <c r="A20" s="4" t="s">
        <v>733</v>
      </c>
      <c r="B20" s="173">
        <v>37.200000000000003</v>
      </c>
      <c r="C20" s="174">
        <v>2.2000000000000002</v>
      </c>
      <c r="D20" s="198">
        <v>39.4</v>
      </c>
      <c r="E20" s="173">
        <v>66.599999999999994</v>
      </c>
      <c r="F20" s="174">
        <v>53</v>
      </c>
      <c r="G20" s="174">
        <v>119.6</v>
      </c>
      <c r="H20" s="173">
        <v>144.80000000000001</v>
      </c>
      <c r="I20" s="174">
        <v>50.1</v>
      </c>
      <c r="J20" s="174">
        <v>195</v>
      </c>
      <c r="K20" s="173">
        <v>133.30000000000001</v>
      </c>
      <c r="L20" s="174">
        <v>152.1</v>
      </c>
      <c r="M20" s="174">
        <v>285.39999999999998</v>
      </c>
      <c r="N20" s="173">
        <v>-30.3</v>
      </c>
      <c r="O20" s="174">
        <v>107.2</v>
      </c>
      <c r="P20" s="174">
        <v>76.8</v>
      </c>
      <c r="Q20" s="173">
        <v>-22.7</v>
      </c>
      <c r="R20" s="174">
        <v>169.7</v>
      </c>
      <c r="S20" s="174">
        <v>146.9</v>
      </c>
      <c r="T20" s="173">
        <v>-16.100000000000001</v>
      </c>
      <c r="U20" s="174">
        <v>199.5</v>
      </c>
      <c r="V20" s="174">
        <v>183.4</v>
      </c>
      <c r="W20" s="173">
        <v>15.1</v>
      </c>
      <c r="X20" s="174">
        <v>200.6</v>
      </c>
      <c r="Y20" s="174">
        <v>215.7</v>
      </c>
      <c r="Z20" s="173">
        <v>38.6</v>
      </c>
      <c r="AA20" s="174">
        <v>-7.6</v>
      </c>
      <c r="AB20" s="174">
        <v>31.1</v>
      </c>
      <c r="AC20" s="173">
        <v>41.9</v>
      </c>
      <c r="AD20" s="174">
        <v>-13.1</v>
      </c>
      <c r="AE20" s="174">
        <v>28.8</v>
      </c>
      <c r="AF20" s="173">
        <v>58.6</v>
      </c>
      <c r="AG20" s="174">
        <v>-16.8</v>
      </c>
      <c r="AH20" s="174">
        <v>41.8</v>
      </c>
      <c r="AI20" s="173">
        <v>62.9</v>
      </c>
      <c r="AJ20" s="174">
        <v>-9.6999999999999993</v>
      </c>
      <c r="AK20" s="174">
        <v>53.2</v>
      </c>
      <c r="AL20" s="173">
        <v>3.3</v>
      </c>
      <c r="AM20" s="174">
        <v>19.8</v>
      </c>
      <c r="AN20" s="174">
        <v>23.1</v>
      </c>
      <c r="AO20" s="173">
        <v>7.1</v>
      </c>
      <c r="AP20" s="174">
        <v>56.3</v>
      </c>
      <c r="AQ20" s="174">
        <v>63.4</v>
      </c>
      <c r="AR20" s="173">
        <v>-0.8</v>
      </c>
      <c r="AS20" s="174">
        <v>105.6</v>
      </c>
      <c r="AT20" s="174">
        <v>104.8</v>
      </c>
      <c r="AU20" s="173">
        <v>-11</v>
      </c>
      <c r="AV20" s="174">
        <v>141.69999999999999</v>
      </c>
      <c r="AW20" s="205">
        <v>130.80000000000001</v>
      </c>
      <c r="AX20" s="173">
        <v>-15.9</v>
      </c>
      <c r="AY20" s="174">
        <v>27.6</v>
      </c>
      <c r="AZ20" s="174">
        <v>11.7</v>
      </c>
      <c r="BA20" s="173">
        <v>-40.4</v>
      </c>
      <c r="BB20" s="174">
        <v>11.3</v>
      </c>
      <c r="BC20" s="174">
        <v>-29.1</v>
      </c>
      <c r="BD20" s="173">
        <v>-96.2</v>
      </c>
      <c r="BE20" s="174">
        <v>-20.5</v>
      </c>
      <c r="BF20" s="174">
        <v>-116.7</v>
      </c>
      <c r="BG20" s="173">
        <v>-181.9</v>
      </c>
      <c r="BH20" s="174">
        <v>-125.6</v>
      </c>
      <c r="BI20" s="174">
        <v>-307.5</v>
      </c>
      <c r="BJ20" s="173">
        <v>-75</v>
      </c>
      <c r="BK20" s="174">
        <v>-216.5</v>
      </c>
      <c r="BL20" s="174">
        <v>-291.5</v>
      </c>
      <c r="BM20" s="178">
        <v>-179.5</v>
      </c>
      <c r="BN20" s="174">
        <v>-485.7</v>
      </c>
      <c r="BO20" s="199">
        <v>-665.2</v>
      </c>
      <c r="BP20" s="178">
        <v>-316.7</v>
      </c>
      <c r="BQ20" s="174">
        <v>-751.7</v>
      </c>
      <c r="BR20" s="199">
        <v>-1068.5999999999999</v>
      </c>
      <c r="BS20" s="178">
        <v>-410.4</v>
      </c>
      <c r="BT20" s="174">
        <v>-883.4</v>
      </c>
      <c r="BU20" s="174">
        <v>-1293.8</v>
      </c>
      <c r="BV20" s="178">
        <v>6.1</v>
      </c>
      <c r="BW20" s="174">
        <v>-93.8</v>
      </c>
      <c r="BX20" s="199">
        <v>-87.8</v>
      </c>
      <c r="BY20" s="178">
        <v>44.4</v>
      </c>
      <c r="BZ20" s="174">
        <v>-120</v>
      </c>
      <c r="CA20" s="199">
        <v>-75.5</v>
      </c>
      <c r="CB20" s="178">
        <v>-33.5</v>
      </c>
      <c r="CC20" s="174">
        <v>-113.1</v>
      </c>
      <c r="CD20" s="199">
        <v>-146.6</v>
      </c>
      <c r="CE20" s="178">
        <v>-168.2</v>
      </c>
      <c r="CF20" s="174">
        <v>-35.799999999999997</v>
      </c>
      <c r="CG20" s="199">
        <v>-204</v>
      </c>
      <c r="CH20" s="178">
        <v>-130.4</v>
      </c>
      <c r="CI20" s="174">
        <v>54.3</v>
      </c>
      <c r="CJ20" s="199">
        <v>-76.099999999999994</v>
      </c>
      <c r="CK20" s="178">
        <v>-227.8</v>
      </c>
      <c r="CL20" s="174">
        <v>106.5</v>
      </c>
      <c r="CM20" s="199">
        <v>-121.3</v>
      </c>
      <c r="CN20" s="178">
        <v>-214.6</v>
      </c>
      <c r="CO20" s="174">
        <v>133.1</v>
      </c>
      <c r="CP20" s="199">
        <v>-81.5</v>
      </c>
      <c r="CQ20" s="178">
        <v>-409.2</v>
      </c>
      <c r="CR20" s="174">
        <v>214.7</v>
      </c>
      <c r="CS20" s="199">
        <v>-194.5</v>
      </c>
    </row>
    <row r="21" spans="1:252">
      <c r="A21" s="4" t="s">
        <v>851</v>
      </c>
      <c r="B21" s="173" t="s">
        <v>134</v>
      </c>
      <c r="C21" s="174" t="s">
        <v>134</v>
      </c>
      <c r="D21" s="198" t="s">
        <v>134</v>
      </c>
      <c r="E21" s="173" t="s">
        <v>134</v>
      </c>
      <c r="F21" s="174" t="s">
        <v>134</v>
      </c>
      <c r="G21" s="174" t="s">
        <v>134</v>
      </c>
      <c r="H21" s="173" t="s">
        <v>134</v>
      </c>
      <c r="I21" s="174" t="s">
        <v>134</v>
      </c>
      <c r="J21" s="174" t="s">
        <v>134</v>
      </c>
      <c r="K21" s="173" t="s">
        <v>134</v>
      </c>
      <c r="L21" s="174" t="s">
        <v>134</v>
      </c>
      <c r="M21" s="174" t="s">
        <v>134</v>
      </c>
      <c r="N21" s="173" t="s">
        <v>134</v>
      </c>
      <c r="O21" s="174" t="s">
        <v>134</v>
      </c>
      <c r="P21" s="174" t="s">
        <v>134</v>
      </c>
      <c r="Q21" s="173" t="s">
        <v>134</v>
      </c>
      <c r="R21" s="174" t="s">
        <v>134</v>
      </c>
      <c r="S21" s="174" t="s">
        <v>134</v>
      </c>
      <c r="T21" s="173" t="s">
        <v>134</v>
      </c>
      <c r="U21" s="174" t="s">
        <v>134</v>
      </c>
      <c r="V21" s="174" t="s">
        <v>134</v>
      </c>
      <c r="W21" s="173" t="s">
        <v>134</v>
      </c>
      <c r="X21" s="174" t="s">
        <v>134</v>
      </c>
      <c r="Y21" s="174" t="s">
        <v>134</v>
      </c>
      <c r="Z21" s="173" t="s">
        <v>134</v>
      </c>
      <c r="AA21" s="174" t="s">
        <v>134</v>
      </c>
      <c r="AB21" s="174" t="s">
        <v>134</v>
      </c>
      <c r="AC21" s="173" t="s">
        <v>134</v>
      </c>
      <c r="AD21" s="174" t="s">
        <v>134</v>
      </c>
      <c r="AE21" s="174" t="s">
        <v>134</v>
      </c>
      <c r="AF21" s="173" t="s">
        <v>134</v>
      </c>
      <c r="AG21" s="174" t="s">
        <v>134</v>
      </c>
      <c r="AH21" s="174" t="s">
        <v>134</v>
      </c>
      <c r="AI21" s="173" t="s">
        <v>134</v>
      </c>
      <c r="AJ21" s="174" t="s">
        <v>134</v>
      </c>
      <c r="AK21" s="174" t="s">
        <v>134</v>
      </c>
      <c r="AL21" s="173" t="s">
        <v>134</v>
      </c>
      <c r="AM21" s="174" t="s">
        <v>134</v>
      </c>
      <c r="AN21" s="174" t="s">
        <v>134</v>
      </c>
      <c r="AO21" s="173">
        <v>-5</v>
      </c>
      <c r="AP21" s="174">
        <v>40.299999999999997</v>
      </c>
      <c r="AQ21" s="174">
        <v>35.200000000000003</v>
      </c>
      <c r="AR21" s="173">
        <v>2.4</v>
      </c>
      <c r="AS21" s="174">
        <v>70.3</v>
      </c>
      <c r="AT21" s="174">
        <v>72.7</v>
      </c>
      <c r="AU21" s="173">
        <v>16.2</v>
      </c>
      <c r="AV21" s="174">
        <v>89</v>
      </c>
      <c r="AW21" s="174">
        <v>105.2</v>
      </c>
      <c r="AX21" s="173">
        <v>28</v>
      </c>
      <c r="AY21" s="174">
        <v>-2.5</v>
      </c>
      <c r="AZ21" s="174">
        <v>25.5</v>
      </c>
      <c r="BA21" s="173">
        <v>-24.4</v>
      </c>
      <c r="BB21" s="174">
        <v>59.9</v>
      </c>
      <c r="BC21" s="174">
        <v>35.4</v>
      </c>
      <c r="BD21" s="173">
        <v>29.9</v>
      </c>
      <c r="BE21" s="174">
        <v>1.8</v>
      </c>
      <c r="BF21" s="174">
        <v>31.7</v>
      </c>
      <c r="BG21" s="173">
        <v>40.700000000000003</v>
      </c>
      <c r="BH21" s="174">
        <v>-26.6</v>
      </c>
      <c r="BI21" s="174">
        <v>14.2</v>
      </c>
      <c r="BJ21" s="173">
        <v>1.6</v>
      </c>
      <c r="BK21" s="174">
        <v>-32.4</v>
      </c>
      <c r="BL21" s="174">
        <v>-30.8</v>
      </c>
      <c r="BM21" s="178">
        <v>1.6</v>
      </c>
      <c r="BN21" s="174">
        <v>-72.599999999999994</v>
      </c>
      <c r="BO21" s="199">
        <v>-71</v>
      </c>
      <c r="BP21" s="178">
        <v>-5.0999999999999996</v>
      </c>
      <c r="BQ21" s="174">
        <v>-123.2</v>
      </c>
      <c r="BR21" s="199">
        <v>-128.30000000000001</v>
      </c>
      <c r="BS21" s="178">
        <v>-24.4</v>
      </c>
      <c r="BT21" s="174">
        <v>-169.5</v>
      </c>
      <c r="BU21" s="174">
        <v>-193.9</v>
      </c>
      <c r="BV21" s="178">
        <v>-48.9</v>
      </c>
      <c r="BW21" s="174">
        <v>-17.5</v>
      </c>
      <c r="BX21" s="199">
        <v>-66.400000000000006</v>
      </c>
      <c r="BY21" s="178">
        <v>-106.6</v>
      </c>
      <c r="BZ21" s="174">
        <v>-22.2</v>
      </c>
      <c r="CA21" s="199">
        <v>-128.80000000000001</v>
      </c>
      <c r="CB21" s="178">
        <v>-165.5</v>
      </c>
      <c r="CC21" s="174">
        <v>-18.899999999999999</v>
      </c>
      <c r="CD21" s="199">
        <v>-184.4</v>
      </c>
      <c r="CE21" s="178">
        <v>-241</v>
      </c>
      <c r="CF21" s="174">
        <v>-3.9</v>
      </c>
      <c r="CG21" s="199">
        <v>-244.8</v>
      </c>
      <c r="CH21" s="178">
        <v>-80.2</v>
      </c>
      <c r="CI21" s="174">
        <v>15.6</v>
      </c>
      <c r="CJ21" s="199">
        <v>-64.599999999999994</v>
      </c>
      <c r="CK21" s="178">
        <v>-146.80000000000001</v>
      </c>
      <c r="CL21" s="174">
        <v>32</v>
      </c>
      <c r="CM21" s="199">
        <v>-114.8</v>
      </c>
      <c r="CN21" s="178">
        <v>-202.7</v>
      </c>
      <c r="CO21" s="174">
        <v>47.9</v>
      </c>
      <c r="CP21" s="199">
        <v>-154.80000000000001</v>
      </c>
      <c r="CQ21" s="178">
        <v>-236.7</v>
      </c>
      <c r="CR21" s="174">
        <v>56.7</v>
      </c>
      <c r="CS21" s="199">
        <v>-180.1</v>
      </c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845</v>
      </c>
      <c r="B22" s="173">
        <v>7.3</v>
      </c>
      <c r="C22" s="174">
        <v>33.4</v>
      </c>
      <c r="D22" s="198">
        <v>40.700000000000003</v>
      </c>
      <c r="E22" s="173">
        <v>-12.1</v>
      </c>
      <c r="F22" s="174">
        <v>-256.3</v>
      </c>
      <c r="G22" s="174">
        <v>-268.39999999999998</v>
      </c>
      <c r="H22" s="173">
        <v>0.8</v>
      </c>
      <c r="I22" s="174">
        <v>-75.5</v>
      </c>
      <c r="J22" s="174">
        <v>-74.7</v>
      </c>
      <c r="K22" s="173">
        <v>0.1</v>
      </c>
      <c r="L22" s="174">
        <v>-198.1</v>
      </c>
      <c r="M22" s="174">
        <v>-198</v>
      </c>
      <c r="N22" s="173">
        <v>0</v>
      </c>
      <c r="O22" s="174">
        <v>20.100000000000001</v>
      </c>
      <c r="P22" s="174">
        <v>20.2</v>
      </c>
      <c r="Q22" s="173">
        <v>-6.3</v>
      </c>
      <c r="R22" s="174">
        <v>-91.5</v>
      </c>
      <c r="S22" s="174">
        <v>-97.7</v>
      </c>
      <c r="T22" s="173">
        <v>-8.8000000000000007</v>
      </c>
      <c r="U22" s="174">
        <v>-262.39999999999998</v>
      </c>
      <c r="V22" s="174">
        <v>-271.2</v>
      </c>
      <c r="W22" s="173">
        <v>-21.7</v>
      </c>
      <c r="X22" s="174">
        <v>-188.7</v>
      </c>
      <c r="Y22" s="174">
        <v>-210.4</v>
      </c>
      <c r="Z22" s="173">
        <v>3.8</v>
      </c>
      <c r="AA22" s="174">
        <v>-81.5</v>
      </c>
      <c r="AB22" s="174">
        <v>-77.7</v>
      </c>
      <c r="AC22" s="173">
        <v>-25.8</v>
      </c>
      <c r="AD22" s="174">
        <v>91.5</v>
      </c>
      <c r="AE22" s="174">
        <v>65.8</v>
      </c>
      <c r="AF22" s="173">
        <v>-34.299999999999997</v>
      </c>
      <c r="AG22" s="174">
        <v>21.2</v>
      </c>
      <c r="AH22" s="174">
        <v>-13.2</v>
      </c>
      <c r="AI22" s="173">
        <v>-43.2</v>
      </c>
      <c r="AJ22" s="174">
        <v>138.80000000000001</v>
      </c>
      <c r="AK22" s="174">
        <v>95.5</v>
      </c>
      <c r="AL22" s="173">
        <v>-17.399999999999999</v>
      </c>
      <c r="AM22" s="174">
        <v>-719.1</v>
      </c>
      <c r="AN22" s="174">
        <v>-736.5</v>
      </c>
      <c r="AO22" s="173">
        <v>-64.7</v>
      </c>
      <c r="AP22" s="174">
        <v>-782.9</v>
      </c>
      <c r="AQ22" s="174">
        <v>-847.6</v>
      </c>
      <c r="AR22" s="173">
        <v>-155.1</v>
      </c>
      <c r="AS22" s="174">
        <v>-559.4</v>
      </c>
      <c r="AT22" s="174">
        <v>-714.5</v>
      </c>
      <c r="AU22" s="173">
        <v>-132.19999999999999</v>
      </c>
      <c r="AV22" s="174">
        <v>-437.7</v>
      </c>
      <c r="AW22" s="205">
        <v>-569.9</v>
      </c>
      <c r="AX22" s="173">
        <v>-129.69999999999999</v>
      </c>
      <c r="AY22" s="174">
        <v>653.20000000000005</v>
      </c>
      <c r="AZ22" s="174">
        <v>523.5</v>
      </c>
      <c r="BA22" s="173">
        <v>-62.4</v>
      </c>
      <c r="BB22" s="174">
        <v>1116.4000000000001</v>
      </c>
      <c r="BC22" s="174">
        <v>1054</v>
      </c>
      <c r="BD22" s="173">
        <v>-22.5</v>
      </c>
      <c r="BE22" s="174">
        <v>898.7</v>
      </c>
      <c r="BF22" s="174">
        <v>876.2</v>
      </c>
      <c r="BG22" s="173">
        <v>-322.2</v>
      </c>
      <c r="BH22" s="174">
        <v>830.8</v>
      </c>
      <c r="BI22" s="174">
        <v>508.6</v>
      </c>
      <c r="BJ22" s="173">
        <v>147.30000000000001</v>
      </c>
      <c r="BK22" s="174">
        <v>654.1</v>
      </c>
      <c r="BL22" s="174">
        <v>801.4</v>
      </c>
      <c r="BM22" s="178">
        <v>-68.3</v>
      </c>
      <c r="BN22" s="174">
        <v>393.8</v>
      </c>
      <c r="BO22" s="199">
        <v>325.5</v>
      </c>
      <c r="BP22" s="178">
        <v>263.60000000000002</v>
      </c>
      <c r="BQ22" s="174">
        <v>462.2</v>
      </c>
      <c r="BR22" s="199">
        <v>725.8</v>
      </c>
      <c r="BS22" s="178">
        <v>402.7</v>
      </c>
      <c r="BT22" s="174">
        <v>422.1</v>
      </c>
      <c r="BU22" s="174">
        <v>824.8</v>
      </c>
      <c r="BV22" s="178">
        <v>-171.8</v>
      </c>
      <c r="BW22" s="174">
        <v>-319.8</v>
      </c>
      <c r="BX22" s="199">
        <v>-491.6</v>
      </c>
      <c r="BY22" s="178">
        <v>-139.80000000000001</v>
      </c>
      <c r="BZ22" s="174">
        <v>-239</v>
      </c>
      <c r="CA22" s="199">
        <v>-378.8</v>
      </c>
      <c r="CB22" s="178">
        <v>-127.9</v>
      </c>
      <c r="CC22" s="174">
        <v>-348.8</v>
      </c>
      <c r="CD22" s="199">
        <v>-476.7</v>
      </c>
      <c r="CE22" s="178">
        <v>-103.4</v>
      </c>
      <c r="CF22" s="174">
        <v>-719.5</v>
      </c>
      <c r="CG22" s="199">
        <v>-822.9</v>
      </c>
      <c r="CH22" s="178">
        <v>-9.1</v>
      </c>
      <c r="CI22" s="174">
        <v>-54</v>
      </c>
      <c r="CJ22" s="199">
        <v>-63</v>
      </c>
      <c r="CK22" s="178">
        <v>18.2</v>
      </c>
      <c r="CL22" s="174">
        <v>-337</v>
      </c>
      <c r="CM22" s="199">
        <v>-318.8</v>
      </c>
      <c r="CN22" s="178">
        <v>-16.2</v>
      </c>
      <c r="CO22" s="174">
        <v>-250.3</v>
      </c>
      <c r="CP22" s="199">
        <v>-266.5</v>
      </c>
      <c r="CQ22" s="178">
        <v>-150.80000000000001</v>
      </c>
      <c r="CR22" s="174">
        <v>-5.0999999999999996</v>
      </c>
      <c r="CS22" s="199">
        <v>-155.9</v>
      </c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753</v>
      </c>
      <c r="B23" s="173">
        <v>5.5</v>
      </c>
      <c r="C23" s="174">
        <v>-23.9</v>
      </c>
      <c r="D23" s="198">
        <v>-18.3</v>
      </c>
      <c r="E23" s="173">
        <v>10.5</v>
      </c>
      <c r="F23" s="174">
        <v>-75.7</v>
      </c>
      <c r="G23" s="174">
        <v>-65.2</v>
      </c>
      <c r="H23" s="173">
        <v>17.2</v>
      </c>
      <c r="I23" s="174">
        <v>-117.2</v>
      </c>
      <c r="J23" s="174">
        <v>-100</v>
      </c>
      <c r="K23" s="173">
        <v>23.4</v>
      </c>
      <c r="L23" s="174">
        <v>-155.19999999999999</v>
      </c>
      <c r="M23" s="174">
        <v>-131.80000000000001</v>
      </c>
      <c r="N23" s="173">
        <v>9.4</v>
      </c>
      <c r="O23" s="174">
        <v>-6.5</v>
      </c>
      <c r="P23" s="174">
        <v>2.9</v>
      </c>
      <c r="Q23" s="173">
        <v>16.8</v>
      </c>
      <c r="R23" s="174">
        <v>-112.3</v>
      </c>
      <c r="S23" s="174">
        <v>-95.5</v>
      </c>
      <c r="T23" s="173">
        <v>25.1</v>
      </c>
      <c r="U23" s="174">
        <v>-137.4</v>
      </c>
      <c r="V23" s="174">
        <v>-112.3</v>
      </c>
      <c r="W23" s="173">
        <v>32.9</v>
      </c>
      <c r="X23" s="174">
        <v>-127.8</v>
      </c>
      <c r="Y23" s="174">
        <v>-94.9</v>
      </c>
      <c r="Z23" s="173">
        <v>5.9</v>
      </c>
      <c r="AA23" s="174">
        <v>-45.6</v>
      </c>
      <c r="AB23" s="174">
        <v>-39.700000000000003</v>
      </c>
      <c r="AC23" s="173">
        <v>43.5</v>
      </c>
      <c r="AD23" s="174">
        <v>91.6</v>
      </c>
      <c r="AE23" s="206">
        <v>135.1</v>
      </c>
      <c r="AF23" s="173">
        <v>97.6</v>
      </c>
      <c r="AG23" s="174">
        <v>16.2</v>
      </c>
      <c r="AH23" s="174">
        <v>113.8</v>
      </c>
      <c r="AI23" s="173">
        <v>77.2</v>
      </c>
      <c r="AJ23" s="174">
        <v>106.3</v>
      </c>
      <c r="AK23" s="174">
        <v>183.6</v>
      </c>
      <c r="AL23" s="173">
        <v>7.5</v>
      </c>
      <c r="AM23" s="174">
        <v>-220</v>
      </c>
      <c r="AN23" s="174">
        <v>-212.5</v>
      </c>
      <c r="AO23" s="173" t="s">
        <v>134</v>
      </c>
      <c r="AP23" s="174" t="s">
        <v>134</v>
      </c>
      <c r="AQ23" s="174" t="s">
        <v>134</v>
      </c>
      <c r="AR23" s="173" t="s">
        <v>134</v>
      </c>
      <c r="AS23" s="174" t="s">
        <v>134</v>
      </c>
      <c r="AT23" s="174" t="s">
        <v>134</v>
      </c>
      <c r="AU23" s="173" t="s">
        <v>134</v>
      </c>
      <c r="AV23" s="174" t="s">
        <v>134</v>
      </c>
      <c r="AW23" s="205" t="s">
        <v>134</v>
      </c>
      <c r="AX23" s="173" t="s">
        <v>134</v>
      </c>
      <c r="AY23" s="174" t="s">
        <v>134</v>
      </c>
      <c r="AZ23" s="174" t="s">
        <v>134</v>
      </c>
      <c r="BA23" s="173" t="s">
        <v>134</v>
      </c>
      <c r="BB23" s="174" t="s">
        <v>134</v>
      </c>
      <c r="BC23" s="174" t="s">
        <v>134</v>
      </c>
      <c r="BD23" s="173" t="s">
        <v>134</v>
      </c>
      <c r="BE23" s="174" t="s">
        <v>134</v>
      </c>
      <c r="BF23" s="174" t="s">
        <v>134</v>
      </c>
      <c r="BG23" s="173" t="s">
        <v>134</v>
      </c>
      <c r="BH23" s="174" t="s">
        <v>134</v>
      </c>
      <c r="BI23" s="174" t="s">
        <v>134</v>
      </c>
      <c r="BJ23" s="173" t="s">
        <v>134</v>
      </c>
      <c r="BK23" s="174" t="s">
        <v>134</v>
      </c>
      <c r="BL23" s="174" t="s">
        <v>134</v>
      </c>
      <c r="BM23" s="178" t="s">
        <v>134</v>
      </c>
      <c r="BN23" s="174" t="s">
        <v>134</v>
      </c>
      <c r="BO23" s="199" t="s">
        <v>134</v>
      </c>
      <c r="BP23" s="178" t="s">
        <v>134</v>
      </c>
      <c r="BQ23" s="174" t="s">
        <v>134</v>
      </c>
      <c r="BR23" s="199" t="s">
        <v>134</v>
      </c>
      <c r="BS23" s="178"/>
      <c r="BT23" s="174"/>
      <c r="BU23" s="174"/>
      <c r="BV23" s="178"/>
      <c r="BW23" s="174"/>
      <c r="BX23" s="199"/>
      <c r="BY23" s="178"/>
      <c r="BZ23" s="174"/>
      <c r="CA23" s="199"/>
      <c r="CB23" s="178"/>
      <c r="CC23" s="174"/>
      <c r="CD23" s="199"/>
      <c r="CE23" s="178"/>
      <c r="CF23" s="174"/>
      <c r="CG23" s="199"/>
      <c r="CJ23" s="265"/>
      <c r="CM23" s="265"/>
      <c r="CP23" s="265"/>
      <c r="CS23" s="265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735</v>
      </c>
      <c r="B24" s="173" t="s">
        <v>134</v>
      </c>
      <c r="C24" s="174" t="s">
        <v>134</v>
      </c>
      <c r="D24" s="198" t="s">
        <v>134</v>
      </c>
      <c r="E24" s="173" t="s">
        <v>134</v>
      </c>
      <c r="F24" s="174" t="s">
        <v>134</v>
      </c>
      <c r="G24" s="174" t="s">
        <v>134</v>
      </c>
      <c r="H24" s="173" t="s">
        <v>134</v>
      </c>
      <c r="I24" s="174" t="s">
        <v>134</v>
      </c>
      <c r="J24" s="174" t="s">
        <v>134</v>
      </c>
      <c r="K24" s="173" t="s">
        <v>134</v>
      </c>
      <c r="L24" s="174" t="s">
        <v>134</v>
      </c>
      <c r="M24" s="174" t="s">
        <v>134</v>
      </c>
      <c r="N24" s="173" t="s">
        <v>134</v>
      </c>
      <c r="O24" s="174" t="s">
        <v>134</v>
      </c>
      <c r="P24" s="174" t="s">
        <v>134</v>
      </c>
      <c r="Q24" s="173" t="s">
        <v>134</v>
      </c>
      <c r="R24" s="174" t="s">
        <v>134</v>
      </c>
      <c r="S24" s="174" t="s">
        <v>134</v>
      </c>
      <c r="T24" s="173" t="s">
        <v>134</v>
      </c>
      <c r="U24" s="174" t="s">
        <v>134</v>
      </c>
      <c r="V24" s="174" t="s">
        <v>134</v>
      </c>
      <c r="W24" s="173" t="s">
        <v>134</v>
      </c>
      <c r="X24" s="174" t="s">
        <v>134</v>
      </c>
      <c r="Y24" s="174" t="s">
        <v>134</v>
      </c>
      <c r="Z24" s="173" t="s">
        <v>134</v>
      </c>
      <c r="AA24" s="174" t="s">
        <v>134</v>
      </c>
      <c r="AB24" s="174" t="s">
        <v>134</v>
      </c>
      <c r="AC24" s="173" t="s">
        <v>134</v>
      </c>
      <c r="AD24" s="174" t="s">
        <v>134</v>
      </c>
      <c r="AE24" s="174" t="s">
        <v>134</v>
      </c>
      <c r="AF24" s="173" t="s">
        <v>134</v>
      </c>
      <c r="AG24" s="174" t="s">
        <v>134</v>
      </c>
      <c r="AH24" s="174" t="s">
        <v>134</v>
      </c>
      <c r="AI24" s="173" t="s">
        <v>134</v>
      </c>
      <c r="AJ24" s="174" t="s">
        <v>134</v>
      </c>
      <c r="AK24" s="174" t="s">
        <v>134</v>
      </c>
      <c r="AL24" s="173" t="s">
        <v>134</v>
      </c>
      <c r="AM24" s="174" t="s">
        <v>134</v>
      </c>
      <c r="AN24" s="174" t="s">
        <v>134</v>
      </c>
      <c r="AO24" s="173">
        <v>3.2</v>
      </c>
      <c r="AP24" s="174">
        <v>-0.60000000000000009</v>
      </c>
      <c r="AQ24" s="174">
        <v>2.6</v>
      </c>
      <c r="AR24" s="173">
        <v>4.3</v>
      </c>
      <c r="AS24" s="174">
        <v>-0.30000000000000004</v>
      </c>
      <c r="AT24" s="174">
        <v>4</v>
      </c>
      <c r="AU24" s="173">
        <v>8.6999999999999993</v>
      </c>
      <c r="AV24" s="174">
        <v>3.7</v>
      </c>
      <c r="AW24" s="174">
        <v>12.3</v>
      </c>
      <c r="AX24" s="173">
        <v>0.8</v>
      </c>
      <c r="AY24" s="174">
        <v>1.5</v>
      </c>
      <c r="AZ24" s="174">
        <v>2.2999999999999998</v>
      </c>
      <c r="BA24" s="173">
        <v>2.1</v>
      </c>
      <c r="BB24" s="174">
        <v>2.5</v>
      </c>
      <c r="BC24" s="174">
        <v>4.5999999999999996</v>
      </c>
      <c r="BD24" s="173">
        <v>4</v>
      </c>
      <c r="BE24" s="174">
        <v>1.8</v>
      </c>
      <c r="BF24" s="174">
        <v>5.8</v>
      </c>
      <c r="BG24" s="173">
        <v>3.2</v>
      </c>
      <c r="BH24" s="174">
        <v>2.2999999999999998</v>
      </c>
      <c r="BI24" s="174">
        <v>5.5</v>
      </c>
      <c r="BJ24" s="173">
        <v>0.5</v>
      </c>
      <c r="BK24" s="174">
        <v>-1.1000000000000001</v>
      </c>
      <c r="BL24" s="174">
        <v>-0.60000000000000009</v>
      </c>
      <c r="BM24" s="178">
        <v>0.7</v>
      </c>
      <c r="BN24" s="174">
        <v>-4.7</v>
      </c>
      <c r="BO24" s="199">
        <v>-4</v>
      </c>
      <c r="BP24" s="178">
        <v>-3.8</v>
      </c>
      <c r="BQ24" s="174">
        <v>-8</v>
      </c>
      <c r="BR24" s="199">
        <v>-11.8</v>
      </c>
      <c r="BS24" s="178">
        <v>-14.4</v>
      </c>
      <c r="BT24" s="174">
        <v>-17.7</v>
      </c>
      <c r="BU24" s="174">
        <v>-32.1</v>
      </c>
      <c r="BV24" s="178">
        <v>-14.6</v>
      </c>
      <c r="BW24" s="174">
        <v>-6.6</v>
      </c>
      <c r="BX24" s="199">
        <v>-21.2</v>
      </c>
      <c r="BY24" s="178">
        <v>-30.1</v>
      </c>
      <c r="BZ24" s="174">
        <v>-11.9</v>
      </c>
      <c r="CA24" s="199">
        <v>-42</v>
      </c>
      <c r="CB24" s="178">
        <v>-34.799999999999997</v>
      </c>
      <c r="CC24" s="174">
        <v>-18.600000000000001</v>
      </c>
      <c r="CD24" s="199">
        <v>-53.4</v>
      </c>
      <c r="CE24" s="178">
        <v>-33.799999999999997</v>
      </c>
      <c r="CF24" s="174">
        <v>-17.600000000000001</v>
      </c>
      <c r="CG24" s="199">
        <v>-51.4</v>
      </c>
      <c r="CH24" s="178">
        <v>6</v>
      </c>
      <c r="CI24" s="174">
        <v>-1.6</v>
      </c>
      <c r="CJ24" s="199">
        <v>4.4000000000000004</v>
      </c>
      <c r="CK24" s="178">
        <v>14.5</v>
      </c>
      <c r="CL24" s="174">
        <v>-1.2</v>
      </c>
      <c r="CM24" s="199">
        <v>13.3</v>
      </c>
      <c r="CN24" s="178">
        <v>21.7</v>
      </c>
      <c r="CO24" s="174">
        <v>-0.3</v>
      </c>
      <c r="CP24" s="199">
        <v>21.4</v>
      </c>
      <c r="CQ24" s="178">
        <v>19.899999999999999</v>
      </c>
      <c r="CR24" s="174">
        <v>4.5999999999999996</v>
      </c>
      <c r="CS24" s="199">
        <v>24.6</v>
      </c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736</v>
      </c>
      <c r="B25" s="173" t="s">
        <v>134</v>
      </c>
      <c r="C25" s="174" t="s">
        <v>134</v>
      </c>
      <c r="D25" s="198" t="s">
        <v>134</v>
      </c>
      <c r="E25" s="173" t="s">
        <v>134</v>
      </c>
      <c r="F25" s="174" t="s">
        <v>134</v>
      </c>
      <c r="G25" s="174" t="s">
        <v>134</v>
      </c>
      <c r="H25" s="173" t="s">
        <v>134</v>
      </c>
      <c r="I25" s="174" t="s">
        <v>134</v>
      </c>
      <c r="J25" s="174" t="s">
        <v>134</v>
      </c>
      <c r="K25" s="173" t="s">
        <v>134</v>
      </c>
      <c r="L25" s="174" t="s">
        <v>134</v>
      </c>
      <c r="M25" s="174" t="s">
        <v>134</v>
      </c>
      <c r="N25" s="173" t="s">
        <v>134</v>
      </c>
      <c r="O25" s="174" t="s">
        <v>134</v>
      </c>
      <c r="P25" s="174" t="s">
        <v>134</v>
      </c>
      <c r="Q25" s="173" t="s">
        <v>134</v>
      </c>
      <c r="R25" s="174" t="s">
        <v>134</v>
      </c>
      <c r="S25" s="174" t="s">
        <v>134</v>
      </c>
      <c r="T25" s="173" t="s">
        <v>134</v>
      </c>
      <c r="U25" s="174" t="s">
        <v>134</v>
      </c>
      <c r="V25" s="174" t="s">
        <v>134</v>
      </c>
      <c r="W25" s="173" t="s">
        <v>134</v>
      </c>
      <c r="X25" s="174" t="s">
        <v>134</v>
      </c>
      <c r="Y25" s="174" t="s">
        <v>134</v>
      </c>
      <c r="Z25" s="173" t="s">
        <v>134</v>
      </c>
      <c r="AA25" s="174" t="s">
        <v>134</v>
      </c>
      <c r="AB25" s="174" t="s">
        <v>134</v>
      </c>
      <c r="AC25" s="173" t="s">
        <v>134</v>
      </c>
      <c r="AD25" s="174" t="s">
        <v>134</v>
      </c>
      <c r="AE25" s="174" t="s">
        <v>134</v>
      </c>
      <c r="AF25" s="173" t="s">
        <v>134</v>
      </c>
      <c r="AG25" s="174" t="s">
        <v>134</v>
      </c>
      <c r="AH25" s="174" t="s">
        <v>134</v>
      </c>
      <c r="AI25" s="173" t="s">
        <v>134</v>
      </c>
      <c r="AJ25" s="174" t="s">
        <v>134</v>
      </c>
      <c r="AK25" s="174" t="s">
        <v>134</v>
      </c>
      <c r="AL25" s="173" t="s">
        <v>134</v>
      </c>
      <c r="AM25" s="174" t="s">
        <v>134</v>
      </c>
      <c r="AN25" s="174" t="s">
        <v>134</v>
      </c>
      <c r="AO25" s="173">
        <v>-2.1</v>
      </c>
      <c r="AP25" s="174">
        <v>-293.2</v>
      </c>
      <c r="AQ25" s="174">
        <v>-295.3</v>
      </c>
      <c r="AR25" s="173">
        <v>1.2</v>
      </c>
      <c r="AS25" s="174">
        <v>-285.39999999999998</v>
      </c>
      <c r="AT25" s="174">
        <v>-284.2</v>
      </c>
      <c r="AU25" s="173">
        <v>10.8</v>
      </c>
      <c r="AV25" s="174">
        <v>-250</v>
      </c>
      <c r="AW25" s="205">
        <v>-239.2</v>
      </c>
      <c r="AX25" s="173">
        <v>-179.1</v>
      </c>
      <c r="AY25" s="174">
        <v>340.9</v>
      </c>
      <c r="AZ25" s="174">
        <v>161.80000000000001</v>
      </c>
      <c r="BA25" s="173">
        <v>-195.7</v>
      </c>
      <c r="BB25" s="174">
        <v>590.29999999999995</v>
      </c>
      <c r="BC25" s="174">
        <v>394.7</v>
      </c>
      <c r="BD25" s="173">
        <v>-306.10000000000002</v>
      </c>
      <c r="BE25" s="174">
        <v>633</v>
      </c>
      <c r="BF25" s="174">
        <v>326.8</v>
      </c>
      <c r="BG25" s="173">
        <v>101.8</v>
      </c>
      <c r="BH25" s="174">
        <v>194</v>
      </c>
      <c r="BI25" s="174">
        <v>295.8</v>
      </c>
      <c r="BJ25" s="173">
        <v>-35.9</v>
      </c>
      <c r="BK25" s="174">
        <v>94</v>
      </c>
      <c r="BL25" s="174">
        <v>58.1</v>
      </c>
      <c r="BM25" s="178">
        <v>-21.1</v>
      </c>
      <c r="BN25" s="174">
        <v>-113.6</v>
      </c>
      <c r="BO25" s="199">
        <v>-134.69999999999999</v>
      </c>
      <c r="BP25" s="178">
        <v>-117.7</v>
      </c>
      <c r="BQ25" s="174">
        <v>-20.8</v>
      </c>
      <c r="BR25" s="199">
        <v>-138.5</v>
      </c>
      <c r="BS25" s="178">
        <v>-83.4</v>
      </c>
      <c r="BT25" s="174">
        <v>5.3</v>
      </c>
      <c r="BU25" s="174">
        <v>-78.099999999999994</v>
      </c>
      <c r="BV25" s="178">
        <v>-0.2</v>
      </c>
      <c r="BW25" s="174">
        <v>-8.6</v>
      </c>
      <c r="BX25" s="199">
        <v>-8.9</v>
      </c>
      <c r="BY25" s="178">
        <v>6.2</v>
      </c>
      <c r="BZ25" s="174">
        <v>110.7</v>
      </c>
      <c r="CA25" s="199">
        <v>116.9</v>
      </c>
      <c r="CB25" s="178">
        <v>35.700000000000003</v>
      </c>
      <c r="CC25" s="174">
        <v>80.8</v>
      </c>
      <c r="CD25" s="199">
        <v>116.5</v>
      </c>
      <c r="CE25" s="178">
        <v>38.9</v>
      </c>
      <c r="CF25" s="174">
        <v>55.6</v>
      </c>
      <c r="CG25" s="199">
        <v>94.5</v>
      </c>
      <c r="CH25" s="178">
        <v>0.4</v>
      </c>
      <c r="CI25" s="174">
        <v>-37.799999999999997</v>
      </c>
      <c r="CJ25" s="199">
        <v>-37.4</v>
      </c>
      <c r="CK25" s="178">
        <v>-5.3</v>
      </c>
      <c r="CL25" s="174">
        <v>-189.1</v>
      </c>
      <c r="CM25" s="199">
        <v>-194.4</v>
      </c>
      <c r="CN25" s="178">
        <v>-53.4</v>
      </c>
      <c r="CO25" s="174">
        <v>-101.4</v>
      </c>
      <c r="CP25" s="199">
        <v>-154.80000000000001</v>
      </c>
      <c r="CQ25" s="178">
        <v>-91.3</v>
      </c>
      <c r="CR25" s="174">
        <v>-378.2</v>
      </c>
      <c r="CS25" s="199">
        <v>-469.5</v>
      </c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" t="s">
        <v>248</v>
      </c>
      <c r="B26" s="173" t="s">
        <v>134</v>
      </c>
      <c r="C26" s="174" t="s">
        <v>134</v>
      </c>
      <c r="D26" s="198" t="s">
        <v>134</v>
      </c>
      <c r="E26" s="173" t="s">
        <v>134</v>
      </c>
      <c r="F26" s="174" t="s">
        <v>134</v>
      </c>
      <c r="G26" s="174" t="s">
        <v>134</v>
      </c>
      <c r="H26" s="173" t="s">
        <v>134</v>
      </c>
      <c r="I26" s="174" t="s">
        <v>134</v>
      </c>
      <c r="J26" s="174" t="s">
        <v>134</v>
      </c>
      <c r="K26" s="173" t="s">
        <v>134</v>
      </c>
      <c r="L26" s="174" t="s">
        <v>134</v>
      </c>
      <c r="M26" s="174" t="s">
        <v>134</v>
      </c>
      <c r="N26" s="173" t="s">
        <v>134</v>
      </c>
      <c r="O26" s="174" t="s">
        <v>134</v>
      </c>
      <c r="P26" s="174" t="s">
        <v>134</v>
      </c>
      <c r="Q26" s="173" t="s">
        <v>134</v>
      </c>
      <c r="R26" s="174" t="s">
        <v>134</v>
      </c>
      <c r="S26" s="174" t="s">
        <v>134</v>
      </c>
      <c r="T26" s="173" t="s">
        <v>134</v>
      </c>
      <c r="U26" s="174" t="s">
        <v>134</v>
      </c>
      <c r="V26" s="174" t="s">
        <v>134</v>
      </c>
      <c r="W26" s="173" t="s">
        <v>134</v>
      </c>
      <c r="X26" s="174" t="s">
        <v>134</v>
      </c>
      <c r="Y26" s="174" t="s">
        <v>134</v>
      </c>
      <c r="Z26" s="173" t="s">
        <v>134</v>
      </c>
      <c r="AA26" s="174" t="s">
        <v>134</v>
      </c>
      <c r="AB26" s="174" t="s">
        <v>134</v>
      </c>
      <c r="AC26" s="173" t="s">
        <v>134</v>
      </c>
      <c r="AD26" s="174" t="s">
        <v>134</v>
      </c>
      <c r="AE26" s="174" t="s">
        <v>134</v>
      </c>
      <c r="AF26" s="173" t="s">
        <v>134</v>
      </c>
      <c r="AG26" s="174" t="s">
        <v>134</v>
      </c>
      <c r="AH26" s="174" t="s">
        <v>134</v>
      </c>
      <c r="AI26" s="173" t="s">
        <v>134</v>
      </c>
      <c r="AJ26" s="174" t="s">
        <v>134</v>
      </c>
      <c r="AK26" s="174" t="s">
        <v>134</v>
      </c>
      <c r="AL26" s="173" t="s">
        <v>134</v>
      </c>
      <c r="AM26" s="174" t="s">
        <v>134</v>
      </c>
      <c r="AN26" s="174" t="s">
        <v>134</v>
      </c>
      <c r="AO26" s="173">
        <v>7.4</v>
      </c>
      <c r="AP26" s="174">
        <v>9.9</v>
      </c>
      <c r="AQ26" s="174">
        <v>17.399999999999999</v>
      </c>
      <c r="AR26" s="173">
        <v>9.6</v>
      </c>
      <c r="AS26" s="174">
        <v>20.3</v>
      </c>
      <c r="AT26" s="174">
        <v>29.9</v>
      </c>
      <c r="AU26" s="173">
        <v>4.8</v>
      </c>
      <c r="AV26" s="174">
        <v>33.299999999999997</v>
      </c>
      <c r="AW26" s="174">
        <v>38.1</v>
      </c>
      <c r="AX26" s="173">
        <v>-3.9</v>
      </c>
      <c r="AY26" s="174">
        <v>8.1999999999999993</v>
      </c>
      <c r="AZ26" s="174">
        <v>4.3</v>
      </c>
      <c r="BA26" s="173">
        <v>-2.2999999999999998</v>
      </c>
      <c r="BB26" s="174">
        <v>1.2</v>
      </c>
      <c r="BC26" s="174">
        <v>-1.1000000000000001</v>
      </c>
      <c r="BD26" s="173">
        <v>-25</v>
      </c>
      <c r="BE26" s="174">
        <v>0.8</v>
      </c>
      <c r="BF26" s="174">
        <v>-24.2</v>
      </c>
      <c r="BG26" s="173">
        <v>-46.4</v>
      </c>
      <c r="BH26" s="174">
        <v>-21.3</v>
      </c>
      <c r="BI26" s="174">
        <v>-67.7</v>
      </c>
      <c r="BJ26" s="173">
        <v>-15.2</v>
      </c>
      <c r="BK26" s="174">
        <v>-59.9</v>
      </c>
      <c r="BL26" s="174">
        <v>-75.099999999999994</v>
      </c>
      <c r="BM26" s="178">
        <v>-35.4</v>
      </c>
      <c r="BN26" s="174">
        <v>-152</v>
      </c>
      <c r="BO26" s="199">
        <v>-187.4</v>
      </c>
      <c r="BP26" s="178">
        <v>-73.900000000000006</v>
      </c>
      <c r="BQ26" s="174">
        <v>-252.8</v>
      </c>
      <c r="BR26" s="199">
        <v>-326.7</v>
      </c>
      <c r="BS26" s="178">
        <v>-132.5</v>
      </c>
      <c r="BT26" s="174">
        <v>-323.39999999999998</v>
      </c>
      <c r="BU26" s="174">
        <v>-455.9</v>
      </c>
      <c r="BV26" s="178">
        <v>-59.4</v>
      </c>
      <c r="BW26" s="174">
        <v>-46</v>
      </c>
      <c r="BX26" s="199">
        <v>-105.4</v>
      </c>
      <c r="BY26" s="178">
        <v>-119.3</v>
      </c>
      <c r="BZ26" s="174">
        <v>-49.1</v>
      </c>
      <c r="CA26" s="199">
        <v>-168.4</v>
      </c>
      <c r="CB26" s="178">
        <v>-161.5</v>
      </c>
      <c r="CC26" s="174">
        <v>-11.5</v>
      </c>
      <c r="CD26" s="199">
        <v>-173</v>
      </c>
      <c r="CE26" s="178">
        <v>-186.6</v>
      </c>
      <c r="CF26" s="174">
        <v>41.8</v>
      </c>
      <c r="CG26" s="199">
        <v>-144.69999999999999</v>
      </c>
      <c r="CH26" s="178">
        <v>-48.1</v>
      </c>
      <c r="CI26" s="174">
        <v>85.8</v>
      </c>
      <c r="CJ26" s="199">
        <v>37.700000000000003</v>
      </c>
      <c r="CK26" s="178"/>
      <c r="CL26" s="174"/>
      <c r="CM26" s="199"/>
      <c r="CN26" s="178"/>
      <c r="CO26" s="174"/>
      <c r="CP26" s="199"/>
      <c r="CQ26" s="178"/>
      <c r="CR26" s="174"/>
      <c r="CS26" s="199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>
      <c r="A27" s="44" t="s">
        <v>754</v>
      </c>
      <c r="B27" s="173">
        <v>19.7</v>
      </c>
      <c r="C27" s="174">
        <v>4.8</v>
      </c>
      <c r="D27" s="198">
        <v>24.5</v>
      </c>
      <c r="E27" s="173">
        <v>25.1</v>
      </c>
      <c r="F27" s="174">
        <v>38.299999999999997</v>
      </c>
      <c r="G27" s="174">
        <v>63.4</v>
      </c>
      <c r="H27" s="173">
        <v>67.5</v>
      </c>
      <c r="I27" s="174">
        <v>26.9</v>
      </c>
      <c r="J27" s="174">
        <v>94.3</v>
      </c>
      <c r="K27" s="173">
        <v>48.2</v>
      </c>
      <c r="L27" s="174">
        <v>74.7</v>
      </c>
      <c r="M27" s="174">
        <v>122.9</v>
      </c>
      <c r="N27" s="173">
        <v>-2.6</v>
      </c>
      <c r="O27" s="174">
        <v>40.299999999999997</v>
      </c>
      <c r="P27" s="174">
        <v>37.700000000000003</v>
      </c>
      <c r="Q27" s="173">
        <v>-6.3</v>
      </c>
      <c r="R27" s="174">
        <v>67.5</v>
      </c>
      <c r="S27" s="174">
        <v>61.2</v>
      </c>
      <c r="T27" s="173">
        <v>-15.5</v>
      </c>
      <c r="U27" s="174">
        <v>90.4</v>
      </c>
      <c r="V27" s="174">
        <v>74.900000000000006</v>
      </c>
      <c r="W27" s="173">
        <v>-31.6</v>
      </c>
      <c r="X27" s="174">
        <v>97.6</v>
      </c>
      <c r="Y27" s="174">
        <v>66</v>
      </c>
      <c r="Z27" s="173">
        <v>-20.5</v>
      </c>
      <c r="AA27" s="174">
        <v>-0.60000000000000009</v>
      </c>
      <c r="AB27" s="174">
        <v>-21.1</v>
      </c>
      <c r="AC27" s="173">
        <v>-41.9</v>
      </c>
      <c r="AD27" s="174">
        <v>-1.9</v>
      </c>
      <c r="AE27" s="174">
        <v>-43.8</v>
      </c>
      <c r="AF27" s="173">
        <v>-58.3</v>
      </c>
      <c r="AG27" s="174">
        <v>-4.4000000000000004</v>
      </c>
      <c r="AH27" s="174">
        <v>-62.7</v>
      </c>
      <c r="AI27" s="173">
        <v>-66</v>
      </c>
      <c r="AJ27" s="174">
        <v>3.8</v>
      </c>
      <c r="AK27" s="174">
        <v>-62.2</v>
      </c>
      <c r="AL27" s="173">
        <v>-5.4</v>
      </c>
      <c r="AM27" s="174">
        <v>20.399999999999999</v>
      </c>
      <c r="AN27" s="174">
        <v>15</v>
      </c>
      <c r="AO27" s="173" t="s">
        <v>134</v>
      </c>
      <c r="AP27" s="174" t="s">
        <v>134</v>
      </c>
      <c r="AQ27" s="174" t="s">
        <v>134</v>
      </c>
      <c r="AR27" s="173" t="s">
        <v>134</v>
      </c>
      <c r="AS27" s="174" t="s">
        <v>134</v>
      </c>
      <c r="AT27" s="174" t="s">
        <v>134</v>
      </c>
      <c r="AU27" s="173" t="s">
        <v>134</v>
      </c>
      <c r="AV27" s="174" t="s">
        <v>134</v>
      </c>
      <c r="AW27" s="174" t="s">
        <v>134</v>
      </c>
      <c r="AX27" s="173" t="s">
        <v>134</v>
      </c>
      <c r="AY27" s="174" t="s">
        <v>134</v>
      </c>
      <c r="AZ27" s="174" t="s">
        <v>134</v>
      </c>
      <c r="BA27" s="173" t="s">
        <v>134</v>
      </c>
      <c r="BB27" s="174" t="s">
        <v>134</v>
      </c>
      <c r="BC27" s="174" t="s">
        <v>134</v>
      </c>
      <c r="BD27" s="173" t="s">
        <v>134</v>
      </c>
      <c r="BE27" s="174" t="s">
        <v>134</v>
      </c>
      <c r="BF27" s="174" t="s">
        <v>134</v>
      </c>
      <c r="BG27" s="173" t="s">
        <v>134</v>
      </c>
      <c r="BH27" s="174" t="s">
        <v>134</v>
      </c>
      <c r="BI27" s="174" t="s">
        <v>134</v>
      </c>
      <c r="BJ27" s="173" t="s">
        <v>134</v>
      </c>
      <c r="BK27" s="174" t="s">
        <v>134</v>
      </c>
      <c r="BL27" s="174" t="s">
        <v>134</v>
      </c>
      <c r="BM27" s="178" t="s">
        <v>134</v>
      </c>
      <c r="BN27" s="174" t="s">
        <v>134</v>
      </c>
      <c r="BO27" s="199" t="s">
        <v>134</v>
      </c>
      <c r="BP27" s="178" t="s">
        <v>134</v>
      </c>
      <c r="BQ27" s="174" t="s">
        <v>134</v>
      </c>
      <c r="BR27" s="199" t="s">
        <v>134</v>
      </c>
      <c r="BS27" s="178"/>
      <c r="BT27" s="174"/>
      <c r="BU27" s="174"/>
      <c r="BV27" s="178"/>
      <c r="BW27" s="174"/>
      <c r="BX27" s="199"/>
      <c r="BY27" s="178"/>
      <c r="BZ27" s="174"/>
      <c r="CA27" s="199"/>
      <c r="CB27" s="178"/>
      <c r="CC27" s="174"/>
      <c r="CD27" s="199"/>
      <c r="CE27" s="178"/>
      <c r="CF27" s="174"/>
      <c r="CG27" s="199"/>
      <c r="CJ27" s="265"/>
      <c r="CM27" s="265"/>
      <c r="CP27" s="265"/>
      <c r="CS27" s="265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" customFormat="1">
      <c r="A28" s="13" t="s">
        <v>755</v>
      </c>
      <c r="B28" s="181">
        <v>-71.7</v>
      </c>
      <c r="C28" s="177">
        <v>59.4</v>
      </c>
      <c r="D28" s="201">
        <v>-12.3</v>
      </c>
      <c r="E28" s="181">
        <v>-37.200000000000003</v>
      </c>
      <c r="F28" s="177">
        <v>-106.9</v>
      </c>
      <c r="G28" s="177">
        <v>-144.1</v>
      </c>
      <c r="H28" s="181">
        <v>-169.3</v>
      </c>
      <c r="I28" s="177">
        <v>563.9</v>
      </c>
      <c r="J28" s="177">
        <v>394.6</v>
      </c>
      <c r="K28" s="181">
        <v>-301.8</v>
      </c>
      <c r="L28" s="177">
        <v>1037.5</v>
      </c>
      <c r="M28" s="177">
        <v>735.7</v>
      </c>
      <c r="N28" s="181">
        <v>-116.8</v>
      </c>
      <c r="O28" s="177">
        <v>663.3</v>
      </c>
      <c r="P28" s="177">
        <v>546.5</v>
      </c>
      <c r="Q28" s="181">
        <v>-180</v>
      </c>
      <c r="R28" s="177">
        <v>872.5</v>
      </c>
      <c r="S28" s="177">
        <v>692.5</v>
      </c>
      <c r="T28" s="181">
        <v>-241.9</v>
      </c>
      <c r="U28" s="177">
        <v>991.1</v>
      </c>
      <c r="V28" s="177">
        <v>749.2</v>
      </c>
      <c r="W28" s="181">
        <v>-283.5</v>
      </c>
      <c r="X28" s="177">
        <v>1186.3</v>
      </c>
      <c r="Y28" s="177">
        <v>902.8</v>
      </c>
      <c r="Z28" s="181">
        <v>-14.3</v>
      </c>
      <c r="AA28" s="177">
        <v>-108.5</v>
      </c>
      <c r="AB28" s="177">
        <v>-122.8</v>
      </c>
      <c r="AC28" s="181">
        <v>-69.599999999999994</v>
      </c>
      <c r="AD28" s="177">
        <v>216.3</v>
      </c>
      <c r="AE28" s="177">
        <v>146.69999999999999</v>
      </c>
      <c r="AF28" s="181">
        <v>-68.5</v>
      </c>
      <c r="AG28" s="177">
        <v>77</v>
      </c>
      <c r="AH28" s="177">
        <v>8.5</v>
      </c>
      <c r="AI28" s="181">
        <v>-142</v>
      </c>
      <c r="AJ28" s="177">
        <v>422.3</v>
      </c>
      <c r="AK28" s="177">
        <v>280.3</v>
      </c>
      <c r="AL28" s="181">
        <v>-49</v>
      </c>
      <c r="AM28" s="177">
        <v>-691.8</v>
      </c>
      <c r="AN28" s="177">
        <v>-740.8</v>
      </c>
      <c r="AO28" s="181">
        <v>-143.6</v>
      </c>
      <c r="AP28" s="177">
        <v>-428.5</v>
      </c>
      <c r="AQ28" s="177">
        <v>-572.1</v>
      </c>
      <c r="AR28" s="181">
        <v>-296.5</v>
      </c>
      <c r="AS28" s="177">
        <v>354.8</v>
      </c>
      <c r="AT28" s="177">
        <v>58.3</v>
      </c>
      <c r="AU28" s="181">
        <v>-337</v>
      </c>
      <c r="AV28" s="177">
        <v>946.9</v>
      </c>
      <c r="AW28" s="177">
        <v>609.9</v>
      </c>
      <c r="AX28" s="181">
        <v>-358.7</v>
      </c>
      <c r="AY28" s="177">
        <v>1285.9000000000001</v>
      </c>
      <c r="AZ28" s="177">
        <v>927.2</v>
      </c>
      <c r="BA28" s="181">
        <v>-415.8</v>
      </c>
      <c r="BB28" s="177">
        <v>2038.5</v>
      </c>
      <c r="BC28" s="177">
        <v>1622.7</v>
      </c>
      <c r="BD28" s="181">
        <v>-535.20000000000005</v>
      </c>
      <c r="BE28" s="177">
        <v>1451.3</v>
      </c>
      <c r="BF28" s="177">
        <v>916.1</v>
      </c>
      <c r="BG28" s="181">
        <v>-532.9</v>
      </c>
      <c r="BH28" s="177">
        <v>136.80000000000001</v>
      </c>
      <c r="BI28" s="177">
        <v>-396.1</v>
      </c>
      <c r="BJ28" s="181">
        <v>14.5</v>
      </c>
      <c r="BK28" s="177">
        <v>-486.2</v>
      </c>
      <c r="BL28" s="177">
        <v>-471.7</v>
      </c>
      <c r="BM28" s="185">
        <v>-329.1</v>
      </c>
      <c r="BN28" s="177">
        <v>-2372.6</v>
      </c>
      <c r="BO28" s="202">
        <v>-2701.7</v>
      </c>
      <c r="BP28" s="185">
        <v>-309.10000000000002</v>
      </c>
      <c r="BQ28" s="177">
        <v>-3656.5</v>
      </c>
      <c r="BR28" s="202">
        <v>-3965.6</v>
      </c>
      <c r="BS28" s="185">
        <v>-364</v>
      </c>
      <c r="BT28" s="177">
        <v>-4593.1000000000004</v>
      </c>
      <c r="BU28" s="177">
        <v>-4957.1000000000004</v>
      </c>
      <c r="BV28" s="185">
        <v>-359.9</v>
      </c>
      <c r="BW28" s="177">
        <v>-867.5</v>
      </c>
      <c r="BX28" s="202">
        <v>-1227.4000000000001</v>
      </c>
      <c r="BY28" s="185">
        <v>-500.9</v>
      </c>
      <c r="BZ28" s="177">
        <v>-828.8</v>
      </c>
      <c r="CA28" s="202">
        <v>-1329.7</v>
      </c>
      <c r="CB28" s="185">
        <v>-703.9</v>
      </c>
      <c r="CC28" s="177">
        <v>-897</v>
      </c>
      <c r="CD28" s="202">
        <v>-1600.9</v>
      </c>
      <c r="CE28" s="185">
        <v>-969</v>
      </c>
      <c r="CF28" s="177">
        <v>-952.5</v>
      </c>
      <c r="CG28" s="202">
        <v>-1921.6</v>
      </c>
      <c r="CH28" s="178">
        <v>-380.3</v>
      </c>
      <c r="CI28" s="174">
        <v>400.5</v>
      </c>
      <c r="CJ28" s="199">
        <v>20.100000000000001</v>
      </c>
      <c r="CK28" s="185">
        <v>-761</v>
      </c>
      <c r="CL28" s="177">
        <v>469.8</v>
      </c>
      <c r="CM28" s="202">
        <v>-291.2</v>
      </c>
      <c r="CN28" s="185">
        <v>-1164.9000000000001</v>
      </c>
      <c r="CO28" s="177">
        <v>1064.4000000000001</v>
      </c>
      <c r="CP28" s="202">
        <v>-100.6</v>
      </c>
      <c r="CQ28" s="185">
        <v>-1851.9</v>
      </c>
      <c r="CR28" s="177">
        <v>1200.9000000000001</v>
      </c>
      <c r="CS28" s="202">
        <v>-651</v>
      </c>
    </row>
    <row r="29" spans="1:252" s="13" customFormat="1">
      <c r="A29" s="75" t="s">
        <v>756</v>
      </c>
      <c r="B29" s="187" t="s">
        <v>134</v>
      </c>
      <c r="C29" s="188" t="s">
        <v>134</v>
      </c>
      <c r="D29" s="207" t="s">
        <v>134</v>
      </c>
      <c r="E29" s="187" t="s">
        <v>134</v>
      </c>
      <c r="F29" s="188" t="s">
        <v>134</v>
      </c>
      <c r="G29" s="188" t="s">
        <v>134</v>
      </c>
      <c r="H29" s="187" t="s">
        <v>134</v>
      </c>
      <c r="I29" s="188" t="s">
        <v>134</v>
      </c>
      <c r="J29" s="188" t="s">
        <v>134</v>
      </c>
      <c r="K29" s="187" t="s">
        <v>134</v>
      </c>
      <c r="L29" s="188" t="s">
        <v>134</v>
      </c>
      <c r="M29" s="188" t="s">
        <v>134</v>
      </c>
      <c r="N29" s="187" t="s">
        <v>134</v>
      </c>
      <c r="O29" s="188" t="s">
        <v>134</v>
      </c>
      <c r="P29" s="188" t="s">
        <v>134</v>
      </c>
      <c r="Q29" s="187" t="s">
        <v>134</v>
      </c>
      <c r="R29" s="188" t="s">
        <v>134</v>
      </c>
      <c r="S29" s="188" t="s">
        <v>134</v>
      </c>
      <c r="T29" s="187" t="s">
        <v>134</v>
      </c>
      <c r="U29" s="188" t="s">
        <v>134</v>
      </c>
      <c r="V29" s="188" t="s">
        <v>134</v>
      </c>
      <c r="W29" s="187" t="s">
        <v>134</v>
      </c>
      <c r="X29" s="188" t="s">
        <v>134</v>
      </c>
      <c r="Y29" s="188" t="s">
        <v>134</v>
      </c>
      <c r="Z29" s="187" t="s">
        <v>134</v>
      </c>
      <c r="AA29" s="188" t="s">
        <v>134</v>
      </c>
      <c r="AB29" s="188" t="s">
        <v>134</v>
      </c>
      <c r="AC29" s="187" t="s">
        <v>134</v>
      </c>
      <c r="AD29" s="188" t="s">
        <v>134</v>
      </c>
      <c r="AE29" s="188" t="s">
        <v>134</v>
      </c>
      <c r="AF29" s="187" t="s">
        <v>134</v>
      </c>
      <c r="AG29" s="188" t="s">
        <v>134</v>
      </c>
      <c r="AH29" s="188" t="s">
        <v>134</v>
      </c>
      <c r="AI29" s="187" t="s">
        <v>134</v>
      </c>
      <c r="AJ29" s="188" t="s">
        <v>134</v>
      </c>
      <c r="AK29" s="188" t="s">
        <v>134</v>
      </c>
      <c r="AL29" s="187" t="s">
        <v>134</v>
      </c>
      <c r="AM29" s="188" t="s">
        <v>134</v>
      </c>
      <c r="AN29" s="188" t="s">
        <v>134</v>
      </c>
      <c r="AO29" s="187">
        <v>850.2</v>
      </c>
      <c r="AP29" s="188">
        <v>-986.6</v>
      </c>
      <c r="AQ29" s="188">
        <v>-136.4</v>
      </c>
      <c r="AR29" s="187">
        <v>696.5</v>
      </c>
      <c r="AS29" s="188">
        <v>-1028.0999999999999</v>
      </c>
      <c r="AT29" s="188">
        <v>-331.6</v>
      </c>
      <c r="AU29" s="187">
        <v>609.70000000000005</v>
      </c>
      <c r="AV29" s="188">
        <v>-872</v>
      </c>
      <c r="AW29" s="208">
        <v>-262.3</v>
      </c>
      <c r="AX29" s="187">
        <v>214.3</v>
      </c>
      <c r="AY29" s="188">
        <v>-268.5</v>
      </c>
      <c r="AZ29" s="188">
        <v>-54.2</v>
      </c>
      <c r="BA29" s="187">
        <v>-30.6</v>
      </c>
      <c r="BB29" s="188">
        <v>-73.8</v>
      </c>
      <c r="BC29" s="188">
        <v>-104.4</v>
      </c>
      <c r="BD29" s="187">
        <v>-34.4</v>
      </c>
      <c r="BE29" s="188">
        <v>-93.7</v>
      </c>
      <c r="BF29" s="188">
        <v>-128.1</v>
      </c>
      <c r="BG29" s="187">
        <v>113</v>
      </c>
      <c r="BH29" s="188">
        <v>-530.1</v>
      </c>
      <c r="BI29" s="188">
        <v>-417.1</v>
      </c>
      <c r="BJ29" s="187">
        <v>-200</v>
      </c>
      <c r="BK29" s="188">
        <v>114.5</v>
      </c>
      <c r="BL29" s="188">
        <v>-85.5</v>
      </c>
      <c r="BM29" s="190">
        <v>511.2</v>
      </c>
      <c r="BN29" s="191">
        <v>-730.8</v>
      </c>
      <c r="BO29" s="209">
        <v>-219.6</v>
      </c>
      <c r="BP29" s="190">
        <v>490.3</v>
      </c>
      <c r="BQ29" s="191">
        <v>-773.9</v>
      </c>
      <c r="BR29" s="209">
        <v>-283.89999999999998</v>
      </c>
      <c r="BS29" s="190">
        <v>844.9</v>
      </c>
      <c r="BT29" s="191">
        <v>-1021.7</v>
      </c>
      <c r="BU29" s="191">
        <v>-176.8</v>
      </c>
      <c r="BV29" s="190">
        <v>351.7</v>
      </c>
      <c r="BW29" s="191">
        <v>-223.4</v>
      </c>
      <c r="BX29" s="209">
        <v>128.30000000000001</v>
      </c>
      <c r="BY29" s="190">
        <v>413.2</v>
      </c>
      <c r="BZ29" s="191">
        <v>-7.2</v>
      </c>
      <c r="CA29" s="209">
        <v>406</v>
      </c>
      <c r="CB29" s="190">
        <v>667.9</v>
      </c>
      <c r="CC29" s="191">
        <v>-44.2</v>
      </c>
      <c r="CD29" s="209">
        <v>623.70000000000005</v>
      </c>
      <c r="CE29" s="190">
        <v>955.1</v>
      </c>
      <c r="CF29" s="191">
        <v>-135.1</v>
      </c>
      <c r="CG29" s="209">
        <v>819.9</v>
      </c>
      <c r="CH29" s="190">
        <v>90.2</v>
      </c>
      <c r="CI29" s="191">
        <v>195.9</v>
      </c>
      <c r="CJ29" s="209">
        <v>286.10000000000002</v>
      </c>
      <c r="CK29" s="190">
        <v>196.4</v>
      </c>
      <c r="CL29" s="191">
        <v>310.8</v>
      </c>
      <c r="CM29" s="209">
        <v>507.3</v>
      </c>
      <c r="CN29" s="190">
        <v>282.7</v>
      </c>
      <c r="CO29" s="191">
        <v>391.8</v>
      </c>
      <c r="CP29" s="209">
        <v>674.5</v>
      </c>
      <c r="CQ29" s="190">
        <v>-404.7</v>
      </c>
      <c r="CR29" s="191">
        <v>1291.5999999999999</v>
      </c>
      <c r="CS29" s="209">
        <v>886.9</v>
      </c>
    </row>
    <row r="30" spans="1:252">
      <c r="A30" s="78"/>
      <c r="B30" s="122"/>
      <c r="C30" s="122"/>
      <c r="D30" s="210"/>
      <c r="E30" s="122"/>
      <c r="F30" s="210"/>
      <c r="G30" s="122"/>
      <c r="H30" s="122"/>
      <c r="I30" s="122"/>
      <c r="J30" s="210"/>
      <c r="K30" s="122"/>
      <c r="L30" s="122"/>
      <c r="M30" s="210"/>
      <c r="N30" s="122"/>
      <c r="O30" s="122"/>
      <c r="P30" s="210"/>
      <c r="Q30" s="122"/>
      <c r="R30" s="122"/>
      <c r="S30" s="210"/>
      <c r="T30" s="122"/>
      <c r="U30" s="122"/>
      <c r="V30" s="210"/>
      <c r="W30" s="122"/>
      <c r="X30" s="122"/>
      <c r="Y30" s="210"/>
      <c r="Z30" s="122"/>
      <c r="AA30" s="122"/>
      <c r="AB30" s="210"/>
      <c r="AC30" s="122"/>
      <c r="AD30" s="122"/>
      <c r="AE30" s="210"/>
      <c r="AF30" s="122"/>
      <c r="AG30" s="122"/>
      <c r="AH30" s="210"/>
      <c r="AI30" s="122"/>
      <c r="AJ30" s="122"/>
      <c r="AK30" s="210"/>
      <c r="AL30" s="122"/>
      <c r="AM30" s="122"/>
      <c r="AN30" s="210"/>
      <c r="AO30" s="122"/>
      <c r="AP30" s="122"/>
      <c r="AQ30" s="122"/>
      <c r="AR30" s="122"/>
      <c r="AS30" s="122"/>
      <c r="AT30" s="122"/>
      <c r="AU30" s="122"/>
      <c r="AV30" s="122"/>
      <c r="AW30" s="210"/>
      <c r="AX30" s="122"/>
      <c r="AY30" s="211"/>
      <c r="AZ30" s="210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212"/>
      <c r="BT30" s="212"/>
      <c r="BU30" s="212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38:252">
      <c r="AL38"/>
      <c r="AM38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</sheetData>
  <sheetProtection selectLockedCells="1" selectUnlockedCells="1"/>
  <mergeCells count="64">
    <mergeCell ref="AR3:AT3"/>
    <mergeCell ref="CE2:CG2"/>
    <mergeCell ref="CE3:CG3"/>
    <mergeCell ref="CB2:CD2"/>
    <mergeCell ref="CB3:CD3"/>
    <mergeCell ref="BY2:CA2"/>
    <mergeCell ref="BY3:CA3"/>
    <mergeCell ref="AX3:AZ3"/>
    <mergeCell ref="AU3:AW3"/>
    <mergeCell ref="BM2:BO2"/>
    <mergeCell ref="BJ2:BL2"/>
    <mergeCell ref="BG2:BI2"/>
    <mergeCell ref="BA2:BC2"/>
    <mergeCell ref="AO3:AQ3"/>
    <mergeCell ref="AL3:AN3"/>
    <mergeCell ref="AL2:AN2"/>
    <mergeCell ref="BV2:BX2"/>
    <mergeCell ref="BV3:BX3"/>
    <mergeCell ref="BS3:BU3"/>
    <mergeCell ref="BS2:BU2"/>
    <mergeCell ref="AX2:AZ2"/>
    <mergeCell ref="BP2:BR2"/>
    <mergeCell ref="BP3:BR3"/>
    <mergeCell ref="AU2:AW2"/>
    <mergeCell ref="BM3:BO3"/>
    <mergeCell ref="BJ3:BL3"/>
    <mergeCell ref="BG3:BI3"/>
    <mergeCell ref="BD3:BF3"/>
    <mergeCell ref="BA3:BC3"/>
    <mergeCell ref="AF2:AH2"/>
    <mergeCell ref="AC2:AE2"/>
    <mergeCell ref="Z2:AB2"/>
    <mergeCell ref="W2:Y2"/>
    <mergeCell ref="AO2:AQ2"/>
    <mergeCell ref="E2:G2"/>
    <mergeCell ref="K2:M2"/>
    <mergeCell ref="T2:V2"/>
    <mergeCell ref="Q2:S2"/>
    <mergeCell ref="N2:P2"/>
    <mergeCell ref="AI3:AK3"/>
    <mergeCell ref="AF3:AH3"/>
    <mergeCell ref="AI2:AK2"/>
    <mergeCell ref="AR2:AT2"/>
    <mergeCell ref="B2:D2"/>
    <mergeCell ref="B3:D3"/>
    <mergeCell ref="AC3:AE3"/>
    <mergeCell ref="Z3:AB3"/>
    <mergeCell ref="W3:Y3"/>
    <mergeCell ref="T3:V3"/>
    <mergeCell ref="K3:M3"/>
    <mergeCell ref="H3:J3"/>
    <mergeCell ref="E3:G3"/>
    <mergeCell ref="Q3:S3"/>
    <mergeCell ref="N3:P3"/>
    <mergeCell ref="H2:J2"/>
    <mergeCell ref="CQ2:CS2"/>
    <mergeCell ref="CQ3:CS3"/>
    <mergeCell ref="CN2:CP2"/>
    <mergeCell ref="CN3:CP3"/>
    <mergeCell ref="BD2:BF2"/>
    <mergeCell ref="CK2:CM2"/>
    <mergeCell ref="CK3:CM3"/>
    <mergeCell ref="CH2:CJ2"/>
    <mergeCell ref="CH3:CJ3"/>
  </mergeCells>
  <hyperlinks>
    <hyperlink ref="A1" location="Índice!A1" display="           Índice           " xr:uid="{00000000-0004-0000-1B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0050"/>
  </sheetPr>
  <dimension ref="A1:BA20"/>
  <sheetViews>
    <sheetView workbookViewId="0">
      <pane xSplit="1" topLeftCell="AD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33" width="13.28515625" style="4" customWidth="1"/>
    <col min="34" max="53" width="10.5703125" style="4" customWidth="1"/>
    <col min="54" max="16384" width="9.14062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8" t="s">
        <v>681</v>
      </c>
      <c r="B2" s="87" t="s">
        <v>487</v>
      </c>
      <c r="C2" s="87" t="s">
        <v>486</v>
      </c>
      <c r="D2" s="87" t="s">
        <v>485</v>
      </c>
      <c r="E2" s="87" t="s">
        <v>484</v>
      </c>
      <c r="F2" s="87" t="s">
        <v>483</v>
      </c>
      <c r="G2" s="87" t="s">
        <v>482</v>
      </c>
      <c r="H2" s="87" t="s">
        <v>481</v>
      </c>
      <c r="I2" s="87" t="s">
        <v>480</v>
      </c>
      <c r="J2" s="87" t="s">
        <v>479</v>
      </c>
      <c r="K2" s="87" t="s">
        <v>478</v>
      </c>
      <c r="L2" s="87" t="s">
        <v>477</v>
      </c>
      <c r="M2" s="87" t="s">
        <v>476</v>
      </c>
      <c r="N2" s="87" t="s">
        <v>475</v>
      </c>
      <c r="O2" s="87" t="s">
        <v>474</v>
      </c>
      <c r="P2" s="87" t="s">
        <v>473</v>
      </c>
      <c r="Q2" s="87" t="s">
        <v>472</v>
      </c>
      <c r="R2" s="87" t="s">
        <v>471</v>
      </c>
      <c r="S2" s="87" t="s">
        <v>470</v>
      </c>
      <c r="T2" s="87" t="s">
        <v>469</v>
      </c>
      <c r="U2" s="87" t="s">
        <v>468</v>
      </c>
      <c r="V2" s="87" t="s">
        <v>467</v>
      </c>
      <c r="W2" s="87" t="s">
        <v>466</v>
      </c>
      <c r="X2" s="87" t="s">
        <v>800</v>
      </c>
      <c r="Y2" s="87" t="s">
        <v>843</v>
      </c>
      <c r="Z2" s="87" t="s">
        <v>861</v>
      </c>
      <c r="AA2" s="87" t="s">
        <v>908</v>
      </c>
      <c r="AB2" s="87" t="s">
        <v>917</v>
      </c>
      <c r="AC2" s="87" t="s">
        <v>927</v>
      </c>
      <c r="AD2" s="87" t="s">
        <v>934</v>
      </c>
      <c r="AE2" s="87" t="s">
        <v>943</v>
      </c>
      <c r="AF2" s="87" t="s">
        <v>974</v>
      </c>
      <c r="AG2" s="87" t="s">
        <v>979</v>
      </c>
    </row>
    <row r="3" spans="1:53" s="13" customFormat="1" ht="17.25">
      <c r="A3" s="60" t="s">
        <v>682</v>
      </c>
      <c r="B3" s="213">
        <v>1.0999999999999999E-2</v>
      </c>
      <c r="C3" s="213">
        <v>1.0999999999999999E-2</v>
      </c>
      <c r="D3" s="213">
        <v>1.2E-2</v>
      </c>
      <c r="E3" s="213">
        <v>1.7999999999999999E-2</v>
      </c>
      <c r="F3" s="213">
        <v>1.2999999999999999E-2</v>
      </c>
      <c r="G3" s="213">
        <v>1.4E-2</v>
      </c>
      <c r="H3" s="213">
        <v>1.4999999999999999E-2</v>
      </c>
      <c r="I3" s="213">
        <v>1.6E-2</v>
      </c>
      <c r="J3" s="213">
        <v>1.6E-2</v>
      </c>
      <c r="K3" s="213">
        <v>1.6E-2</v>
      </c>
      <c r="L3" s="213">
        <v>1.4999999999999999E-2</v>
      </c>
      <c r="M3" s="213">
        <v>1.7999999999999999E-2</v>
      </c>
      <c r="N3" s="213">
        <v>1.2E-2</v>
      </c>
      <c r="O3" s="213">
        <v>6.0000000000000001E-3</v>
      </c>
      <c r="P3" s="213">
        <v>5.0000000000000001E-3</v>
      </c>
      <c r="Q3" s="213">
        <v>1.4E-2</v>
      </c>
      <c r="R3" s="213">
        <v>1.2E-2</v>
      </c>
      <c r="S3" s="213">
        <v>1.2E-2</v>
      </c>
      <c r="T3" s="213">
        <v>7.0000000000000001E-3</v>
      </c>
      <c r="U3" s="213">
        <v>0.01</v>
      </c>
      <c r="V3" s="213">
        <v>6.0000000000000001E-3</v>
      </c>
      <c r="W3" s="213">
        <v>8.9999999999999993E-3</v>
      </c>
      <c r="X3" s="213">
        <v>5.0000000000000001E-3</v>
      </c>
      <c r="Y3" s="213">
        <v>8.9999999999999993E-3</v>
      </c>
      <c r="Z3" s="213">
        <v>8.0000000000000002E-3</v>
      </c>
      <c r="AA3" s="213">
        <v>8.0000000000000002E-3</v>
      </c>
      <c r="AB3" s="213">
        <v>4.0000000000000001E-3</v>
      </c>
      <c r="AC3" s="213">
        <v>0.01</v>
      </c>
      <c r="AD3" s="213">
        <v>6.0000000000000001E-3</v>
      </c>
      <c r="AE3" s="213">
        <v>7.0000000000000001E-3</v>
      </c>
      <c r="AF3" s="213">
        <v>6.0000000000000001E-3</v>
      </c>
      <c r="AG3" s="213">
        <v>8.0000000000000002E-3</v>
      </c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7.25">
      <c r="A4" s="60" t="s">
        <v>683</v>
      </c>
      <c r="B4" s="213">
        <v>0.113</v>
      </c>
      <c r="C4" s="213">
        <v>0.113</v>
      </c>
      <c r="D4" s="213">
        <v>0.13200000000000001</v>
      </c>
      <c r="E4" s="213">
        <v>0.188</v>
      </c>
      <c r="F4" s="213">
        <v>0.13700000000000001</v>
      </c>
      <c r="G4" s="213">
        <v>0.14699999999999999</v>
      </c>
      <c r="H4" s="213">
        <v>0.16300000000000001</v>
      </c>
      <c r="I4" s="213">
        <v>0.16500000000000001</v>
      </c>
      <c r="J4" s="213">
        <v>0.17499999999999999</v>
      </c>
      <c r="K4" s="213">
        <v>0.16400000000000001</v>
      </c>
      <c r="L4" s="213">
        <v>0.153</v>
      </c>
      <c r="M4" s="213">
        <v>0.184</v>
      </c>
      <c r="N4" s="213">
        <v>0.13</v>
      </c>
      <c r="O4" s="213">
        <v>5.8999999999999997E-2</v>
      </c>
      <c r="P4" s="213">
        <v>5.7000000000000002E-2</v>
      </c>
      <c r="Q4" s="213">
        <v>0.158</v>
      </c>
      <c r="R4" s="213">
        <v>0.13200000000000001</v>
      </c>
      <c r="S4" s="213">
        <v>0.13100000000000001</v>
      </c>
      <c r="T4" s="213">
        <v>7.9000000000000001E-2</v>
      </c>
      <c r="U4" s="213">
        <v>0.11600000000000001</v>
      </c>
      <c r="V4" s="213">
        <v>7.2999999999999995E-2</v>
      </c>
      <c r="W4" s="213">
        <v>0.10100000000000001</v>
      </c>
      <c r="X4" s="213">
        <v>6.0999999999999999E-2</v>
      </c>
      <c r="Y4" s="213">
        <v>0.109</v>
      </c>
      <c r="Z4" s="213">
        <v>0.09</v>
      </c>
      <c r="AA4" s="213">
        <v>9.6000000000000002E-2</v>
      </c>
      <c r="AB4" s="213">
        <v>5.3999999999999999E-2</v>
      </c>
      <c r="AC4" s="213">
        <v>0.127</v>
      </c>
      <c r="AD4" s="213">
        <v>7.6999999999999999E-2</v>
      </c>
      <c r="AE4" s="213">
        <v>9.9000000000000005E-2</v>
      </c>
      <c r="AF4" s="213">
        <v>7.8E-2</v>
      </c>
      <c r="AG4" s="213">
        <v>0.11</v>
      </c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>
      <c r="A5" s="60" t="s">
        <v>684</v>
      </c>
      <c r="B5" s="213">
        <v>0.53500000000000003</v>
      </c>
      <c r="C5" s="213">
        <v>0.54300000000000004</v>
      </c>
      <c r="D5" s="213">
        <v>0.54700000000000004</v>
      </c>
      <c r="E5" s="213">
        <v>0.50600000000000001</v>
      </c>
      <c r="F5" s="213">
        <v>0.52500000000000002</v>
      </c>
      <c r="G5" s="213">
        <v>0.51800000000000002</v>
      </c>
      <c r="H5" s="213">
        <v>0.51800000000000002</v>
      </c>
      <c r="I5" s="213">
        <v>0.51500000000000001</v>
      </c>
      <c r="J5" s="213">
        <v>0.51500000000000001</v>
      </c>
      <c r="K5" s="213">
        <v>0.51400000000000001</v>
      </c>
      <c r="L5" s="213">
        <v>0.51100000000000001</v>
      </c>
      <c r="M5" s="213">
        <v>0.52100000000000002</v>
      </c>
      <c r="N5" s="213">
        <v>0.52600000000000002</v>
      </c>
      <c r="O5" s="213">
        <v>0.52600000000000002</v>
      </c>
      <c r="P5" s="213">
        <v>0.54300000000000004</v>
      </c>
      <c r="Q5" s="213">
        <v>0.53</v>
      </c>
      <c r="R5" s="213">
        <v>0.53500000000000003</v>
      </c>
      <c r="S5" s="213">
        <v>0.54</v>
      </c>
      <c r="T5" s="213">
        <v>0.54500000000000004</v>
      </c>
      <c r="U5" s="213">
        <v>0.58099999999999996</v>
      </c>
      <c r="V5" s="213">
        <v>0.59599999999999997</v>
      </c>
      <c r="W5" s="213">
        <v>0.63300000000000001</v>
      </c>
      <c r="X5" s="213">
        <v>0.64800000000000002</v>
      </c>
      <c r="Y5" s="213">
        <v>0.63500000000000001</v>
      </c>
      <c r="Z5" s="213">
        <v>0.629</v>
      </c>
      <c r="AA5" s="213">
        <v>0.6</v>
      </c>
      <c r="AB5" s="213">
        <v>0.58599999999999997</v>
      </c>
      <c r="AC5" s="213">
        <v>0.58399999999999996</v>
      </c>
      <c r="AD5" s="213">
        <v>0.57299999999999995</v>
      </c>
      <c r="AE5" s="213">
        <v>0.57199999999999995</v>
      </c>
      <c r="AF5" s="213">
        <v>0.57499999999999996</v>
      </c>
      <c r="AG5" s="213">
        <v>0.58399999999999996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7.25">
      <c r="A6" s="60" t="s">
        <v>686</v>
      </c>
      <c r="B6" s="214">
        <v>4.9700000000000001E-2</v>
      </c>
      <c r="C6" s="214">
        <v>4.7199999999999999E-2</v>
      </c>
      <c r="D6" s="214">
        <v>4.2999999999999997E-2</v>
      </c>
      <c r="E6" s="214">
        <v>3.56E-2</v>
      </c>
      <c r="F6" s="214">
        <v>3.4299999999999997E-2</v>
      </c>
      <c r="G6" s="214">
        <v>3.3700000000000001E-2</v>
      </c>
      <c r="H6" s="214">
        <v>2.9100000000000001E-2</v>
      </c>
      <c r="I6" s="214">
        <v>2.5499999999999998E-2</v>
      </c>
      <c r="J6" s="214">
        <v>2.5600000000000001E-2</v>
      </c>
      <c r="K6" s="214">
        <v>2.1999999999999999E-2</v>
      </c>
      <c r="L6" s="214">
        <v>2.8400000000000002E-2</v>
      </c>
      <c r="M6" s="214">
        <v>3.3700000000000001E-2</v>
      </c>
      <c r="N6" s="214">
        <v>3.3700000000000001E-2</v>
      </c>
      <c r="O6" s="214">
        <v>3.5400000000000001E-2</v>
      </c>
      <c r="P6" s="214">
        <v>2.98E-2</v>
      </c>
      <c r="Q6" s="214">
        <v>2.3099999999999999E-2</v>
      </c>
      <c r="R6" s="214">
        <v>2.4199999999999999E-2</v>
      </c>
      <c r="S6" s="214">
        <v>2.23E-2</v>
      </c>
      <c r="T6" s="214">
        <v>2.2100000000000002E-2</v>
      </c>
      <c r="U6" s="214">
        <v>2.07E-2</v>
      </c>
      <c r="V6" s="214">
        <v>1.95E-2</v>
      </c>
      <c r="W6" s="214">
        <v>1.78E-2</v>
      </c>
      <c r="X6" s="214">
        <v>1.5800000000000002E-2</v>
      </c>
      <c r="Y6" s="213">
        <v>1.5800000000000002E-2</v>
      </c>
      <c r="Z6" s="213">
        <v>1.7299999999999999E-2</v>
      </c>
      <c r="AA6" s="214">
        <v>1.9800000000000002E-2</v>
      </c>
      <c r="AB6" s="214">
        <v>1.9900000000000001E-2</v>
      </c>
      <c r="AC6" s="214">
        <v>1.95E-2</v>
      </c>
      <c r="AD6" s="213">
        <v>2.3900000000000001E-2</v>
      </c>
      <c r="AE6" s="213">
        <v>2.3099999999999999E-2</v>
      </c>
      <c r="AF6" s="213">
        <v>2.0799999999999999E-2</v>
      </c>
      <c r="AG6" s="213">
        <v>1.7299999999999999E-2</v>
      </c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7.25">
      <c r="A7" s="62" t="s">
        <v>685</v>
      </c>
      <c r="B7" s="213">
        <v>1.7909999999999999</v>
      </c>
      <c r="C7" s="213">
        <v>1.857</v>
      </c>
      <c r="D7" s="213">
        <v>2.0590000000000002</v>
      </c>
      <c r="E7" s="213">
        <v>2.4860000000000002</v>
      </c>
      <c r="F7" s="213">
        <v>2.56</v>
      </c>
      <c r="G7" s="213">
        <v>2.4569999999999999</v>
      </c>
      <c r="H7" s="213">
        <v>2.589</v>
      </c>
      <c r="I7" s="213">
        <v>3.008</v>
      </c>
      <c r="J7" s="213">
        <v>2.9409999999999998</v>
      </c>
      <c r="K7" s="213">
        <v>3.4460000000000002</v>
      </c>
      <c r="L7" s="213">
        <v>2.7639999999999998</v>
      </c>
      <c r="M7" s="213">
        <v>2.2669999999999999</v>
      </c>
      <c r="N7" s="213">
        <v>2.3039999999999998</v>
      </c>
      <c r="O7" s="213">
        <v>2.343</v>
      </c>
      <c r="P7" s="213">
        <v>2.6040000000000001</v>
      </c>
      <c r="Q7" s="213">
        <v>3.177</v>
      </c>
      <c r="R7" s="213">
        <v>3.0310000000000001</v>
      </c>
      <c r="S7" s="213">
        <v>3.278</v>
      </c>
      <c r="T7" s="213">
        <v>3.153</v>
      </c>
      <c r="U7" s="213">
        <v>3.097</v>
      </c>
      <c r="V7" s="213">
        <v>3.153</v>
      </c>
      <c r="W7" s="213">
        <v>3.1970000000000001</v>
      </c>
      <c r="X7" s="213">
        <v>3.2490000000000001</v>
      </c>
      <c r="Y7" s="213">
        <v>3.1360000000000001</v>
      </c>
      <c r="Z7" s="213">
        <v>2.8570000000000002</v>
      </c>
      <c r="AA7" s="213">
        <v>2.573</v>
      </c>
      <c r="AB7" s="213">
        <v>2.5339999999999998</v>
      </c>
      <c r="AC7" s="213">
        <v>2.456</v>
      </c>
      <c r="AD7" s="213">
        <v>2.093</v>
      </c>
      <c r="AE7" s="213">
        <v>2.0590000000000002</v>
      </c>
      <c r="AF7" s="213">
        <v>2.153</v>
      </c>
      <c r="AG7" s="213">
        <v>2.4260000000000002</v>
      </c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688</v>
      </c>
      <c r="B8" s="213">
        <v>8.8999999999999996E-2</v>
      </c>
      <c r="C8" s="213">
        <v>8.7999999999999995E-2</v>
      </c>
      <c r="D8" s="213">
        <v>8.8999999999999996E-2</v>
      </c>
      <c r="E8" s="213">
        <v>8.8999999999999996E-2</v>
      </c>
      <c r="F8" s="213">
        <v>8.6999999999999994E-2</v>
      </c>
      <c r="G8" s="213">
        <v>8.3000000000000004E-2</v>
      </c>
      <c r="H8" s="213">
        <v>7.4999999999999997E-2</v>
      </c>
      <c r="I8" s="213">
        <v>7.6999999999999999E-2</v>
      </c>
      <c r="J8" s="213">
        <v>7.4999999999999997E-2</v>
      </c>
      <c r="K8" s="213">
        <v>7.5999999999999998E-2</v>
      </c>
      <c r="L8" s="213">
        <v>7.9000000000000001E-2</v>
      </c>
      <c r="M8" s="213">
        <v>7.5999999999999998E-2</v>
      </c>
      <c r="N8" s="213">
        <v>7.8E-2</v>
      </c>
      <c r="O8" s="213">
        <v>8.3000000000000004E-2</v>
      </c>
      <c r="P8" s="213">
        <v>7.8E-2</v>
      </c>
      <c r="Q8" s="213">
        <v>7.2999999999999995E-2</v>
      </c>
      <c r="R8" s="213">
        <v>7.2999999999999995E-2</v>
      </c>
      <c r="S8" s="213">
        <v>7.2999999999999995E-2</v>
      </c>
      <c r="T8" s="213">
        <v>7.0000000000000007E-2</v>
      </c>
      <c r="U8" s="213">
        <v>6.4000000000000001E-2</v>
      </c>
      <c r="V8" s="213">
        <v>6.2E-2</v>
      </c>
      <c r="W8" s="213">
        <v>5.7000000000000002E-2</v>
      </c>
      <c r="X8" s="213">
        <v>5.0999999999999997E-2</v>
      </c>
      <c r="Y8" s="213">
        <v>0.05</v>
      </c>
      <c r="Z8" s="213">
        <v>0.05</v>
      </c>
      <c r="AA8" s="213">
        <v>5.0999999999999997E-2</v>
      </c>
      <c r="AB8" s="213">
        <v>0.05</v>
      </c>
      <c r="AC8" s="213">
        <v>4.8000000000000001E-2</v>
      </c>
      <c r="AD8" s="213">
        <v>0.05</v>
      </c>
      <c r="AE8" s="213">
        <v>4.8000000000000001E-2</v>
      </c>
      <c r="AF8" s="213">
        <v>4.4999999999999998E-2</v>
      </c>
      <c r="AG8" s="213">
        <v>4.2000000000000003E-2</v>
      </c>
    </row>
    <row r="9" spans="1:53" s="13" customFormat="1">
      <c r="A9" s="60" t="s">
        <v>687</v>
      </c>
      <c r="B9" s="213">
        <v>0.158</v>
      </c>
      <c r="C9" s="213">
        <v>0.157</v>
      </c>
      <c r="D9" s="213">
        <v>0.16500000000000001</v>
      </c>
      <c r="E9" s="213">
        <v>0.17</v>
      </c>
      <c r="F9" s="213">
        <v>0.156</v>
      </c>
      <c r="G9" s="213">
        <v>0.15</v>
      </c>
      <c r="H9" s="213">
        <v>0.159</v>
      </c>
      <c r="I9" s="213">
        <v>0.152</v>
      </c>
      <c r="J9" s="213">
        <v>0.156</v>
      </c>
      <c r="K9" s="213">
        <v>0.158</v>
      </c>
      <c r="L9" s="213">
        <v>0.16200000000000001</v>
      </c>
      <c r="M9" s="213">
        <v>0.151</v>
      </c>
      <c r="N9" s="213">
        <v>0.151</v>
      </c>
      <c r="O9" s="213">
        <v>0.16</v>
      </c>
      <c r="P9" s="213">
        <v>0.16200000000000001</v>
      </c>
      <c r="Q9" s="213">
        <v>0.158</v>
      </c>
      <c r="R9" s="213">
        <v>0.14799999999999999</v>
      </c>
      <c r="S9" s="213">
        <v>0.14799999999999999</v>
      </c>
      <c r="T9" s="213">
        <v>0.14499999999999999</v>
      </c>
      <c r="U9" s="213">
        <v>0.184</v>
      </c>
      <c r="V9" s="213">
        <v>0.17599999999999999</v>
      </c>
      <c r="W9" s="213">
        <v>0.16800000000000001</v>
      </c>
      <c r="X9" s="213">
        <v>0.16700000000000001</v>
      </c>
      <c r="Y9" s="213">
        <v>0.17599999999999999</v>
      </c>
      <c r="Z9" s="213">
        <v>0.17100000000000001</v>
      </c>
      <c r="AA9" s="213">
        <v>0.161</v>
      </c>
      <c r="AB9" s="213">
        <v>0.161</v>
      </c>
      <c r="AC9" s="213">
        <v>0.1676</v>
      </c>
      <c r="AD9" s="213">
        <v>0.17599999999999999</v>
      </c>
      <c r="AE9" s="213">
        <v>0.185</v>
      </c>
      <c r="AF9" s="213">
        <v>0.17899999999999999</v>
      </c>
      <c r="AG9" s="213">
        <v>0.17199999999999999</v>
      </c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5"/>
      <c r="C10" s="215"/>
      <c r="D10" s="215"/>
      <c r="E10" s="215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AA10" s="213"/>
      <c r="AC10" s="213"/>
      <c r="AD10" s="4"/>
      <c r="AE10" s="213"/>
      <c r="AF10" s="213"/>
      <c r="AG10" s="213"/>
    </row>
    <row r="11" spans="1:53">
      <c r="A11" s="4" t="s">
        <v>689</v>
      </c>
      <c r="B11" s="214">
        <v>3.0300000000000001E-2</v>
      </c>
      <c r="C11" s="214">
        <v>2.5499999999999998E-2</v>
      </c>
      <c r="D11" s="214">
        <v>2.2599999999999999E-2</v>
      </c>
      <c r="E11" s="214">
        <v>1.7600000000000001E-2</v>
      </c>
      <c r="F11" s="214">
        <v>1.5900000000000001E-2</v>
      </c>
      <c r="G11" s="214">
        <v>1.5599999999999999E-2</v>
      </c>
      <c r="H11" s="214">
        <v>1.5900000000000001E-2</v>
      </c>
      <c r="I11" s="214">
        <v>1.54E-2</v>
      </c>
      <c r="J11" s="214">
        <v>1.5100000000000001E-2</v>
      </c>
      <c r="K11" s="214">
        <v>1.54E-2</v>
      </c>
      <c r="L11" s="214">
        <v>1.54E-2</v>
      </c>
      <c r="M11" s="214">
        <v>1.24E-2</v>
      </c>
      <c r="N11" s="214">
        <v>1.01E-2</v>
      </c>
      <c r="O11" s="214">
        <v>7.3000000000000001E-3</v>
      </c>
      <c r="P11" s="214">
        <v>5.1000000000000004E-3</v>
      </c>
      <c r="Q11" s="214">
        <v>4.7000000000000002E-3</v>
      </c>
      <c r="R11" s="214">
        <v>4.8999999999999998E-3</v>
      </c>
      <c r="S11" s="214">
        <v>7.9000000000000008E-3</v>
      </c>
      <c r="T11" s="214">
        <v>1.23E-2</v>
      </c>
      <c r="U11" s="214">
        <v>1.8499999999999999E-2</v>
      </c>
      <c r="V11" s="214">
        <v>2.4299999999999999E-2</v>
      </c>
      <c r="W11" s="214">
        <v>2.9100000000000001E-2</v>
      </c>
      <c r="X11" s="214">
        <v>3.3099999999999997E-2</v>
      </c>
      <c r="Y11" s="214">
        <v>3.2000000000000001E-2</v>
      </c>
      <c r="Z11" s="214">
        <v>3.2500000000000001E-2</v>
      </c>
      <c r="AA11" s="214">
        <v>3.15E-2</v>
      </c>
      <c r="AB11" s="214">
        <v>3.2199999999999999E-2</v>
      </c>
      <c r="AC11" s="214">
        <v>2.8299999999999999E-2</v>
      </c>
      <c r="AD11" s="214">
        <v>2.6200000000000001E-2</v>
      </c>
      <c r="AE11" s="214">
        <v>2.53E-2</v>
      </c>
      <c r="AF11" s="213">
        <v>2.63E-2</v>
      </c>
      <c r="AG11" s="213">
        <v>2.6800000000000001E-2</v>
      </c>
    </row>
    <row r="12" spans="1:53">
      <c r="A12" s="4" t="s">
        <v>690</v>
      </c>
      <c r="B12" s="214">
        <v>-2.7799999999999998E-2</v>
      </c>
      <c r="C12" s="214">
        <v>4.41E-2</v>
      </c>
      <c r="D12" s="214">
        <v>-4.24E-2</v>
      </c>
      <c r="E12" s="214">
        <v>4.4200000000000003E-2</v>
      </c>
      <c r="F12" s="214">
        <v>4.7999999999999996E-3</v>
      </c>
      <c r="G12" s="214">
        <v>0.16009999999999999</v>
      </c>
      <c r="H12" s="214">
        <v>3.8399999999999997E-2</v>
      </c>
      <c r="I12" s="214">
        <v>-3.2199999999999999E-2</v>
      </c>
      <c r="J12" s="214">
        <v>5.7000000000000002E-3</v>
      </c>
      <c r="K12" s="214">
        <v>-1.66E-2</v>
      </c>
      <c r="L12" s="214">
        <v>8.6699999999999999E-2</v>
      </c>
      <c r="M12" s="214">
        <v>-3.2099999999999997E-2</v>
      </c>
      <c r="N12" s="214">
        <v>0.2898</v>
      </c>
      <c r="O12" s="214">
        <v>5.33E-2</v>
      </c>
      <c r="P12" s="214">
        <v>3.0099999999999998E-2</v>
      </c>
      <c r="Q12" s="214">
        <v>-7.8700000000000006E-2</v>
      </c>
      <c r="R12" s="214">
        <v>9.6299999999999997E-2</v>
      </c>
      <c r="S12" s="214">
        <v>-0.122</v>
      </c>
      <c r="T12" s="214">
        <v>8.7400000000000005E-2</v>
      </c>
      <c r="U12" s="214">
        <v>2.5899999999999999E-2</v>
      </c>
      <c r="V12" s="214">
        <v>-0.151</v>
      </c>
      <c r="W12" s="214">
        <v>-6.1400000000000003E-2</v>
      </c>
      <c r="X12" s="214">
        <v>3.2199999999999999E-2</v>
      </c>
      <c r="Y12" s="214">
        <v>-3.49E-2</v>
      </c>
      <c r="Z12" s="214">
        <v>-2.63E-2</v>
      </c>
      <c r="AA12" s="214">
        <v>-5.1400000000000001E-2</v>
      </c>
      <c r="AB12" s="214">
        <v>3.9100000000000003E-2</v>
      </c>
      <c r="AC12" s="214">
        <v>-3.32E-2</v>
      </c>
      <c r="AD12" s="214">
        <v>1.6899999999999998E-2</v>
      </c>
      <c r="AE12" s="214">
        <v>8.2100000000000006E-2</v>
      </c>
      <c r="AF12" s="213">
        <v>2.8299999999999999E-2</v>
      </c>
      <c r="AG12" s="213">
        <v>0.1002</v>
      </c>
    </row>
    <row r="13" spans="1:53">
      <c r="A13" s="4" t="s">
        <v>691</v>
      </c>
      <c r="B13" s="214">
        <v>7.3000000000000001E-3</v>
      </c>
      <c r="C13" s="214">
        <v>-2.6800000000000001E-2</v>
      </c>
      <c r="D13" s="214">
        <v>-1.5E-3</v>
      </c>
      <c r="E13" s="214">
        <v>1.6199999999999999E-2</v>
      </c>
      <c r="F13" s="214">
        <v>1.4800000000000001E-2</v>
      </c>
      <c r="G13" s="214">
        <v>3.8600000000000002E-2</v>
      </c>
      <c r="H13" s="214">
        <v>2.75E-2</v>
      </c>
      <c r="I13" s="214">
        <v>-6.8999999999999999E-3</v>
      </c>
      <c r="J13" s="214">
        <v>2.1600000000000001E-2</v>
      </c>
      <c r="K13" s="214">
        <v>2.1899999999999999E-2</v>
      </c>
      <c r="L13" s="214">
        <v>-2.8E-3</v>
      </c>
      <c r="M13" s="214">
        <v>3.09E-2</v>
      </c>
      <c r="N13" s="214">
        <v>1.6899999999999998E-2</v>
      </c>
      <c r="O13" s="214">
        <v>2.6599999999999999E-2</v>
      </c>
      <c r="P13" s="214">
        <v>9.5899999999999999E-2</v>
      </c>
      <c r="Q13" s="214">
        <v>7.6399999999999996E-2</v>
      </c>
      <c r="R13" s="214">
        <v>8.2699999999999996E-2</v>
      </c>
      <c r="S13" s="214">
        <v>6.3100000000000003E-2</v>
      </c>
      <c r="T13" s="214">
        <v>8.0000000000000002E-3</v>
      </c>
      <c r="U13" s="214">
        <v>1.54E-2</v>
      </c>
      <c r="V13" s="214">
        <v>5.4899999999999997E-2</v>
      </c>
      <c r="W13" s="214">
        <v>2.5399999999999999E-2</v>
      </c>
      <c r="X13" s="214">
        <v>-1.44E-2</v>
      </c>
      <c r="Y13" s="214">
        <v>-1.0800000000000001E-2</v>
      </c>
      <c r="Z13" s="214">
        <v>2E-3</v>
      </c>
      <c r="AA13" s="214">
        <v>-4.65E-2</v>
      </c>
      <c r="AB13" s="214">
        <v>-4.8999999999999998E-3</v>
      </c>
      <c r="AC13" s="214">
        <v>1.84E-2</v>
      </c>
      <c r="AD13" s="214">
        <v>-9.1999999999999998E-3</v>
      </c>
      <c r="AE13" s="214">
        <v>2.0199999999999999E-2</v>
      </c>
      <c r="AF13" s="213">
        <v>1.5299999999999999E-2</v>
      </c>
      <c r="AG13" s="213">
        <v>3.8100000000000002E-2</v>
      </c>
    </row>
    <row r="14" spans="1:53">
      <c r="A14" s="4" t="s">
        <v>692</v>
      </c>
      <c r="B14" s="214">
        <v>9.5999999999999992E-3</v>
      </c>
      <c r="C14" s="214">
        <v>2.2000000000000001E-3</v>
      </c>
      <c r="D14" s="214">
        <v>5.8999999999999999E-3</v>
      </c>
      <c r="E14" s="214">
        <v>1.14E-2</v>
      </c>
      <c r="F14" s="214">
        <v>7.0000000000000001E-3</v>
      </c>
      <c r="G14" s="214">
        <v>1.89E-2</v>
      </c>
      <c r="H14" s="214">
        <v>7.1999999999999998E-3</v>
      </c>
      <c r="I14" s="214">
        <v>3.8999999999999998E-3</v>
      </c>
      <c r="J14" s="214">
        <v>1.5100000000000001E-2</v>
      </c>
      <c r="K14" s="214">
        <v>7.1000000000000004E-3</v>
      </c>
      <c r="L14" s="214">
        <v>2.5999999999999999E-3</v>
      </c>
      <c r="M14" s="214">
        <v>1.77E-2</v>
      </c>
      <c r="N14" s="214">
        <v>5.3E-3</v>
      </c>
      <c r="O14" s="214">
        <v>-4.3E-3</v>
      </c>
      <c r="P14" s="214">
        <v>1.24E-2</v>
      </c>
      <c r="Q14" s="214">
        <v>3.1300000000000001E-2</v>
      </c>
      <c r="R14" s="214">
        <v>2.0500000000000001E-2</v>
      </c>
      <c r="S14" s="214">
        <v>1.6799999999999999E-2</v>
      </c>
      <c r="T14" s="214">
        <v>3.0200000000000001E-2</v>
      </c>
      <c r="U14" s="214">
        <v>2.9600000000000001E-2</v>
      </c>
      <c r="V14" s="214">
        <v>3.2000000000000001E-2</v>
      </c>
      <c r="W14" s="214">
        <v>2.2200000000000001E-2</v>
      </c>
      <c r="X14" s="214">
        <v>-1.32E-2</v>
      </c>
      <c r="Y14" s="214">
        <v>1.6299999999999999E-2</v>
      </c>
      <c r="Z14" s="214">
        <v>2.0899999999999998E-2</v>
      </c>
      <c r="AA14" s="214">
        <v>7.6E-3</v>
      </c>
      <c r="AB14" s="214">
        <v>6.1000000000000004E-3</v>
      </c>
      <c r="AC14" s="214">
        <v>1.0800000000000001E-2</v>
      </c>
      <c r="AD14" s="214">
        <v>1.4200000000000001E-2</v>
      </c>
      <c r="AE14" s="214">
        <v>1.0500000000000001E-2</v>
      </c>
      <c r="AF14" s="213">
        <v>8.0000000000000002E-3</v>
      </c>
      <c r="AG14" s="213">
        <v>1.4800000000000001E-2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6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693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694</v>
      </c>
      <c r="W17" s="64"/>
      <c r="X17" s="64"/>
    </row>
    <row r="18" spans="1:24" ht="45">
      <c r="A18" s="65" t="s">
        <v>695</v>
      </c>
      <c r="W18" s="65"/>
      <c r="X18" s="65"/>
    </row>
    <row r="19" spans="1:24">
      <c r="A19" s="64" t="s">
        <v>825</v>
      </c>
      <c r="W19" s="64"/>
      <c r="X19" s="64"/>
    </row>
    <row r="20" spans="1:24">
      <c r="A20" s="64" t="s">
        <v>826</v>
      </c>
      <c r="W20" s="64"/>
      <c r="X20" s="64"/>
    </row>
  </sheetData>
  <sheetProtection selectLockedCells="1" selectUnlockedCells="1"/>
  <hyperlinks>
    <hyperlink ref="A1" location="Índice!A1" display="           Índice           " xr:uid="{00000000-0004-0000-1C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0050"/>
  </sheetPr>
  <dimension ref="A1:AG9"/>
  <sheetViews>
    <sheetView workbookViewId="0">
      <pane xSplit="1" topLeftCell="AC1" activePane="topRight" state="frozen"/>
      <selection pane="topRight" activeCell="AG2" sqref="AG2:AG6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5" max="25" width="13.28515625" customWidth="1"/>
    <col min="26" max="33" width="13.28515625" style="4" customWidth="1"/>
    <col min="34" max="16384" width="9" style="4"/>
  </cols>
  <sheetData>
    <row r="1" spans="1:33" ht="57" customHeight="1">
      <c r="A1" s="5" t="s">
        <v>17</v>
      </c>
      <c r="W1" s="5"/>
      <c r="X1" s="5"/>
    </row>
    <row r="2" spans="1:33" customFormat="1" ht="16.5" customHeight="1">
      <c r="A2" s="98" t="s">
        <v>3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19</v>
      </c>
      <c r="X2" s="87" t="s">
        <v>798</v>
      </c>
      <c r="Y2" s="87" t="s">
        <v>827</v>
      </c>
      <c r="Z2" s="87" t="s">
        <v>859</v>
      </c>
      <c r="AA2" s="87" t="s">
        <v>907</v>
      </c>
      <c r="AB2" s="87" t="s">
        <v>915</v>
      </c>
      <c r="AC2" s="87" t="s">
        <v>926</v>
      </c>
      <c r="AD2" s="87" t="s">
        <v>933</v>
      </c>
      <c r="AE2" s="87" t="s">
        <v>942</v>
      </c>
      <c r="AF2" s="87" t="s">
        <v>968</v>
      </c>
      <c r="AG2" s="87" t="s">
        <v>978</v>
      </c>
    </row>
    <row r="3" spans="1:33" s="13" customFormat="1">
      <c r="A3" s="4" t="s">
        <v>696</v>
      </c>
      <c r="B3" s="119">
        <v>536</v>
      </c>
      <c r="C3" s="119">
        <v>532</v>
      </c>
      <c r="D3" s="119">
        <v>530</v>
      </c>
      <c r="E3" s="119">
        <v>526</v>
      </c>
      <c r="F3" s="119">
        <v>518</v>
      </c>
      <c r="G3" s="119">
        <v>517</v>
      </c>
      <c r="H3" s="119">
        <v>518</v>
      </c>
      <c r="I3" s="119">
        <v>518</v>
      </c>
      <c r="J3" s="119">
        <v>518</v>
      </c>
      <c r="K3" s="119">
        <v>518</v>
      </c>
      <c r="L3" s="119">
        <v>518</v>
      </c>
      <c r="M3" s="119">
        <v>518</v>
      </c>
      <c r="N3" s="119">
        <v>514</v>
      </c>
      <c r="O3" s="119">
        <v>514</v>
      </c>
      <c r="P3" s="119">
        <v>508</v>
      </c>
      <c r="Q3" s="119">
        <v>507</v>
      </c>
      <c r="R3" s="119">
        <v>502</v>
      </c>
      <c r="S3" s="119">
        <v>500</v>
      </c>
      <c r="T3" s="119">
        <v>499</v>
      </c>
      <c r="U3" s="119">
        <v>497</v>
      </c>
      <c r="V3" s="119">
        <v>497</v>
      </c>
      <c r="W3" s="119">
        <v>496</v>
      </c>
      <c r="X3" s="119">
        <v>495</v>
      </c>
      <c r="Y3" s="119">
        <v>495</v>
      </c>
      <c r="Z3" s="119">
        <v>495</v>
      </c>
      <c r="AA3" s="119">
        <v>495</v>
      </c>
      <c r="AB3" s="119">
        <v>493</v>
      </c>
      <c r="AC3" s="119">
        <v>492</v>
      </c>
      <c r="AD3" s="119">
        <v>492</v>
      </c>
      <c r="AE3" s="119">
        <v>492</v>
      </c>
      <c r="AF3" s="119">
        <v>492</v>
      </c>
      <c r="AG3" s="119">
        <v>492</v>
      </c>
    </row>
    <row r="4" spans="1:33">
      <c r="A4" s="4" t="s">
        <v>697</v>
      </c>
      <c r="B4" s="119">
        <v>200</v>
      </c>
      <c r="C4" s="119">
        <v>200</v>
      </c>
      <c r="D4" s="119">
        <v>196</v>
      </c>
      <c r="E4" s="119">
        <v>191</v>
      </c>
      <c r="F4" s="119">
        <v>189</v>
      </c>
      <c r="G4" s="119">
        <v>187</v>
      </c>
      <c r="H4" s="119">
        <v>187</v>
      </c>
      <c r="I4" s="119">
        <v>187</v>
      </c>
      <c r="J4" s="119">
        <v>184</v>
      </c>
      <c r="K4" s="119">
        <v>181</v>
      </c>
      <c r="L4" s="119">
        <v>178</v>
      </c>
      <c r="M4" s="119">
        <v>178</v>
      </c>
      <c r="N4" s="119">
        <v>181</v>
      </c>
      <c r="O4" s="119">
        <v>181</v>
      </c>
      <c r="P4" s="119">
        <v>182</v>
      </c>
      <c r="Q4" s="119">
        <v>182</v>
      </c>
      <c r="R4" s="119">
        <v>156</v>
      </c>
      <c r="S4" s="119">
        <v>156</v>
      </c>
      <c r="T4" s="119">
        <v>142</v>
      </c>
      <c r="U4" s="119">
        <v>138</v>
      </c>
      <c r="V4" s="119">
        <v>138</v>
      </c>
      <c r="W4" s="119">
        <v>138</v>
      </c>
      <c r="X4" s="119">
        <v>142</v>
      </c>
      <c r="Y4" s="119">
        <v>131</v>
      </c>
      <c r="Z4" s="119">
        <v>129</v>
      </c>
      <c r="AA4" s="119">
        <v>128</v>
      </c>
      <c r="AB4" s="119">
        <v>127</v>
      </c>
      <c r="AC4" s="119">
        <v>127</v>
      </c>
      <c r="AD4" s="119">
        <v>125</v>
      </c>
      <c r="AE4" s="119">
        <v>125</v>
      </c>
      <c r="AF4" s="119">
        <v>120</v>
      </c>
      <c r="AG4" s="119">
        <v>118</v>
      </c>
    </row>
    <row r="5" spans="1:33" s="13" customFormat="1">
      <c r="A5" s="4" t="s">
        <v>698</v>
      </c>
      <c r="B5" s="119">
        <v>501</v>
      </c>
      <c r="C5" s="119">
        <v>478</v>
      </c>
      <c r="D5" s="119">
        <v>480</v>
      </c>
      <c r="E5" s="119">
        <v>486</v>
      </c>
      <c r="F5" s="119">
        <v>486</v>
      </c>
      <c r="G5" s="119">
        <v>461</v>
      </c>
      <c r="H5" s="119">
        <v>455</v>
      </c>
      <c r="I5" s="119">
        <v>443</v>
      </c>
      <c r="J5" s="119">
        <v>436</v>
      </c>
      <c r="K5" s="119">
        <v>433</v>
      </c>
      <c r="L5" s="119">
        <v>427</v>
      </c>
      <c r="M5" s="119">
        <v>419</v>
      </c>
      <c r="N5" s="119">
        <v>422</v>
      </c>
      <c r="O5" s="119">
        <v>422</v>
      </c>
      <c r="P5" s="119">
        <v>418</v>
      </c>
      <c r="Q5" s="119">
        <v>418</v>
      </c>
      <c r="R5" s="119">
        <v>426</v>
      </c>
      <c r="S5" s="119">
        <v>418</v>
      </c>
      <c r="T5" s="119">
        <v>414</v>
      </c>
      <c r="U5" s="119">
        <v>427</v>
      </c>
      <c r="V5" s="119">
        <v>429</v>
      </c>
      <c r="W5" s="119">
        <v>410</v>
      </c>
      <c r="X5" s="119">
        <v>435</v>
      </c>
      <c r="Y5" s="119">
        <v>437</v>
      </c>
      <c r="Z5" s="119">
        <v>430</v>
      </c>
      <c r="AA5" s="119">
        <v>427</v>
      </c>
      <c r="AB5" s="119">
        <v>420</v>
      </c>
      <c r="AC5" s="119">
        <v>413</v>
      </c>
      <c r="AD5" s="119">
        <v>403</v>
      </c>
      <c r="AE5" s="119">
        <v>395</v>
      </c>
      <c r="AF5" s="119">
        <v>379</v>
      </c>
      <c r="AG5" s="119">
        <v>360</v>
      </c>
    </row>
    <row r="6" spans="1:33">
      <c r="A6" s="4" t="s">
        <v>699</v>
      </c>
      <c r="B6" s="119">
        <v>11098</v>
      </c>
      <c r="C6" s="119">
        <v>10503</v>
      </c>
      <c r="D6" s="119">
        <v>10591</v>
      </c>
      <c r="E6" s="119">
        <v>10516</v>
      </c>
      <c r="F6" s="119">
        <v>10732</v>
      </c>
      <c r="G6" s="119">
        <v>10705</v>
      </c>
      <c r="H6" s="119">
        <v>10732</v>
      </c>
      <c r="I6" s="119">
        <v>10763</v>
      </c>
      <c r="J6" s="119">
        <v>10182</v>
      </c>
      <c r="K6" s="119">
        <v>10276</v>
      </c>
      <c r="L6" s="119">
        <v>10313</v>
      </c>
      <c r="M6" s="119">
        <v>10283</v>
      </c>
      <c r="N6" s="119">
        <v>10237</v>
      </c>
      <c r="O6" s="119">
        <v>10216</v>
      </c>
      <c r="P6" s="119">
        <v>10187</v>
      </c>
      <c r="Q6" s="119">
        <v>9280</v>
      </c>
      <c r="R6" s="119">
        <v>9224</v>
      </c>
      <c r="S6" s="119">
        <v>9156</v>
      </c>
      <c r="T6" s="119">
        <v>9080</v>
      </c>
      <c r="U6" s="119">
        <v>9002</v>
      </c>
      <c r="V6" s="119">
        <v>8886</v>
      </c>
      <c r="W6" s="119">
        <v>8789</v>
      </c>
      <c r="X6" s="119">
        <v>8730</v>
      </c>
      <c r="Y6" s="119">
        <v>8658</v>
      </c>
      <c r="Z6" s="119">
        <v>8804</v>
      </c>
      <c r="AA6" s="119">
        <v>8975</v>
      </c>
      <c r="AB6" s="119">
        <v>8958</v>
      </c>
      <c r="AC6" s="119">
        <v>9089</v>
      </c>
      <c r="AD6" s="119">
        <v>9437</v>
      </c>
      <c r="AE6" s="119">
        <v>9411</v>
      </c>
      <c r="AF6" s="119">
        <v>9346</v>
      </c>
      <c r="AG6" s="119">
        <v>9462</v>
      </c>
    </row>
    <row r="7" spans="1:33">
      <c r="Y7" s="10"/>
    </row>
    <row r="8" spans="1:33">
      <c r="AF8" s="46"/>
    </row>
    <row r="9" spans="1:33">
      <c r="AF9" s="276"/>
    </row>
  </sheetData>
  <sheetProtection selectLockedCells="1" selectUnlockedCells="1"/>
  <hyperlinks>
    <hyperlink ref="A1" location="Índice!A1" display="           Índice           " xr:uid="{00000000-0004-0000-1D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50"/>
  </sheetPr>
  <dimension ref="A1:FNH37"/>
  <sheetViews>
    <sheetView workbookViewId="0">
      <pane xSplit="1" topLeftCell="BD1" activePane="topRight" state="frozen"/>
      <selection pane="topRight" activeCell="BF1" sqref="BF1:BF1048576"/>
    </sheetView>
  </sheetViews>
  <sheetFormatPr defaultColWidth="9.140625" defaultRowHeight="15"/>
  <cols>
    <col min="1" max="1" width="60.5703125" style="4" customWidth="1"/>
    <col min="2" max="12" width="17.5703125" style="45" customWidth="1"/>
    <col min="13" max="13" width="17.42578125" style="45" customWidth="1"/>
    <col min="14" max="24" width="17.5703125" style="45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58" width="19.5703125" style="4" customWidth="1"/>
    <col min="59" max="16384" width="9.14062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8" t="s">
        <v>700</v>
      </c>
      <c r="B2" s="87" t="s">
        <v>804</v>
      </c>
      <c r="C2" s="87" t="s">
        <v>805</v>
      </c>
      <c r="D2" s="87" t="s">
        <v>806</v>
      </c>
      <c r="E2" s="87" t="s">
        <v>807</v>
      </c>
      <c r="F2" s="87" t="s">
        <v>324</v>
      </c>
      <c r="G2" s="87" t="s">
        <v>808</v>
      </c>
      <c r="H2" s="87" t="s">
        <v>809</v>
      </c>
      <c r="I2" s="87" t="s">
        <v>810</v>
      </c>
      <c r="J2" s="87" t="s">
        <v>811</v>
      </c>
      <c r="K2" s="87" t="s">
        <v>316</v>
      </c>
      <c r="L2" s="87" t="s">
        <v>812</v>
      </c>
      <c r="M2" s="87" t="s">
        <v>813</v>
      </c>
      <c r="N2" s="87" t="s">
        <v>814</v>
      </c>
      <c r="O2" s="87" t="s">
        <v>815</v>
      </c>
      <c r="P2" s="87" t="s">
        <v>308</v>
      </c>
      <c r="Q2" s="87" t="s">
        <v>816</v>
      </c>
      <c r="R2" s="87" t="s">
        <v>817</v>
      </c>
      <c r="S2" s="87" t="s">
        <v>818</v>
      </c>
      <c r="T2" s="87" t="s">
        <v>819</v>
      </c>
      <c r="U2" s="87" t="s">
        <v>300</v>
      </c>
      <c r="V2" s="87" t="s">
        <v>487</v>
      </c>
      <c r="W2" s="87" t="s">
        <v>486</v>
      </c>
      <c r="X2" s="87" t="s">
        <v>485</v>
      </c>
      <c r="Y2" s="87" t="s">
        <v>484</v>
      </c>
      <c r="Z2" s="89">
        <v>2017</v>
      </c>
      <c r="AA2" s="87" t="s">
        <v>483</v>
      </c>
      <c r="AB2" s="87" t="s">
        <v>482</v>
      </c>
      <c r="AC2" s="87" t="s">
        <v>481</v>
      </c>
      <c r="AD2" s="87" t="s">
        <v>480</v>
      </c>
      <c r="AE2" s="87" t="s">
        <v>272</v>
      </c>
      <c r="AF2" s="87" t="s">
        <v>479</v>
      </c>
      <c r="AG2" s="87" t="s">
        <v>478</v>
      </c>
      <c r="AH2" s="87" t="s">
        <v>477</v>
      </c>
      <c r="AI2" s="87" t="s">
        <v>476</v>
      </c>
      <c r="AJ2" s="87" t="s">
        <v>290</v>
      </c>
      <c r="AK2" s="87" t="s">
        <v>475</v>
      </c>
      <c r="AL2" s="87" t="s">
        <v>474</v>
      </c>
      <c r="AM2" s="87" t="s">
        <v>473</v>
      </c>
      <c r="AN2" s="87" t="s">
        <v>472</v>
      </c>
      <c r="AO2" s="87" t="s">
        <v>267</v>
      </c>
      <c r="AP2" s="87" t="s">
        <v>471</v>
      </c>
      <c r="AQ2" s="87" t="s">
        <v>470</v>
      </c>
      <c r="AR2" s="87" t="s">
        <v>469</v>
      </c>
      <c r="AS2" s="87" t="s">
        <v>468</v>
      </c>
      <c r="AT2" s="87" t="s">
        <v>266</v>
      </c>
      <c r="AU2" s="87" t="s">
        <v>467</v>
      </c>
      <c r="AV2" s="87" t="s">
        <v>466</v>
      </c>
      <c r="AW2" s="87" t="s">
        <v>800</v>
      </c>
      <c r="AX2" s="87" t="s">
        <v>843</v>
      </c>
      <c r="AY2" s="87" t="s">
        <v>861</v>
      </c>
      <c r="AZ2" s="87" t="s">
        <v>908</v>
      </c>
      <c r="BA2" s="87" t="s">
        <v>917</v>
      </c>
      <c r="BB2" s="87" t="s">
        <v>927</v>
      </c>
      <c r="BC2" s="87" t="s">
        <v>934</v>
      </c>
      <c r="BD2" s="87" t="s">
        <v>943</v>
      </c>
      <c r="BE2" s="87" t="s">
        <v>974</v>
      </c>
      <c r="BF2" s="87" t="s">
        <v>979</v>
      </c>
    </row>
    <row r="3" spans="1:4428" s="13" customFormat="1">
      <c r="A3" s="13" t="s">
        <v>701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702</v>
      </c>
      <c r="B4" s="216">
        <v>0.5</v>
      </c>
      <c r="C4" s="216">
        <v>0.53</v>
      </c>
      <c r="D4" s="216">
        <v>0.44740000000000002</v>
      </c>
      <c r="E4" s="216">
        <v>0.46204105788244582</v>
      </c>
      <c r="F4" s="216">
        <v>1.79</v>
      </c>
      <c r="G4" s="216">
        <v>0.19</v>
      </c>
      <c r="H4" s="216">
        <v>0.37</v>
      </c>
      <c r="I4" s="216">
        <v>0.52668323358476965</v>
      </c>
      <c r="J4" s="216">
        <v>0.60686795384055225</v>
      </c>
      <c r="K4" s="216">
        <v>2.0946036966507324</v>
      </c>
      <c r="L4" s="216">
        <v>0.35949999999999999</v>
      </c>
      <c r="M4" s="216">
        <v>0.47</v>
      </c>
      <c r="N4" s="216">
        <v>0.878614730767172</v>
      </c>
      <c r="O4" s="216">
        <v>0.36554848384829647</v>
      </c>
      <c r="P4" s="216">
        <v>2.0753422223949687</v>
      </c>
      <c r="Q4" s="216">
        <v>0.4598737035856641</v>
      </c>
      <c r="R4" s="216">
        <v>0.49280000000000002</v>
      </c>
      <c r="S4" s="216">
        <v>0.26</v>
      </c>
      <c r="T4" s="216">
        <v>0.40344815943123025</v>
      </c>
      <c r="U4" s="216">
        <v>1.6130590956168642</v>
      </c>
      <c r="V4" s="216">
        <v>0.31</v>
      </c>
      <c r="W4" s="216">
        <v>0.45</v>
      </c>
      <c r="X4" s="216">
        <v>0.55000000000000004</v>
      </c>
      <c r="Y4" s="216">
        <v>1.26</v>
      </c>
      <c r="Z4" s="216">
        <v>2.57</v>
      </c>
      <c r="AA4" s="216">
        <v>0.59</v>
      </c>
      <c r="AB4" s="216">
        <v>0.64</v>
      </c>
      <c r="AC4" s="216">
        <v>0.71</v>
      </c>
      <c r="AD4" s="216">
        <v>0.62</v>
      </c>
      <c r="AE4" s="216">
        <v>2.56</v>
      </c>
      <c r="AF4" s="216">
        <v>0.78</v>
      </c>
      <c r="AG4" s="216">
        <v>0.82</v>
      </c>
      <c r="AH4" s="216">
        <v>0.71</v>
      </c>
      <c r="AI4" s="216">
        <v>0.97</v>
      </c>
      <c r="AJ4" s="216">
        <v>3.29</v>
      </c>
      <c r="AK4" s="216">
        <v>0.63</v>
      </c>
      <c r="AL4" s="216">
        <v>0.28999999999999998</v>
      </c>
      <c r="AM4" s="216">
        <v>0.28999999999999998</v>
      </c>
      <c r="AN4" s="216">
        <v>0.56999999999999995</v>
      </c>
      <c r="AO4" s="216">
        <v>1.78</v>
      </c>
      <c r="AP4" s="216">
        <v>0.68</v>
      </c>
      <c r="AQ4" s="216">
        <v>0.65</v>
      </c>
      <c r="AR4" s="216">
        <v>0.38</v>
      </c>
      <c r="AS4" s="216">
        <v>0.61</v>
      </c>
      <c r="AT4" s="216">
        <v>2.3199999999999998</v>
      </c>
      <c r="AU4" s="216">
        <v>0.4</v>
      </c>
      <c r="AV4" s="216">
        <v>0.56000000000000005</v>
      </c>
      <c r="AW4" s="216">
        <v>0.18</v>
      </c>
      <c r="AX4" s="216">
        <v>0.61</v>
      </c>
      <c r="AY4" s="216">
        <v>0.52</v>
      </c>
      <c r="AZ4" s="216">
        <v>0.55000000000000004</v>
      </c>
      <c r="BA4" s="216">
        <v>0.31</v>
      </c>
      <c r="BB4" s="216">
        <v>0.74</v>
      </c>
      <c r="BC4" s="216">
        <v>0.46</v>
      </c>
      <c r="BD4" s="216">
        <v>0.6</v>
      </c>
      <c r="BE4" s="216">
        <v>0.48</v>
      </c>
      <c r="BF4" s="216">
        <v>0.69</v>
      </c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703</v>
      </c>
      <c r="B5" s="216">
        <v>11.69</v>
      </c>
      <c r="C5" s="216">
        <v>11.95</v>
      </c>
      <c r="D5" s="216">
        <v>12.25</v>
      </c>
      <c r="E5" s="216">
        <v>12.352115557568156</v>
      </c>
      <c r="F5" s="216">
        <v>12.35</v>
      </c>
      <c r="G5" s="216">
        <v>12.6</v>
      </c>
      <c r="H5" s="216">
        <v>12.89</v>
      </c>
      <c r="I5" s="216">
        <v>13.249482069757619</v>
      </c>
      <c r="J5" s="216">
        <v>13.867234556057639</v>
      </c>
      <c r="K5" s="216">
        <v>13.867234556057639</v>
      </c>
      <c r="L5" s="216">
        <v>14.03</v>
      </c>
      <c r="M5" s="216">
        <v>14.31</v>
      </c>
      <c r="N5" s="216">
        <v>14.952314493698832</v>
      </c>
      <c r="O5" s="216">
        <v>15.18081530549888</v>
      </c>
      <c r="P5" s="216">
        <v>15.18081530549888</v>
      </c>
      <c r="Q5" s="216">
        <v>15.460207183124535</v>
      </c>
      <c r="R5" s="216">
        <v>15.76</v>
      </c>
      <c r="S5" s="216">
        <v>15.83</v>
      </c>
      <c r="T5" s="216">
        <v>15.755017396843568</v>
      </c>
      <c r="U5" s="216">
        <v>15.755017396843568</v>
      </c>
      <c r="V5" s="216">
        <v>15.86</v>
      </c>
      <c r="W5" s="216">
        <v>16.149999999999999</v>
      </c>
      <c r="X5" s="216">
        <v>16.46</v>
      </c>
      <c r="Y5" s="216">
        <v>17.2</v>
      </c>
      <c r="Z5" s="216">
        <v>17.2</v>
      </c>
      <c r="AA5" s="216">
        <v>17.600000000000001</v>
      </c>
      <c r="AB5" s="216">
        <v>17.2</v>
      </c>
      <c r="AC5" s="216">
        <v>17.73</v>
      </c>
      <c r="AD5" s="216">
        <v>17.8</v>
      </c>
      <c r="AE5" s="216">
        <v>17.8</v>
      </c>
      <c r="AF5" s="216">
        <v>18.02</v>
      </c>
      <c r="AG5" s="216">
        <v>18.39</v>
      </c>
      <c r="AH5" s="216">
        <v>18.91</v>
      </c>
      <c r="AI5" s="216">
        <v>19.059999999999999</v>
      </c>
      <c r="AJ5" s="216">
        <v>19.059999999999999</v>
      </c>
      <c r="AK5" s="216">
        <v>19.73</v>
      </c>
      <c r="AL5" s="216">
        <v>20.100000000000001</v>
      </c>
      <c r="AM5" s="216">
        <v>20.43</v>
      </c>
      <c r="AN5" s="216">
        <v>20.41</v>
      </c>
      <c r="AO5" s="216">
        <v>20.41</v>
      </c>
      <c r="AP5" s="216">
        <v>20.98</v>
      </c>
      <c r="AQ5" s="216">
        <v>21.16</v>
      </c>
      <c r="AR5" s="216">
        <v>21.39</v>
      </c>
      <c r="AS5" s="216">
        <v>22.13</v>
      </c>
      <c r="AT5" s="216">
        <v>22.13</v>
      </c>
      <c r="AU5" s="216">
        <v>22</v>
      </c>
      <c r="AV5" s="216">
        <v>21.93</v>
      </c>
      <c r="AW5" s="216">
        <v>22.03</v>
      </c>
      <c r="AX5" s="216">
        <v>23.03</v>
      </c>
      <c r="AY5" s="216">
        <v>23.18</v>
      </c>
      <c r="AZ5" s="216">
        <v>23.05</v>
      </c>
      <c r="BA5" s="216">
        <v>23.19</v>
      </c>
      <c r="BB5" s="216">
        <v>23.64</v>
      </c>
      <c r="BC5" s="216">
        <v>23.97</v>
      </c>
      <c r="BD5" s="216">
        <v>24.69</v>
      </c>
      <c r="BE5" s="216">
        <v>25.08</v>
      </c>
      <c r="BF5" s="216">
        <v>25.46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7.25">
      <c r="A6" s="38" t="s">
        <v>704</v>
      </c>
      <c r="B6" s="156">
        <v>60.3</v>
      </c>
      <c r="C6" s="156">
        <v>105.8</v>
      </c>
      <c r="D6" s="156">
        <v>61.7</v>
      </c>
      <c r="E6" s="156">
        <v>86.5</v>
      </c>
      <c r="F6" s="156">
        <v>314.3</v>
      </c>
      <c r="G6" s="156">
        <v>66.099999999999994</v>
      </c>
      <c r="H6" s="156">
        <v>66.599999999999994</v>
      </c>
      <c r="I6" s="156">
        <v>67.7</v>
      </c>
      <c r="J6" s="156">
        <v>80.30376828</v>
      </c>
      <c r="K6" s="156">
        <v>280.8</v>
      </c>
      <c r="L6" s="156">
        <v>76.991580839999997</v>
      </c>
      <c r="M6" s="156">
        <v>84.4</v>
      </c>
      <c r="N6" s="156">
        <v>93.5</v>
      </c>
      <c r="O6" s="156">
        <v>101.5148251</v>
      </c>
      <c r="P6" s="156">
        <v>356.44250388</v>
      </c>
      <c r="Q6" s="156">
        <v>76.2</v>
      </c>
      <c r="R6" s="156">
        <v>80.400000000000006</v>
      </c>
      <c r="S6" s="156">
        <v>78.099999999999994</v>
      </c>
      <c r="T6" s="156">
        <v>30.05513667</v>
      </c>
      <c r="U6" s="156">
        <v>251.71062603999999</v>
      </c>
      <c r="V6" s="156">
        <v>81.099999999999994</v>
      </c>
      <c r="W6" s="156">
        <v>81.7</v>
      </c>
      <c r="X6" s="156">
        <v>83</v>
      </c>
      <c r="Y6" s="156">
        <v>174.4</v>
      </c>
      <c r="Z6" s="156">
        <v>420.2</v>
      </c>
      <c r="AA6" s="156">
        <v>84.5</v>
      </c>
      <c r="AB6" s="156">
        <v>116.4</v>
      </c>
      <c r="AC6" s="156">
        <v>88.3</v>
      </c>
      <c r="AD6" s="156">
        <v>130.69999999999999</v>
      </c>
      <c r="AE6" s="156">
        <v>419.9</v>
      </c>
      <c r="AF6" s="156">
        <v>127.7</v>
      </c>
      <c r="AG6" s="156">
        <v>135</v>
      </c>
      <c r="AH6" s="156">
        <v>112</v>
      </c>
      <c r="AI6" s="156">
        <v>161.9</v>
      </c>
      <c r="AJ6" s="156">
        <v>536.6</v>
      </c>
      <c r="AK6" s="156">
        <v>101</v>
      </c>
      <c r="AL6" s="216">
        <v>0</v>
      </c>
      <c r="AM6" s="216">
        <v>0</v>
      </c>
      <c r="AN6" s="216">
        <v>117.2</v>
      </c>
      <c r="AO6" s="216">
        <v>218.2</v>
      </c>
      <c r="AP6" s="216">
        <v>93.1</v>
      </c>
      <c r="AQ6" s="216">
        <v>125.4</v>
      </c>
      <c r="AR6" s="216">
        <v>105.1</v>
      </c>
      <c r="AS6" s="216">
        <v>58.7</v>
      </c>
      <c r="AT6" s="216">
        <v>382.2</v>
      </c>
      <c r="AU6" s="216">
        <v>136.6</v>
      </c>
      <c r="AV6" s="216">
        <v>154</v>
      </c>
      <c r="AW6" s="216">
        <v>45</v>
      </c>
      <c r="AX6" s="216">
        <v>24.8</v>
      </c>
      <c r="AY6" s="216">
        <v>150</v>
      </c>
      <c r="AZ6" s="216">
        <v>140</v>
      </c>
      <c r="BA6" s="216">
        <v>70</v>
      </c>
      <c r="BB6" s="216">
        <v>74.900000000000006</v>
      </c>
      <c r="BC6" s="216">
        <v>50</v>
      </c>
      <c r="BD6" s="216">
        <v>121.1</v>
      </c>
      <c r="BE6" s="216">
        <v>50</v>
      </c>
      <c r="BF6" s="216">
        <v>146.9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705</v>
      </c>
      <c r="B7" s="216">
        <v>0.14744196371941323</v>
      </c>
      <c r="C7" s="216">
        <v>0.2586958501080252</v>
      </c>
      <c r="D7" s="216">
        <v>0.15086516022367821</v>
      </c>
      <c r="E7" s="216">
        <v>0.21150464115637221</v>
      </c>
      <c r="F7" s="216">
        <v>0.76850761520748889</v>
      </c>
      <c r="G7" s="216">
        <v>0.16300272782059208</v>
      </c>
      <c r="H7" s="216">
        <v>0.16300272782059208</v>
      </c>
      <c r="I7" s="216">
        <v>0.16563180396218224</v>
      </c>
      <c r="J7" s="216">
        <v>0.19635398489671521</v>
      </c>
      <c r="K7" s="216">
        <v>0.68667670638038381</v>
      </c>
      <c r="L7" s="216">
        <v>0.18825522170665923</v>
      </c>
      <c r="M7" s="216">
        <v>0.20638350231327518</v>
      </c>
      <c r="N7" s="216">
        <v>0.22869523229441038</v>
      </c>
      <c r="O7" s="216">
        <v>0.24821799600956515</v>
      </c>
      <c r="P7" s="216">
        <v>0.87155195232390992</v>
      </c>
      <c r="Q7" s="216">
        <v>0.18632828221698539</v>
      </c>
      <c r="R7" s="216">
        <v>0.19669926800835547</v>
      </c>
      <c r="S7" s="216">
        <v>0.19087287447035481</v>
      </c>
      <c r="T7" s="216">
        <v>7.348902770282166E-2</v>
      </c>
      <c r="U7" s="216">
        <v>0.64738945239851742</v>
      </c>
      <c r="V7" s="216">
        <v>0.19830088321135014</v>
      </c>
      <c r="W7" s="216">
        <v>0.19976796742746372</v>
      </c>
      <c r="X7" s="216">
        <f t="shared" ref="X7:AR7" si="0">X$6*1000000/(X$9+X$13+X$17)</f>
        <v>0.20294664989570976</v>
      </c>
      <c r="Y7" s="216">
        <f t="shared" si="0"/>
        <v>0.42643247881700941</v>
      </c>
      <c r="Z7" s="216">
        <f t="shared" si="0"/>
        <v>1.027447979351533</v>
      </c>
      <c r="AA7" s="216">
        <f t="shared" si="0"/>
        <v>0.20661436043599365</v>
      </c>
      <c r="AB7" s="216">
        <f t="shared" si="0"/>
        <v>0.28461433792603152</v>
      </c>
      <c r="AC7" s="216">
        <f t="shared" si="0"/>
        <v>0.2159058938047129</v>
      </c>
      <c r="AD7" s="216">
        <f t="shared" si="0"/>
        <v>0.31957984507673809</v>
      </c>
      <c r="AE7" s="216">
        <f t="shared" si="0"/>
        <v>1.0267144372434762</v>
      </c>
      <c r="AF7" s="216">
        <f t="shared" si="0"/>
        <v>0.31224442399617031</v>
      </c>
      <c r="AG7" s="216">
        <f t="shared" si="0"/>
        <v>0.33009394862555202</v>
      </c>
      <c r="AH7" s="216">
        <f t="shared" si="0"/>
        <v>0.27385572034119871</v>
      </c>
      <c r="AI7" s="216">
        <f t="shared" si="0"/>
        <v>0.39586822431464347</v>
      </c>
      <c r="AJ7" s="216">
        <f t="shared" si="0"/>
        <v>1.3120623172775645</v>
      </c>
      <c r="AK7" s="216">
        <f t="shared" si="0"/>
        <v>0.24695917637911668</v>
      </c>
      <c r="AL7" s="216">
        <f t="shared" si="0"/>
        <v>0</v>
      </c>
      <c r="AM7" s="216">
        <f t="shared" si="0"/>
        <v>0</v>
      </c>
      <c r="AN7" s="216">
        <f t="shared" si="0"/>
        <v>0.28657045021418293</v>
      </c>
      <c r="AO7" s="216">
        <f t="shared" si="0"/>
        <v>0.53352962659329961</v>
      </c>
      <c r="AP7" s="216">
        <f t="shared" si="0"/>
        <v>0.22764256753362141</v>
      </c>
      <c r="AQ7" s="216">
        <f t="shared" si="0"/>
        <v>0.30662060116773499</v>
      </c>
      <c r="AR7" s="216">
        <f t="shared" si="0"/>
        <v>0.25698425185589269</v>
      </c>
      <c r="AS7" s="216">
        <f t="shared" ref="AS7:AX7" si="1">(AS$6*1000000)/(AS$9+AS$13+AS$17)</f>
        <v>0.1435297391431104</v>
      </c>
      <c r="AT7" s="216">
        <f t="shared" si="1"/>
        <v>0.93453264566434058</v>
      </c>
      <c r="AU7" s="216">
        <f t="shared" si="1"/>
        <v>0.33400617320185483</v>
      </c>
      <c r="AV7" s="216">
        <f t="shared" si="1"/>
        <v>0.37655161546914823</v>
      </c>
      <c r="AW7" s="216">
        <f t="shared" si="1"/>
        <v>0.11003131620851733</v>
      </c>
      <c r="AX7" s="216">
        <f t="shared" si="1"/>
        <v>6.0639480932694001E-2</v>
      </c>
      <c r="AY7" s="216">
        <f t="shared" ref="AY7:BF7" si="2">(AY$6*1000000)/(AY$9+AY$13+AY$17)</f>
        <v>0.36677105402839111</v>
      </c>
      <c r="AZ7" s="216">
        <f t="shared" si="2"/>
        <v>0.34231965042649837</v>
      </c>
      <c r="BA7" s="216">
        <f t="shared" si="2"/>
        <v>0.17115982521324918</v>
      </c>
      <c r="BB7" s="216">
        <f t="shared" si="2"/>
        <v>0.18314101297817664</v>
      </c>
      <c r="BC7" s="216">
        <f t="shared" si="2"/>
        <v>0.1222570180094637</v>
      </c>
      <c r="BD7" s="216">
        <f t="shared" si="2"/>
        <v>0.29610649761892111</v>
      </c>
      <c r="BE7" s="216">
        <f t="shared" si="2"/>
        <v>0.1222570180094637</v>
      </c>
      <c r="BF7" s="216">
        <f t="shared" si="2"/>
        <v>0.35919111891180439</v>
      </c>
    </row>
    <row r="8" spans="1:4428" s="13" customFormat="1">
      <c r="A8" s="13" t="s">
        <v>706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121"/>
      <c r="S8" s="121"/>
      <c r="T8" s="121"/>
      <c r="U8" s="121"/>
      <c r="V8" s="121"/>
      <c r="W8" s="121"/>
      <c r="X8" s="121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2"/>
      <c r="AY8"/>
      <c r="AZ8"/>
      <c r="BA8" s="216"/>
    </row>
    <row r="9" spans="1:4428">
      <c r="A9" s="49" t="s">
        <v>707</v>
      </c>
      <c r="B9" s="119">
        <v>205043374</v>
      </c>
      <c r="C9" s="119">
        <v>205043374</v>
      </c>
      <c r="D9" s="119">
        <v>205043374</v>
      </c>
      <c r="E9" s="119">
        <v>205043374</v>
      </c>
      <c r="F9" s="119">
        <v>205043374</v>
      </c>
      <c r="G9" s="119">
        <v>205043395</v>
      </c>
      <c r="H9" s="119">
        <v>205043395</v>
      </c>
      <c r="I9" s="119">
        <v>205043395</v>
      </c>
      <c r="J9" s="119">
        <v>205043395</v>
      </c>
      <c r="K9" s="119">
        <v>205043395</v>
      </c>
      <c r="L9" s="119">
        <v>205043395</v>
      </c>
      <c r="M9" s="119">
        <v>205043395</v>
      </c>
      <c r="N9" s="119">
        <v>205044395</v>
      </c>
      <c r="O9" s="119">
        <v>205051528</v>
      </c>
      <c r="P9" s="119">
        <v>205051528</v>
      </c>
      <c r="Q9" s="119">
        <v>205052205</v>
      </c>
      <c r="R9" s="119">
        <v>205054605</v>
      </c>
      <c r="S9" s="119">
        <v>205054605</v>
      </c>
      <c r="T9" s="119">
        <v>205054905</v>
      </c>
      <c r="U9" s="119">
        <v>205054905</v>
      </c>
      <c r="V9" s="119">
        <v>205057282</v>
      </c>
      <c r="W9" s="119">
        <v>205057682</v>
      </c>
      <c r="X9" s="119">
        <v>205058382</v>
      </c>
      <c r="Y9" s="119">
        <v>205058582</v>
      </c>
      <c r="Z9" s="119">
        <v>205058582</v>
      </c>
      <c r="AA9" s="119">
        <v>205059232</v>
      </c>
      <c r="AB9" s="119">
        <v>205060332</v>
      </c>
      <c r="AC9" s="119">
        <v>205061432</v>
      </c>
      <c r="AD9" s="119">
        <v>205062132</v>
      </c>
      <c r="AE9" s="119">
        <v>205062132</v>
      </c>
      <c r="AF9" s="119">
        <v>205062132</v>
      </c>
      <c r="AG9" s="119">
        <v>205062132</v>
      </c>
      <c r="AH9" s="119">
        <v>205062432</v>
      </c>
      <c r="AI9" s="119">
        <v>205064841</v>
      </c>
      <c r="AJ9" s="119">
        <v>205064841</v>
      </c>
      <c r="AK9" s="119">
        <v>205064841</v>
      </c>
      <c r="AL9" s="119">
        <v>205064841</v>
      </c>
      <c r="AM9" s="119">
        <v>205064841</v>
      </c>
      <c r="AN9" s="119">
        <v>205064841</v>
      </c>
      <c r="AO9" s="119">
        <v>205064841</v>
      </c>
      <c r="AP9" s="119">
        <v>205064841</v>
      </c>
      <c r="AQ9" s="119">
        <v>205064841</v>
      </c>
      <c r="AR9" s="119">
        <v>205064841</v>
      </c>
      <c r="AS9" s="119">
        <v>205064841</v>
      </c>
      <c r="AT9" s="119">
        <v>205064841</v>
      </c>
      <c r="AU9" s="119">
        <v>205064841</v>
      </c>
      <c r="AV9" s="119">
        <v>205064841</v>
      </c>
      <c r="AW9" s="119">
        <v>205064841</v>
      </c>
      <c r="AX9" s="119">
        <v>205064841</v>
      </c>
      <c r="AY9" s="119">
        <v>205064841</v>
      </c>
      <c r="AZ9" s="119">
        <v>205064841</v>
      </c>
      <c r="BA9" s="119">
        <v>205064841</v>
      </c>
      <c r="BB9" s="119">
        <v>205064841</v>
      </c>
      <c r="BC9" s="119">
        <v>205064841</v>
      </c>
      <c r="BD9" s="119">
        <v>205064841</v>
      </c>
      <c r="BE9" s="119">
        <v>205064841</v>
      </c>
      <c r="BF9" s="119">
        <v>205064841</v>
      </c>
    </row>
    <row r="10" spans="1:4428">
      <c r="A10" s="49" t="s">
        <v>708</v>
      </c>
      <c r="B10" s="216">
        <v>14.9</v>
      </c>
      <c r="C10" s="216">
        <v>13</v>
      </c>
      <c r="D10" s="216">
        <v>14.13</v>
      </c>
      <c r="E10" s="216">
        <v>13</v>
      </c>
      <c r="F10" s="216">
        <v>13</v>
      </c>
      <c r="G10" s="216">
        <v>11.52</v>
      </c>
      <c r="H10" s="216">
        <v>11.5</v>
      </c>
      <c r="I10" s="216">
        <v>13.5</v>
      </c>
      <c r="J10" s="216">
        <v>12.7</v>
      </c>
      <c r="K10" s="216">
        <v>12.7</v>
      </c>
      <c r="L10" s="216">
        <v>10</v>
      </c>
      <c r="M10" s="216">
        <v>9</v>
      </c>
      <c r="N10" s="216">
        <v>6.65</v>
      </c>
      <c r="O10" s="216">
        <v>9</v>
      </c>
      <c r="P10" s="216">
        <v>9</v>
      </c>
      <c r="Q10" s="216">
        <v>9.49</v>
      </c>
      <c r="R10" s="216">
        <v>9.52</v>
      </c>
      <c r="S10" s="216">
        <v>12.9</v>
      </c>
      <c r="T10" s="216">
        <v>11.33</v>
      </c>
      <c r="U10" s="216">
        <v>11.33</v>
      </c>
      <c r="V10" s="216">
        <v>19.5</v>
      </c>
      <c r="W10" s="216">
        <v>18</v>
      </c>
      <c r="X10" s="216">
        <v>19.600000000000001</v>
      </c>
      <c r="Y10" s="216">
        <v>26.4</v>
      </c>
      <c r="Z10" s="216">
        <v>26.4</v>
      </c>
      <c r="AA10" s="216">
        <v>27.5</v>
      </c>
      <c r="AB10" s="216">
        <v>16.48</v>
      </c>
      <c r="AC10" s="216">
        <v>17.7</v>
      </c>
      <c r="AD10" s="216">
        <v>22.45</v>
      </c>
      <c r="AE10" s="216">
        <v>22.45</v>
      </c>
      <c r="AF10" s="216">
        <v>24.79</v>
      </c>
      <c r="AG10" s="216">
        <v>22.9</v>
      </c>
      <c r="AH10" s="216">
        <v>22.55</v>
      </c>
      <c r="AI10" s="216">
        <v>23</v>
      </c>
      <c r="AJ10" s="216">
        <v>23</v>
      </c>
      <c r="AK10" s="216">
        <v>15.16</v>
      </c>
      <c r="AL10" s="119">
        <v>16.440000000000001</v>
      </c>
      <c r="AM10" s="216">
        <v>13.81</v>
      </c>
      <c r="AN10" s="216">
        <v>15.67</v>
      </c>
      <c r="AO10" s="216">
        <v>15.67</v>
      </c>
      <c r="AP10" s="216">
        <v>13.9</v>
      </c>
      <c r="AQ10" s="216">
        <v>14.8</v>
      </c>
      <c r="AR10" s="216">
        <v>12.71</v>
      </c>
      <c r="AS10" s="216">
        <v>11.4</v>
      </c>
      <c r="AT10" s="216">
        <v>11.4</v>
      </c>
      <c r="AU10" s="216">
        <v>11.95</v>
      </c>
      <c r="AV10" s="216">
        <v>11.16</v>
      </c>
      <c r="AW10" s="216">
        <v>12.62</v>
      </c>
      <c r="AX10" s="216">
        <v>10.71</v>
      </c>
      <c r="AY10" s="216">
        <v>11.13</v>
      </c>
      <c r="AZ10" s="216">
        <v>14.88</v>
      </c>
      <c r="BA10" s="216">
        <v>12.73</v>
      </c>
      <c r="BB10" s="216">
        <v>13.86</v>
      </c>
      <c r="BC10" s="216">
        <v>13.34</v>
      </c>
      <c r="BD10" s="4">
        <v>11.99</v>
      </c>
      <c r="BE10" s="4">
        <v>12.74</v>
      </c>
      <c r="BF10" s="4">
        <v>11.65</v>
      </c>
    </row>
    <row r="11" spans="1:4428">
      <c r="A11" s="49" t="s">
        <v>709</v>
      </c>
      <c r="B11" s="119">
        <v>3055146272.5999999</v>
      </c>
      <c r="C11" s="119">
        <v>2665563862</v>
      </c>
      <c r="D11" s="119">
        <v>2897262874.6200004</v>
      </c>
      <c r="E11" s="119">
        <v>2665563862</v>
      </c>
      <c r="F11" s="119">
        <v>2665563862</v>
      </c>
      <c r="G11" s="119">
        <v>2362099910.4000001</v>
      </c>
      <c r="H11" s="119">
        <v>2357999042.5</v>
      </c>
      <c r="I11" s="119">
        <v>2768085832.5</v>
      </c>
      <c r="J11" s="119">
        <v>2604051116.5</v>
      </c>
      <c r="K11" s="119">
        <v>2604051116.5</v>
      </c>
      <c r="L11" s="216">
        <v>2050433950</v>
      </c>
      <c r="M11" s="119">
        <v>1845390555</v>
      </c>
      <c r="N11" s="119">
        <v>1363545226.75</v>
      </c>
      <c r="O11" s="119">
        <v>1845463752</v>
      </c>
      <c r="P11" s="119">
        <v>1845463752</v>
      </c>
      <c r="Q11" s="119">
        <v>1945945425.45</v>
      </c>
      <c r="R11" s="119">
        <v>1952119839.5999999</v>
      </c>
      <c r="S11" s="119">
        <v>2645204404.5</v>
      </c>
      <c r="T11" s="119">
        <v>2323272073.6500001</v>
      </c>
      <c r="U11" s="119">
        <v>2323272073.6500001</v>
      </c>
      <c r="V11" s="119">
        <v>3998616999</v>
      </c>
      <c r="W11" s="119">
        <v>3691038276</v>
      </c>
      <c r="X11" s="119">
        <f t="shared" ref="X11:AY11" si="3">X10*X9</f>
        <v>4019144287.2000003</v>
      </c>
      <c r="Y11" s="119">
        <f t="shared" si="3"/>
        <v>5413546564.7999992</v>
      </c>
      <c r="Z11" s="119">
        <f t="shared" si="3"/>
        <v>5413546564.7999992</v>
      </c>
      <c r="AA11" s="119">
        <f t="shared" si="3"/>
        <v>5639128880</v>
      </c>
      <c r="AB11" s="119">
        <f t="shared" si="3"/>
        <v>3379394271.3600001</v>
      </c>
      <c r="AC11" s="119">
        <f t="shared" si="3"/>
        <v>3629587346.3999996</v>
      </c>
      <c r="AD11" s="119">
        <f t="shared" si="3"/>
        <v>4603644863.3999996</v>
      </c>
      <c r="AE11" s="119">
        <f t="shared" si="3"/>
        <v>4603644863.3999996</v>
      </c>
      <c r="AF11" s="119">
        <f t="shared" si="3"/>
        <v>5083490252.2799997</v>
      </c>
      <c r="AG11" s="119">
        <f t="shared" si="3"/>
        <v>4695922822.7999992</v>
      </c>
      <c r="AH11" s="119">
        <f t="shared" si="3"/>
        <v>4624157841.6000004</v>
      </c>
      <c r="AI11" s="119">
        <f t="shared" si="3"/>
        <v>4716491343</v>
      </c>
      <c r="AJ11" s="119">
        <f t="shared" si="3"/>
        <v>4716491343</v>
      </c>
      <c r="AK11" s="119">
        <f t="shared" si="3"/>
        <v>3108782989.5599999</v>
      </c>
      <c r="AL11" s="119">
        <f t="shared" si="3"/>
        <v>3371265986.0400004</v>
      </c>
      <c r="AM11" s="119">
        <f t="shared" si="3"/>
        <v>2831945454.21</v>
      </c>
      <c r="AN11" s="119">
        <f t="shared" si="3"/>
        <v>3213366058.4699998</v>
      </c>
      <c r="AO11" s="119">
        <f t="shared" si="3"/>
        <v>3213366058.4699998</v>
      </c>
      <c r="AP11" s="119">
        <f t="shared" si="3"/>
        <v>2850401289.9000001</v>
      </c>
      <c r="AQ11" s="119">
        <f t="shared" si="3"/>
        <v>3034959646.8000002</v>
      </c>
      <c r="AR11" s="119">
        <f t="shared" si="3"/>
        <v>2606374129.1100001</v>
      </c>
      <c r="AS11" s="119">
        <f t="shared" si="3"/>
        <v>2337739187.4000001</v>
      </c>
      <c r="AT11" s="119">
        <f t="shared" si="3"/>
        <v>2337739187.4000001</v>
      </c>
      <c r="AU11" s="119">
        <f t="shared" si="3"/>
        <v>2450524849.9499998</v>
      </c>
      <c r="AV11" s="119">
        <f t="shared" si="3"/>
        <v>2288523625.5599999</v>
      </c>
      <c r="AW11" s="119">
        <f t="shared" si="3"/>
        <v>2587918293.4200001</v>
      </c>
      <c r="AX11" s="119">
        <f t="shared" si="3"/>
        <v>2196244447.1100001</v>
      </c>
      <c r="AY11" s="119">
        <f t="shared" si="3"/>
        <v>2282371680.3299999</v>
      </c>
      <c r="AZ11" s="119">
        <f t="shared" ref="AZ11:BF11" si="4">AZ10*AZ9</f>
        <v>3051364834.0799999</v>
      </c>
      <c r="BA11" s="119">
        <f t="shared" si="4"/>
        <v>2610475425.9300003</v>
      </c>
      <c r="BB11" s="119">
        <f t="shared" si="4"/>
        <v>2842198696.2599998</v>
      </c>
      <c r="BC11" s="119">
        <f t="shared" si="4"/>
        <v>2735564978.9400001</v>
      </c>
      <c r="BD11" s="119">
        <f t="shared" si="4"/>
        <v>2458727443.5900002</v>
      </c>
      <c r="BE11" s="119">
        <f t="shared" si="4"/>
        <v>2612526074.3400002</v>
      </c>
      <c r="BF11" s="119">
        <f t="shared" si="4"/>
        <v>2389005397.6500001</v>
      </c>
    </row>
    <row r="12" spans="1:4428">
      <c r="A12" s="13" t="s">
        <v>710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19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2"/>
      <c r="BA12" s="216"/>
    </row>
    <row r="13" spans="1:4428" s="13" customFormat="1">
      <c r="A13" s="49" t="s">
        <v>711</v>
      </c>
      <c r="B13" s="119">
        <v>3542351</v>
      </c>
      <c r="C13" s="119">
        <v>3542351</v>
      </c>
      <c r="D13" s="119">
        <v>3542351</v>
      </c>
      <c r="E13" s="119">
        <v>3542351</v>
      </c>
      <c r="F13" s="119">
        <v>3542351</v>
      </c>
      <c r="G13" s="119">
        <v>3531451.1</v>
      </c>
      <c r="H13" s="119">
        <v>3530451</v>
      </c>
      <c r="I13" s="119">
        <v>3529851</v>
      </c>
      <c r="J13" s="119">
        <v>3529851</v>
      </c>
      <c r="K13" s="119">
        <v>3529851</v>
      </c>
      <c r="L13" s="119">
        <v>3528951</v>
      </c>
      <c r="M13" s="119">
        <v>3528951</v>
      </c>
      <c r="N13" s="119">
        <v>3527351</v>
      </c>
      <c r="O13" s="119">
        <v>3520218</v>
      </c>
      <c r="P13" s="119">
        <v>3520218</v>
      </c>
      <c r="Q13" s="119">
        <v>3519541</v>
      </c>
      <c r="R13" s="119">
        <v>3517141</v>
      </c>
      <c r="S13" s="119">
        <v>3517141</v>
      </c>
      <c r="T13" s="119">
        <v>3516841</v>
      </c>
      <c r="U13" s="119">
        <v>3516841</v>
      </c>
      <c r="V13" s="119">
        <v>3514464</v>
      </c>
      <c r="W13" s="119">
        <v>3514064</v>
      </c>
      <c r="X13" s="119">
        <v>3513364</v>
      </c>
      <c r="Y13" s="119">
        <v>3513164</v>
      </c>
      <c r="Z13" s="119">
        <v>3513164</v>
      </c>
      <c r="AA13" s="119">
        <v>1542509</v>
      </c>
      <c r="AB13" s="119">
        <v>1541409</v>
      </c>
      <c r="AC13" s="119">
        <v>1540009</v>
      </c>
      <c r="AD13" s="119">
        <v>1538809</v>
      </c>
      <c r="AE13" s="119">
        <v>1538809</v>
      </c>
      <c r="AF13" s="119">
        <v>1379410</v>
      </c>
      <c r="AG13" s="119">
        <v>1379410</v>
      </c>
      <c r="AH13" s="119">
        <v>1379110</v>
      </c>
      <c r="AI13" s="119">
        <v>1376701</v>
      </c>
      <c r="AJ13" s="119">
        <v>1376701</v>
      </c>
      <c r="AK13" s="119">
        <v>1373091</v>
      </c>
      <c r="AL13" s="119">
        <v>1373091</v>
      </c>
      <c r="AM13" s="119">
        <v>1373091</v>
      </c>
      <c r="AN13" s="119">
        <v>1373091</v>
      </c>
      <c r="AO13" s="119">
        <v>1373091</v>
      </c>
      <c r="AP13" s="119">
        <v>1373091</v>
      </c>
      <c r="AQ13" s="119">
        <v>1373091</v>
      </c>
      <c r="AR13" s="119">
        <v>1373091</v>
      </c>
      <c r="AS13" s="119">
        <v>1373091</v>
      </c>
      <c r="AT13" s="119">
        <v>1373091</v>
      </c>
      <c r="AU13" s="119">
        <v>1373091</v>
      </c>
      <c r="AV13" s="119">
        <v>1373091</v>
      </c>
      <c r="AW13" s="119">
        <v>1373091</v>
      </c>
      <c r="AX13" s="119">
        <v>1373091</v>
      </c>
      <c r="AY13" s="119">
        <v>1373091</v>
      </c>
      <c r="AZ13" s="119">
        <v>1373091</v>
      </c>
      <c r="BA13" s="119">
        <v>1373091</v>
      </c>
      <c r="BB13" s="119">
        <v>1373091</v>
      </c>
      <c r="BC13" s="119">
        <v>1373091</v>
      </c>
      <c r="BD13" s="119">
        <v>1373091</v>
      </c>
      <c r="BE13" s="119">
        <v>1373091</v>
      </c>
      <c r="BF13" s="119">
        <v>1373091</v>
      </c>
    </row>
    <row r="14" spans="1:4428">
      <c r="A14" s="49" t="s">
        <v>708</v>
      </c>
      <c r="B14" s="216">
        <v>16.5</v>
      </c>
      <c r="C14" s="216">
        <v>16.95</v>
      </c>
      <c r="D14" s="216">
        <v>15.72</v>
      </c>
      <c r="E14" s="216">
        <v>15.72</v>
      </c>
      <c r="F14" s="216">
        <v>15.72</v>
      </c>
      <c r="G14" s="216">
        <v>11.8</v>
      </c>
      <c r="H14" s="216">
        <v>12.2</v>
      </c>
      <c r="I14" s="216">
        <v>14.7</v>
      </c>
      <c r="J14" s="216">
        <v>13.43</v>
      </c>
      <c r="K14" s="216">
        <v>13.43</v>
      </c>
      <c r="L14" s="216">
        <v>11.07</v>
      </c>
      <c r="M14" s="216">
        <v>11.07</v>
      </c>
      <c r="N14" s="216">
        <v>6</v>
      </c>
      <c r="O14" s="216">
        <v>6.95</v>
      </c>
      <c r="P14" s="216">
        <v>6.95</v>
      </c>
      <c r="Q14" s="216">
        <v>10</v>
      </c>
      <c r="R14" s="216">
        <v>11.5</v>
      </c>
      <c r="S14" s="216">
        <v>13</v>
      </c>
      <c r="T14" s="216">
        <v>11.2</v>
      </c>
      <c r="U14" s="216">
        <v>11.2</v>
      </c>
      <c r="V14" s="216">
        <v>19.010000000000002</v>
      </c>
      <c r="W14" s="216">
        <v>22</v>
      </c>
      <c r="X14" s="216">
        <v>21.2</v>
      </c>
      <c r="Y14" s="216">
        <v>22</v>
      </c>
      <c r="Z14" s="216">
        <v>22</v>
      </c>
      <c r="AA14" s="216">
        <v>29.5</v>
      </c>
      <c r="AB14" s="216">
        <v>22</v>
      </c>
      <c r="AC14" s="216">
        <v>16.7</v>
      </c>
      <c r="AD14" s="216">
        <v>24</v>
      </c>
      <c r="AE14" s="216">
        <v>24</v>
      </c>
      <c r="AF14" s="216">
        <v>27.5</v>
      </c>
      <c r="AG14" s="216">
        <v>24.18</v>
      </c>
      <c r="AH14" s="216">
        <v>24.18</v>
      </c>
      <c r="AI14" s="216">
        <v>24.9</v>
      </c>
      <c r="AJ14" s="216">
        <v>24.9</v>
      </c>
      <c r="AK14" s="216">
        <v>21</v>
      </c>
      <c r="AL14" s="216">
        <v>19.22</v>
      </c>
      <c r="AM14" s="216">
        <v>19.52</v>
      </c>
      <c r="AN14" s="216">
        <v>19.760000000000002</v>
      </c>
      <c r="AO14" s="216">
        <v>19.760000000000002</v>
      </c>
      <c r="AP14" s="216">
        <v>17.8</v>
      </c>
      <c r="AQ14" s="216">
        <v>19.64</v>
      </c>
      <c r="AR14" s="216">
        <v>17.399999999999999</v>
      </c>
      <c r="AS14" s="216">
        <v>16.8</v>
      </c>
      <c r="AT14" s="216">
        <v>16.8</v>
      </c>
      <c r="AU14" s="216">
        <v>15.48</v>
      </c>
      <c r="AV14" s="216">
        <v>16.72</v>
      </c>
      <c r="AW14" s="216">
        <v>17.350000000000001</v>
      </c>
      <c r="AX14" s="216">
        <v>17.579999999999998</v>
      </c>
      <c r="AY14" s="216">
        <v>15.19</v>
      </c>
      <c r="AZ14" s="216">
        <v>18.41</v>
      </c>
      <c r="BA14" s="216">
        <v>18.899999999999999</v>
      </c>
      <c r="BB14" s="216">
        <v>17.899999999999999</v>
      </c>
      <c r="BC14" s="216">
        <v>16.96</v>
      </c>
      <c r="BD14" s="277">
        <v>14.9</v>
      </c>
      <c r="BE14" s="277">
        <v>17.3</v>
      </c>
      <c r="BF14" s="4">
        <v>14.6</v>
      </c>
    </row>
    <row r="15" spans="1:4428">
      <c r="A15" s="49" t="s">
        <v>712</v>
      </c>
      <c r="B15" s="119">
        <v>58448791.5</v>
      </c>
      <c r="C15" s="119">
        <v>60042849.449999996</v>
      </c>
      <c r="D15" s="119">
        <v>55685757.719999999</v>
      </c>
      <c r="E15" s="119">
        <v>55685757.719999999</v>
      </c>
      <c r="F15" s="119">
        <v>55685757.719999999</v>
      </c>
      <c r="G15" s="119">
        <v>41671122.980000004</v>
      </c>
      <c r="H15" s="119">
        <v>43071502.199999996</v>
      </c>
      <c r="I15" s="119">
        <v>51888809.699999996</v>
      </c>
      <c r="J15" s="119">
        <v>47405898.93</v>
      </c>
      <c r="K15" s="119">
        <v>47405898.93</v>
      </c>
      <c r="L15" s="216">
        <v>39065487.57</v>
      </c>
      <c r="M15" s="119">
        <v>39065487.57</v>
      </c>
      <c r="N15" s="119">
        <v>21164106</v>
      </c>
      <c r="O15" s="119">
        <v>24465515.100000001</v>
      </c>
      <c r="P15" s="119">
        <v>24465515.100000001</v>
      </c>
      <c r="Q15" s="119">
        <v>35195410</v>
      </c>
      <c r="R15" s="119">
        <v>40447121.5</v>
      </c>
      <c r="S15" s="119">
        <v>45722833</v>
      </c>
      <c r="T15" s="119">
        <v>39388619.199999996</v>
      </c>
      <c r="U15" s="119">
        <v>39388619.199999996</v>
      </c>
      <c r="V15" s="119">
        <v>66809960.640000008</v>
      </c>
      <c r="W15" s="119">
        <v>77309408</v>
      </c>
      <c r="X15" s="119">
        <f t="shared" ref="X15:AY15" si="5">X14*X13</f>
        <v>74483316.799999997</v>
      </c>
      <c r="Y15" s="119">
        <f t="shared" si="5"/>
        <v>77289608</v>
      </c>
      <c r="Z15" s="119">
        <f t="shared" si="5"/>
        <v>77289608</v>
      </c>
      <c r="AA15" s="119">
        <f t="shared" si="5"/>
        <v>45504015.5</v>
      </c>
      <c r="AB15" s="119">
        <f t="shared" si="5"/>
        <v>33910998</v>
      </c>
      <c r="AC15" s="119">
        <f t="shared" si="5"/>
        <v>25718150.300000001</v>
      </c>
      <c r="AD15" s="119">
        <f t="shared" si="5"/>
        <v>36931416</v>
      </c>
      <c r="AE15" s="119">
        <f t="shared" si="5"/>
        <v>36931416</v>
      </c>
      <c r="AF15" s="119">
        <f t="shared" si="5"/>
        <v>37933775</v>
      </c>
      <c r="AG15" s="119">
        <f t="shared" si="5"/>
        <v>33354133.800000001</v>
      </c>
      <c r="AH15" s="119">
        <f t="shared" si="5"/>
        <v>33346879.800000001</v>
      </c>
      <c r="AI15" s="119">
        <f t="shared" si="5"/>
        <v>34279854.899999999</v>
      </c>
      <c r="AJ15" s="119">
        <f t="shared" si="5"/>
        <v>34279854.899999999</v>
      </c>
      <c r="AK15" s="119">
        <f t="shared" si="5"/>
        <v>28834911</v>
      </c>
      <c r="AL15" s="119">
        <f t="shared" si="5"/>
        <v>26390809.02</v>
      </c>
      <c r="AM15" s="119">
        <f t="shared" si="5"/>
        <v>26802736.32</v>
      </c>
      <c r="AN15" s="119">
        <f t="shared" si="5"/>
        <v>27132278.160000004</v>
      </c>
      <c r="AO15" s="119">
        <f t="shared" si="5"/>
        <v>27132278.160000004</v>
      </c>
      <c r="AP15" s="119">
        <f t="shared" si="5"/>
        <v>24441019.800000001</v>
      </c>
      <c r="AQ15" s="119">
        <f t="shared" si="5"/>
        <v>26967507.240000002</v>
      </c>
      <c r="AR15" s="119">
        <f t="shared" si="5"/>
        <v>23891783.399999999</v>
      </c>
      <c r="AS15" s="119">
        <f t="shared" si="5"/>
        <v>23067928.800000001</v>
      </c>
      <c r="AT15" s="119">
        <f t="shared" si="5"/>
        <v>23067928.800000001</v>
      </c>
      <c r="AU15" s="119">
        <f t="shared" si="5"/>
        <v>21255448.68</v>
      </c>
      <c r="AV15" s="119">
        <f t="shared" si="5"/>
        <v>22958081.52</v>
      </c>
      <c r="AW15" s="119">
        <f t="shared" si="5"/>
        <v>23823128.850000001</v>
      </c>
      <c r="AX15" s="119">
        <f t="shared" si="5"/>
        <v>24138939.779999997</v>
      </c>
      <c r="AY15" s="119">
        <f t="shared" si="5"/>
        <v>20857252.289999999</v>
      </c>
      <c r="AZ15" s="119">
        <f t="shared" ref="AZ15:BF15" si="6">AZ14*AZ13</f>
        <v>25278605.309999999</v>
      </c>
      <c r="BA15" s="119">
        <f t="shared" si="6"/>
        <v>25951419.899999999</v>
      </c>
      <c r="BB15" s="119">
        <f t="shared" si="6"/>
        <v>24578328.899999999</v>
      </c>
      <c r="BC15" s="119">
        <f t="shared" si="6"/>
        <v>23287623.359999999</v>
      </c>
      <c r="BD15" s="119">
        <f t="shared" si="6"/>
        <v>20459055.900000002</v>
      </c>
      <c r="BE15" s="119">
        <f t="shared" si="6"/>
        <v>23754474.300000001</v>
      </c>
      <c r="BF15" s="119">
        <f t="shared" si="6"/>
        <v>20047128.599999998</v>
      </c>
    </row>
    <row r="16" spans="1:4428" s="45" customFormat="1">
      <c r="A16" s="13" t="s">
        <v>713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19"/>
      <c r="AP16" s="119"/>
      <c r="AQ16" s="215"/>
      <c r="AR16" s="215"/>
      <c r="AS16" s="215"/>
      <c r="AT16" s="215"/>
      <c r="AU16" s="215"/>
      <c r="AV16" s="215"/>
      <c r="AW16" s="215"/>
      <c r="AX16" s="212"/>
      <c r="AY16"/>
      <c r="AZ16"/>
      <c r="BA16" s="216"/>
    </row>
    <row r="17" spans="1:58" s="13" customFormat="1">
      <c r="A17" s="49" t="s">
        <v>714</v>
      </c>
      <c r="B17" s="119">
        <v>200388752</v>
      </c>
      <c r="C17" s="119">
        <v>200388752</v>
      </c>
      <c r="D17" s="119">
        <v>200388752</v>
      </c>
      <c r="E17" s="119">
        <v>200388752</v>
      </c>
      <c r="F17" s="119">
        <v>200388752</v>
      </c>
      <c r="G17" s="119">
        <v>200399631</v>
      </c>
      <c r="H17" s="119">
        <v>200400631</v>
      </c>
      <c r="I17" s="119">
        <v>200401231</v>
      </c>
      <c r="J17" s="119">
        <v>200401231</v>
      </c>
      <c r="K17" s="119">
        <v>200401231</v>
      </c>
      <c r="L17" s="119">
        <v>200402131</v>
      </c>
      <c r="M17" s="119">
        <v>200402131</v>
      </c>
      <c r="N17" s="119">
        <v>200402731</v>
      </c>
      <c r="O17" s="119">
        <v>200402731</v>
      </c>
      <c r="P17" s="119">
        <v>200402731</v>
      </c>
      <c r="Q17" s="119">
        <v>200402731</v>
      </c>
      <c r="R17" s="119">
        <v>200402731</v>
      </c>
      <c r="S17" s="119">
        <v>200402731</v>
      </c>
      <c r="T17" s="119">
        <v>200402731</v>
      </c>
      <c r="U17" s="119">
        <v>200402731</v>
      </c>
      <c r="V17" s="119">
        <v>200402731</v>
      </c>
      <c r="W17" s="119">
        <v>200402731</v>
      </c>
      <c r="X17" s="119">
        <v>200402731</v>
      </c>
      <c r="Y17" s="119">
        <v>200402731</v>
      </c>
      <c r="Z17" s="119">
        <v>200402731</v>
      </c>
      <c r="AA17" s="119">
        <v>202372736</v>
      </c>
      <c r="AB17" s="119">
        <v>202372736</v>
      </c>
      <c r="AC17" s="119">
        <v>202373036</v>
      </c>
      <c r="AD17" s="119">
        <v>202373536</v>
      </c>
      <c r="AE17" s="119">
        <v>202373536</v>
      </c>
      <c r="AF17" s="119">
        <v>202532935</v>
      </c>
      <c r="AG17" s="119">
        <v>202532935</v>
      </c>
      <c r="AH17" s="119">
        <v>202532935</v>
      </c>
      <c r="AI17" s="119">
        <v>202532935</v>
      </c>
      <c r="AJ17" s="119">
        <v>202532935</v>
      </c>
      <c r="AK17" s="119">
        <v>202536545</v>
      </c>
      <c r="AL17" s="119">
        <v>202536545</v>
      </c>
      <c r="AM17" s="119">
        <v>202536545</v>
      </c>
      <c r="AN17" s="119">
        <v>202536545</v>
      </c>
      <c r="AO17" s="119">
        <v>202536545</v>
      </c>
      <c r="AP17" s="119">
        <v>202536545</v>
      </c>
      <c r="AQ17" s="119">
        <v>202536545</v>
      </c>
      <c r="AR17" s="119">
        <v>202536545</v>
      </c>
      <c r="AS17" s="119">
        <v>202536545</v>
      </c>
      <c r="AT17" s="119">
        <v>202536545</v>
      </c>
      <c r="AU17" s="119">
        <v>202536545</v>
      </c>
      <c r="AV17" s="119">
        <v>202536545</v>
      </c>
      <c r="AW17" s="119">
        <v>202536545</v>
      </c>
      <c r="AX17" s="119">
        <v>202536545</v>
      </c>
      <c r="AY17" s="119">
        <v>202536545</v>
      </c>
      <c r="AZ17" s="119">
        <v>202536545</v>
      </c>
      <c r="BA17" s="119">
        <v>202536545</v>
      </c>
      <c r="BB17" s="119">
        <v>202536545</v>
      </c>
      <c r="BC17" s="119">
        <v>202536545</v>
      </c>
      <c r="BD17" s="119">
        <v>202536545</v>
      </c>
      <c r="BE17" s="119">
        <v>202536545</v>
      </c>
      <c r="BF17" s="119">
        <v>202536545</v>
      </c>
    </row>
    <row r="18" spans="1:58" s="13" customFormat="1">
      <c r="A18" s="49" t="s">
        <v>708</v>
      </c>
      <c r="B18" s="216">
        <v>17.52</v>
      </c>
      <c r="C18" s="216">
        <v>15.13</v>
      </c>
      <c r="D18" s="216">
        <v>15.3</v>
      </c>
      <c r="E18" s="216">
        <v>12.6</v>
      </c>
      <c r="F18" s="216">
        <v>12.6</v>
      </c>
      <c r="G18" s="216">
        <v>13.12</v>
      </c>
      <c r="H18" s="216">
        <v>10.75</v>
      </c>
      <c r="I18" s="216">
        <v>14.7</v>
      </c>
      <c r="J18" s="216">
        <v>14.5</v>
      </c>
      <c r="K18" s="216">
        <v>14.5</v>
      </c>
      <c r="L18" s="216">
        <v>11</v>
      </c>
      <c r="M18" s="216">
        <v>8.91</v>
      </c>
      <c r="N18" s="216">
        <v>5.58</v>
      </c>
      <c r="O18" s="216">
        <v>5.86</v>
      </c>
      <c r="P18" s="216">
        <v>5.86</v>
      </c>
      <c r="Q18" s="216">
        <v>8</v>
      </c>
      <c r="R18" s="216">
        <v>8.5399999999999991</v>
      </c>
      <c r="S18" s="216">
        <v>10.46</v>
      </c>
      <c r="T18" s="216">
        <v>10.32</v>
      </c>
      <c r="U18" s="216">
        <v>10.32</v>
      </c>
      <c r="V18" s="216">
        <v>15.12</v>
      </c>
      <c r="W18" s="216">
        <v>13.14</v>
      </c>
      <c r="X18" s="216">
        <v>17.64</v>
      </c>
      <c r="Y18" s="216">
        <v>14.9</v>
      </c>
      <c r="Z18" s="216">
        <v>14.9</v>
      </c>
      <c r="AA18" s="216">
        <v>20.27</v>
      </c>
      <c r="AB18" s="216">
        <v>14.75</v>
      </c>
      <c r="AC18" s="216">
        <v>14.98</v>
      </c>
      <c r="AD18" s="216">
        <v>22.89</v>
      </c>
      <c r="AE18" s="216">
        <v>22.89</v>
      </c>
      <c r="AF18" s="216">
        <v>24.19</v>
      </c>
      <c r="AG18" s="216">
        <v>23.75</v>
      </c>
      <c r="AH18" s="216">
        <v>24</v>
      </c>
      <c r="AI18" s="216">
        <v>21.65</v>
      </c>
      <c r="AJ18" s="216">
        <v>21.65</v>
      </c>
      <c r="AK18" s="216">
        <v>11.93</v>
      </c>
      <c r="AL18" s="216">
        <v>13.55</v>
      </c>
      <c r="AM18" s="216">
        <v>11.93</v>
      </c>
      <c r="AN18" s="216">
        <v>14.49</v>
      </c>
      <c r="AO18" s="216">
        <v>14.49</v>
      </c>
      <c r="AP18" s="216">
        <v>12.04</v>
      </c>
      <c r="AQ18" s="216">
        <v>13.26</v>
      </c>
      <c r="AR18" s="216">
        <v>11.66</v>
      </c>
      <c r="AS18" s="216">
        <v>9.65</v>
      </c>
      <c r="AT18" s="216">
        <v>9.65</v>
      </c>
      <c r="AU18" s="216">
        <v>10.88</v>
      </c>
      <c r="AV18" s="216">
        <v>8.9600000000000009</v>
      </c>
      <c r="AW18" s="216">
        <v>11.75</v>
      </c>
      <c r="AX18" s="216">
        <v>9.6999999999999993</v>
      </c>
      <c r="AY18" s="216">
        <v>10</v>
      </c>
      <c r="AZ18" s="216">
        <v>15</v>
      </c>
      <c r="BA18" s="216">
        <v>12.31</v>
      </c>
      <c r="BB18" s="216">
        <v>13.35</v>
      </c>
      <c r="BC18" s="216">
        <v>12.59</v>
      </c>
      <c r="BD18" s="216">
        <v>11.35</v>
      </c>
      <c r="BE18" s="216">
        <v>11.5</v>
      </c>
      <c r="BF18" s="216">
        <v>10.199999999999999</v>
      </c>
    </row>
    <row r="19" spans="1:58">
      <c r="A19" s="49" t="s">
        <v>715</v>
      </c>
      <c r="B19" s="119">
        <v>3510810935.04</v>
      </c>
      <c r="C19" s="119">
        <v>3031881817.7600002</v>
      </c>
      <c r="D19" s="119">
        <v>3065947905.5999999</v>
      </c>
      <c r="E19" s="119">
        <v>2524898275.1999998</v>
      </c>
      <c r="F19" s="119">
        <v>2524898275.1999998</v>
      </c>
      <c r="G19" s="119">
        <v>2629243158.7199998</v>
      </c>
      <c r="H19" s="119">
        <v>2154306783.25</v>
      </c>
      <c r="I19" s="119">
        <v>2945898095.6999998</v>
      </c>
      <c r="J19" s="119">
        <v>2905817849.5</v>
      </c>
      <c r="K19" s="119">
        <v>2905817849.5</v>
      </c>
      <c r="L19" s="119">
        <v>2204423441</v>
      </c>
      <c r="M19" s="119">
        <v>1785582987.21</v>
      </c>
      <c r="N19" s="119">
        <v>1118247238.98</v>
      </c>
      <c r="O19" s="119">
        <v>1174360003.6600001</v>
      </c>
      <c r="P19" s="119">
        <v>1174360003.6600001</v>
      </c>
      <c r="Q19" s="119">
        <v>1603221848</v>
      </c>
      <c r="R19" s="119">
        <v>1711439322.7399998</v>
      </c>
      <c r="S19" s="119">
        <v>2096212566.2600002</v>
      </c>
      <c r="T19" s="119">
        <v>2068156183.9200001</v>
      </c>
      <c r="U19" s="119">
        <v>2068156183.9200001</v>
      </c>
      <c r="V19" s="119">
        <v>3030089292.7199998</v>
      </c>
      <c r="W19" s="119">
        <v>2633291885.3400002</v>
      </c>
      <c r="X19" s="119">
        <f t="shared" ref="X19:BF19" si="7">X18*X17</f>
        <v>3535104174.8400002</v>
      </c>
      <c r="Y19" s="119">
        <f t="shared" si="7"/>
        <v>2986000691.9000001</v>
      </c>
      <c r="Z19" s="119">
        <f t="shared" si="7"/>
        <v>2986000691.9000001</v>
      </c>
      <c r="AA19" s="119">
        <f t="shared" si="7"/>
        <v>4102095358.7199998</v>
      </c>
      <c r="AB19" s="119">
        <f t="shared" si="7"/>
        <v>2984997856</v>
      </c>
      <c r="AC19" s="119">
        <f t="shared" si="7"/>
        <v>3031548079.2800002</v>
      </c>
      <c r="AD19" s="119">
        <f t="shared" si="7"/>
        <v>4632330239.04</v>
      </c>
      <c r="AE19" s="119">
        <f t="shared" si="7"/>
        <v>4632330239.04</v>
      </c>
      <c r="AF19" s="119">
        <f t="shared" si="7"/>
        <v>4899271697.6500006</v>
      </c>
      <c r="AG19" s="119">
        <f t="shared" si="7"/>
        <v>4810157206.25</v>
      </c>
      <c r="AH19" s="119">
        <f t="shared" si="7"/>
        <v>4860790440</v>
      </c>
      <c r="AI19" s="119">
        <f t="shared" si="7"/>
        <v>4384838042.75</v>
      </c>
      <c r="AJ19" s="119">
        <f t="shared" si="7"/>
        <v>4384838042.75</v>
      </c>
      <c r="AK19" s="119">
        <f t="shared" si="7"/>
        <v>2416260981.8499999</v>
      </c>
      <c r="AL19" s="119">
        <f t="shared" si="7"/>
        <v>2744370184.75</v>
      </c>
      <c r="AM19" s="119">
        <f t="shared" si="7"/>
        <v>2416260981.8499999</v>
      </c>
      <c r="AN19" s="119">
        <f t="shared" si="7"/>
        <v>2934754537.0500002</v>
      </c>
      <c r="AO19" s="119">
        <f t="shared" si="7"/>
        <v>2934754537.0500002</v>
      </c>
      <c r="AP19" s="119">
        <f t="shared" si="7"/>
        <v>2438540001.7999997</v>
      </c>
      <c r="AQ19" s="119">
        <f t="shared" si="7"/>
        <v>2685634586.6999998</v>
      </c>
      <c r="AR19" s="119">
        <f t="shared" si="7"/>
        <v>2361576114.6999998</v>
      </c>
      <c r="AS19" s="119">
        <f t="shared" si="7"/>
        <v>1954477659.25</v>
      </c>
      <c r="AT19" s="119">
        <f t="shared" si="7"/>
        <v>1954477659.25</v>
      </c>
      <c r="AU19" s="119">
        <f t="shared" si="7"/>
        <v>2203597609.6000004</v>
      </c>
      <c r="AV19" s="119">
        <f t="shared" si="7"/>
        <v>1814727443.2000003</v>
      </c>
      <c r="AW19" s="119">
        <f t="shared" si="7"/>
        <v>2379804403.75</v>
      </c>
      <c r="AX19" s="119">
        <f t="shared" si="7"/>
        <v>1964604486.4999998</v>
      </c>
      <c r="AY19" s="119">
        <f t="shared" si="7"/>
        <v>2025365450</v>
      </c>
      <c r="AZ19" s="119">
        <f t="shared" si="7"/>
        <v>3038048175</v>
      </c>
      <c r="BA19" s="119">
        <f t="shared" si="7"/>
        <v>2493224868.9500003</v>
      </c>
      <c r="BB19" s="119">
        <f t="shared" si="7"/>
        <v>2703862875.75</v>
      </c>
      <c r="BC19" s="119">
        <f t="shared" si="7"/>
        <v>2549935101.5500002</v>
      </c>
      <c r="BD19" s="119">
        <f t="shared" si="7"/>
        <v>2298789785.75</v>
      </c>
      <c r="BE19" s="119">
        <f t="shared" si="7"/>
        <v>2329170267.5</v>
      </c>
      <c r="BF19" s="119">
        <f t="shared" si="7"/>
        <v>2065872758.9999998</v>
      </c>
    </row>
    <row r="20" spans="1:58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8" ht="26.25" customHeight="1">
      <c r="A21" s="64" t="s">
        <v>716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8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BA22" s="252"/>
    </row>
    <row r="23" spans="1:58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BA23" s="253"/>
    </row>
    <row r="24" spans="1:58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8">
      <c r="R25" s="14"/>
      <c r="S25" s="14"/>
      <c r="T25" s="14"/>
      <c r="U25" s="14"/>
      <c r="V25" s="14"/>
      <c r="W25" s="14"/>
      <c r="X25" s="14"/>
    </row>
    <row r="26" spans="1:58">
      <c r="R26" s="14"/>
      <c r="S26" s="14"/>
      <c r="T26" s="14"/>
      <c r="U26" s="14"/>
      <c r="V26" s="14"/>
      <c r="W26" s="14"/>
      <c r="X26" s="14"/>
    </row>
    <row r="27" spans="1:58">
      <c r="R27" s="14"/>
      <c r="S27" s="14"/>
      <c r="T27" s="14"/>
      <c r="U27" s="14"/>
      <c r="V27" s="14"/>
      <c r="W27" s="14"/>
      <c r="X27" s="14"/>
    </row>
    <row r="28" spans="1:58">
      <c r="R28" s="10"/>
      <c r="S28" s="10"/>
      <c r="T28" s="10"/>
      <c r="U28" s="10"/>
      <c r="V28" s="10"/>
      <c r="W28" s="10"/>
      <c r="X28" s="10"/>
      <c r="AB28" s="70"/>
    </row>
    <row r="29" spans="1:58">
      <c r="R29" s="10"/>
      <c r="S29" s="10"/>
      <c r="T29" s="10"/>
      <c r="U29" s="10"/>
      <c r="V29" s="10"/>
      <c r="W29" s="10"/>
      <c r="X29" s="10"/>
    </row>
    <row r="30" spans="1:58">
      <c r="R30" s="14"/>
      <c r="S30" s="14"/>
      <c r="T30" s="14"/>
      <c r="U30" s="14"/>
      <c r="V30" s="14"/>
      <c r="W30" s="14"/>
      <c r="X30" s="14"/>
    </row>
    <row r="31" spans="1:58">
      <c r="R31" s="14"/>
      <c r="S31" s="14"/>
      <c r="T31" s="14"/>
      <c r="U31" s="14"/>
      <c r="V31" s="14"/>
      <c r="W31" s="14"/>
      <c r="X31" s="14"/>
    </row>
    <row r="32" spans="1:58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 xr:uid="{00000000-0004-0000-1E00-000000000000}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50"/>
  </sheetPr>
  <dimension ref="A1:AF18"/>
  <sheetViews>
    <sheetView workbookViewId="0">
      <pane xSplit="1" topLeftCell="AC1" activePane="topRight" state="frozen"/>
      <selection pane="topRight"/>
    </sheetView>
  </sheetViews>
  <sheetFormatPr defaultColWidth="9" defaultRowHeight="15"/>
  <cols>
    <col min="1" max="1" width="53.7109375" style="4" customWidth="1"/>
    <col min="2" max="23" width="13.28515625" style="4" customWidth="1"/>
    <col min="24" max="24" width="13.28515625" customWidth="1"/>
    <col min="25" max="32" width="13.28515625" style="4" customWidth="1"/>
    <col min="33" max="16384" width="9" style="4"/>
  </cols>
  <sheetData>
    <row r="1" spans="1:32" ht="57" customHeight="1">
      <c r="A1" s="5" t="s">
        <v>17</v>
      </c>
    </row>
    <row r="2" spans="1:32" customFormat="1" ht="16.5" customHeight="1">
      <c r="A2" s="98" t="s">
        <v>7</v>
      </c>
      <c r="B2" s="87" t="s">
        <v>65</v>
      </c>
      <c r="C2" s="87" t="s">
        <v>64</v>
      </c>
      <c r="D2" s="87" t="s">
        <v>63</v>
      </c>
      <c r="E2" s="87" t="s">
        <v>62</v>
      </c>
      <c r="F2" s="87" t="s">
        <v>36</v>
      </c>
      <c r="G2" s="87" t="s">
        <v>35</v>
      </c>
      <c r="H2" s="87" t="s">
        <v>34</v>
      </c>
      <c r="I2" s="87" t="s">
        <v>33</v>
      </c>
      <c r="J2" s="87" t="s">
        <v>32</v>
      </c>
      <c r="K2" s="87" t="s">
        <v>31</v>
      </c>
      <c r="L2" s="87" t="s">
        <v>30</v>
      </c>
      <c r="M2" s="87" t="s">
        <v>29</v>
      </c>
      <c r="N2" s="87" t="s">
        <v>28</v>
      </c>
      <c r="O2" s="87" t="s">
        <v>27</v>
      </c>
      <c r="P2" s="87" t="s">
        <v>26</v>
      </c>
      <c r="Q2" s="87" t="s">
        <v>25</v>
      </c>
      <c r="R2" s="87" t="s">
        <v>24</v>
      </c>
      <c r="S2" s="87" t="s">
        <v>23</v>
      </c>
      <c r="T2" s="87" t="s">
        <v>22</v>
      </c>
      <c r="U2" s="87" t="s">
        <v>21</v>
      </c>
      <c r="V2" s="87" t="s">
        <v>20</v>
      </c>
      <c r="W2" s="87" t="s">
        <v>798</v>
      </c>
      <c r="X2" s="87" t="s">
        <v>827</v>
      </c>
      <c r="Y2" s="87" t="s">
        <v>859</v>
      </c>
      <c r="Z2" s="87" t="s">
        <v>907</v>
      </c>
      <c r="AA2" s="87" t="s">
        <v>924</v>
      </c>
      <c r="AB2" s="87" t="s">
        <v>926</v>
      </c>
      <c r="AC2" s="87" t="s">
        <v>933</v>
      </c>
      <c r="AD2" s="87" t="s">
        <v>942</v>
      </c>
      <c r="AE2" s="87" t="s">
        <v>968</v>
      </c>
      <c r="AF2" s="87" t="s">
        <v>978</v>
      </c>
    </row>
    <row r="3" spans="1:32" s="13" customFormat="1">
      <c r="A3" s="13" t="s">
        <v>717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32" s="13" customFormat="1">
      <c r="A4" s="4" t="s">
        <v>718</v>
      </c>
      <c r="B4" s="214">
        <v>1.9118E-2</v>
      </c>
      <c r="C4" s="214">
        <v>1.9118E-2</v>
      </c>
      <c r="D4" s="214">
        <v>1.5647000000000001E-2</v>
      </c>
      <c r="E4" s="214">
        <v>1.9751999999999999E-2</v>
      </c>
      <c r="F4" s="214">
        <v>1.6482E-2</v>
      </c>
      <c r="G4" s="214">
        <v>1.6088999999999999E-2</v>
      </c>
      <c r="H4" s="214">
        <v>1.6122999999999998E-2</v>
      </c>
      <c r="I4" s="214">
        <v>1.8894999999999999E-2</v>
      </c>
      <c r="J4" s="214">
        <v>1.5653E-2</v>
      </c>
      <c r="K4" s="214">
        <v>1.5062000000000001E-2</v>
      </c>
      <c r="L4" s="214">
        <v>1.3899E-2</v>
      </c>
      <c r="M4" s="214">
        <v>1.4716E-2</v>
      </c>
      <c r="N4" s="214">
        <v>1.2604000000000001E-2</v>
      </c>
      <c r="O4" s="214">
        <v>1.1259999999999999E-2</v>
      </c>
      <c r="P4" s="214">
        <v>1.1655E-2</v>
      </c>
      <c r="Q4" s="214">
        <v>1.2911000000000001E-2</v>
      </c>
      <c r="R4" s="214">
        <v>1.1441E-2</v>
      </c>
      <c r="S4" s="214">
        <v>1.1297E-2</v>
      </c>
      <c r="T4" s="214">
        <v>1.2113000000000001E-2</v>
      </c>
      <c r="U4" s="214">
        <v>1.354E-2</v>
      </c>
      <c r="V4" s="214">
        <v>1.1596E-2</v>
      </c>
      <c r="W4" s="214">
        <v>1.1062000000000001E-2</v>
      </c>
      <c r="X4" s="214">
        <v>1.3946999999999999E-2</v>
      </c>
      <c r="Y4" s="214">
        <v>1.1684E-2</v>
      </c>
      <c r="Z4" s="214">
        <v>1.2102E-2</v>
      </c>
      <c r="AA4" s="214">
        <v>1.1204E-2</v>
      </c>
      <c r="AB4" s="214">
        <v>1.4648E-2</v>
      </c>
      <c r="AC4" s="214">
        <v>9.6039999999999997E-3</v>
      </c>
      <c r="AD4" s="214">
        <v>1.04E-2</v>
      </c>
      <c r="AE4" s="214">
        <v>8.4489999999999999E-3</v>
      </c>
      <c r="AF4" s="214">
        <v>1.0817999999999999E-2</v>
      </c>
    </row>
    <row r="5" spans="1:32">
      <c r="A5" s="4" t="s">
        <v>221</v>
      </c>
      <c r="B5" s="214">
        <v>1.1558000000000001E-2</v>
      </c>
      <c r="C5" s="214">
        <v>1.1558000000000001E-2</v>
      </c>
      <c r="D5" s="214">
        <v>1.1568E-2</v>
      </c>
      <c r="E5" s="214">
        <v>1.1419E-2</v>
      </c>
      <c r="F5" s="214">
        <v>1.1549E-2</v>
      </c>
      <c r="G5" s="214">
        <v>1.1613999999999999E-2</v>
      </c>
      <c r="H5" s="214">
        <v>1.1575E-2</v>
      </c>
      <c r="I5" s="214">
        <v>1.1396999999999999E-2</v>
      </c>
      <c r="J5" s="214">
        <v>1.1547E-2</v>
      </c>
      <c r="K5" s="214">
        <v>1.1646E-2</v>
      </c>
      <c r="L5" s="214">
        <v>1.1549E-2</v>
      </c>
      <c r="M5" s="214">
        <v>1.1331000000000001E-2</v>
      </c>
      <c r="N5" s="214">
        <v>1.1383000000000001E-2</v>
      </c>
      <c r="O5" s="214">
        <v>1.0853E-2</v>
      </c>
      <c r="P5" s="214">
        <v>1.0647E-2</v>
      </c>
      <c r="Q5" s="214">
        <v>1.0640999999999999E-2</v>
      </c>
      <c r="R5" s="214">
        <v>1.0923E-2</v>
      </c>
      <c r="S5" s="214">
        <v>1.1051E-2</v>
      </c>
      <c r="T5" s="214">
        <v>1.1079E-2</v>
      </c>
      <c r="U5" s="214">
        <v>1.1180000000000001E-2</v>
      </c>
      <c r="V5" s="214">
        <v>1.1379999999999999E-2</v>
      </c>
      <c r="W5" s="214">
        <v>1.1495999999999999E-2</v>
      </c>
      <c r="X5" s="214">
        <v>1.1306E-2</v>
      </c>
      <c r="Y5" s="214">
        <v>1.1459E-2</v>
      </c>
      <c r="Z5" s="214">
        <v>1.1601999999999999E-2</v>
      </c>
      <c r="AA5" s="214">
        <v>1.1431E-2</v>
      </c>
      <c r="AB5" s="214">
        <v>1.1315E-2</v>
      </c>
      <c r="AC5" s="214">
        <v>1.1280999999999999E-2</v>
      </c>
      <c r="AD5" s="214">
        <v>1.1372999999999999E-2</v>
      </c>
      <c r="AE5" s="214">
        <v>1.1248000000000001E-2</v>
      </c>
      <c r="AF5" s="214">
        <v>1.1025E-2</v>
      </c>
    </row>
    <row r="6" spans="1:32" s="13" customFormat="1">
      <c r="A6" s="4" t="s">
        <v>223</v>
      </c>
      <c r="B6" s="214">
        <v>4.5513999999999999E-2</v>
      </c>
      <c r="C6" s="214">
        <v>4.5513999999999999E-2</v>
      </c>
      <c r="D6" s="214">
        <v>4.5927000000000003E-2</v>
      </c>
      <c r="E6" s="214">
        <v>4.6816999999999998E-2</v>
      </c>
      <c r="F6" s="214">
        <v>4.5482000000000002E-2</v>
      </c>
      <c r="G6" s="214">
        <v>4.3393000000000001E-2</v>
      </c>
      <c r="H6" s="214">
        <v>4.2672000000000002E-2</v>
      </c>
      <c r="I6" s="214">
        <v>4.1280999999999998E-2</v>
      </c>
      <c r="J6" s="214">
        <v>4.2369999999999998E-2</v>
      </c>
      <c r="K6" s="214">
        <v>4.1857999999999999E-2</v>
      </c>
      <c r="L6" s="214">
        <v>4.1049000000000002E-2</v>
      </c>
      <c r="M6" s="214">
        <v>3.9889000000000001E-2</v>
      </c>
      <c r="N6" s="214">
        <v>3.4861999999999997E-2</v>
      </c>
      <c r="O6" s="214">
        <v>3.0096000000000001E-2</v>
      </c>
      <c r="P6" s="214">
        <v>2.9255E-2</v>
      </c>
      <c r="Q6" s="214">
        <v>2.8535999999999999E-2</v>
      </c>
      <c r="R6" s="214">
        <v>2.7987999999999999E-2</v>
      </c>
      <c r="S6" s="214">
        <v>2.7765000000000001E-2</v>
      </c>
      <c r="T6" s="214">
        <v>2.7115E-2</v>
      </c>
      <c r="U6" s="214">
        <v>2.6516000000000001E-2</v>
      </c>
      <c r="V6" s="214">
        <v>2.6977999999999999E-2</v>
      </c>
      <c r="W6" s="214">
        <v>2.4716999999999999E-2</v>
      </c>
      <c r="X6" s="214">
        <v>2.3331000000000001E-2</v>
      </c>
      <c r="Y6" s="214">
        <v>2.2311000000000001E-2</v>
      </c>
      <c r="Z6" s="214">
        <v>2.1672E-2</v>
      </c>
      <c r="AA6" s="214">
        <v>2.1672E-2</v>
      </c>
      <c r="AB6" s="214">
        <v>2.1672E-2</v>
      </c>
      <c r="AC6" s="214">
        <v>2.1672E-2</v>
      </c>
      <c r="AD6" s="214">
        <v>2.1513000000000001E-2</v>
      </c>
      <c r="AE6" s="214">
        <v>2.2795999999999997E-2</v>
      </c>
      <c r="AF6" s="214">
        <v>2.3316E-2</v>
      </c>
    </row>
    <row r="7" spans="1:32">
      <c r="A7" s="4" t="s">
        <v>43</v>
      </c>
      <c r="B7" s="214">
        <v>1.0043E-2</v>
      </c>
      <c r="C7" s="214">
        <v>1.0043E-2</v>
      </c>
      <c r="D7" s="214">
        <v>9.9950000000000004E-3</v>
      </c>
      <c r="E7" s="214">
        <v>1.0147E-2</v>
      </c>
      <c r="F7" s="214">
        <v>1.0281E-2</v>
      </c>
      <c r="G7" s="214">
        <v>1.0208E-2</v>
      </c>
      <c r="H7" s="214">
        <v>9.9880000000000004E-3</v>
      </c>
      <c r="I7" s="214">
        <v>1.0456E-2</v>
      </c>
      <c r="J7" s="214">
        <v>1.0481000000000001E-2</v>
      </c>
      <c r="K7" s="214">
        <v>1.0371E-2</v>
      </c>
      <c r="L7" s="214">
        <v>1.0286999999999999E-2</v>
      </c>
      <c r="M7" s="214">
        <v>1.0402E-2</v>
      </c>
      <c r="N7" s="214">
        <v>1.0094000000000001E-2</v>
      </c>
      <c r="O7" s="214">
        <v>9.9249999999999998E-3</v>
      </c>
      <c r="P7" s="214">
        <v>9.4940000000000007E-3</v>
      </c>
      <c r="Q7" s="214">
        <v>9.3519999999999992E-3</v>
      </c>
      <c r="R7" s="214">
        <v>8.9829999999999997E-3</v>
      </c>
      <c r="S7" s="214">
        <v>8.6949999999999996E-3</v>
      </c>
      <c r="T7" s="214">
        <v>8.7390000000000002E-3</v>
      </c>
      <c r="U7" s="214">
        <v>8.7620000000000007E-3</v>
      </c>
      <c r="V7" s="214">
        <v>8.8699999999999994E-3</v>
      </c>
      <c r="W7" s="214">
        <v>9.1640000000000003E-3</v>
      </c>
      <c r="X7" s="214">
        <v>9.2230000000000003E-3</v>
      </c>
      <c r="Y7" s="214">
        <v>9.3419999999999996E-3</v>
      </c>
      <c r="Z7" s="214">
        <v>9.5350000000000001E-3</v>
      </c>
      <c r="AA7" s="214">
        <v>9.3410000000000003E-3</v>
      </c>
      <c r="AB7" s="214">
        <v>9.2809999999999993E-3</v>
      </c>
      <c r="AC7" s="214">
        <v>9.1710000000000003E-3</v>
      </c>
      <c r="AD7" s="214">
        <v>9.0910000000000001E-3</v>
      </c>
      <c r="AE7" s="214">
        <v>9.332E-3</v>
      </c>
      <c r="AF7" s="214">
        <v>9.6530000000000001E-3</v>
      </c>
    </row>
    <row r="8" spans="1:32">
      <c r="A8" s="4" t="s">
        <v>719</v>
      </c>
      <c r="B8" s="214">
        <v>2.4583000000000001E-2</v>
      </c>
      <c r="C8" s="214">
        <v>2.4583000000000001E-2</v>
      </c>
      <c r="D8" s="214">
        <v>2.4399000000000001E-2</v>
      </c>
      <c r="E8" s="214">
        <v>2.4881E-2</v>
      </c>
      <c r="F8" s="214">
        <v>2.4594000000000001E-2</v>
      </c>
      <c r="G8" s="214">
        <v>2.4546999999999999E-2</v>
      </c>
      <c r="H8" s="214">
        <v>2.4646999999999999E-2</v>
      </c>
      <c r="I8" s="214">
        <v>2.4752E-2</v>
      </c>
      <c r="J8" s="214">
        <v>2.4830000000000001E-2</v>
      </c>
      <c r="K8" s="214">
        <v>2.5062999999999998E-2</v>
      </c>
      <c r="L8" s="214">
        <v>2.5569999999999999E-2</v>
      </c>
      <c r="M8" s="214">
        <v>2.5846999999999998E-2</v>
      </c>
      <c r="N8" s="214">
        <v>2.5760999999999999E-2</v>
      </c>
      <c r="O8" s="214">
        <v>2.6554999999999999E-2</v>
      </c>
      <c r="P8" s="214">
        <v>2.64E-2</v>
      </c>
      <c r="Q8" s="214">
        <v>2.7028E-2</v>
      </c>
      <c r="R8" s="214">
        <v>2.7345000000000001E-2</v>
      </c>
      <c r="S8" s="214">
        <v>2.7882000000000001E-2</v>
      </c>
      <c r="T8" s="214">
        <v>2.8008000000000002E-2</v>
      </c>
      <c r="U8" s="214">
        <v>2.8055E-2</v>
      </c>
      <c r="V8" s="214">
        <v>2.8249E-2</v>
      </c>
      <c r="W8" s="214">
        <v>2.8499E-2</v>
      </c>
      <c r="X8" s="214">
        <v>2.8638E-2</v>
      </c>
      <c r="Y8" s="214">
        <v>2.7747000000000001E-2</v>
      </c>
      <c r="Z8" s="214">
        <v>2.8034E-2</v>
      </c>
      <c r="AA8" s="214">
        <v>2.8042999999999998E-2</v>
      </c>
      <c r="AB8" s="214">
        <v>2.9395999999999999E-2</v>
      </c>
      <c r="AC8" s="214">
        <v>2.9579999999999999E-2</v>
      </c>
      <c r="AD8" s="214">
        <v>3.0099000000000001E-2</v>
      </c>
      <c r="AE8" s="214">
        <v>3.0802E-2</v>
      </c>
      <c r="AF8" s="214">
        <v>3.1043000000000001E-2</v>
      </c>
    </row>
    <row r="9" spans="1:32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32">
      <c r="A10" s="13" t="s">
        <v>720</v>
      </c>
      <c r="B10" s="87" t="s">
        <v>65</v>
      </c>
      <c r="C10" s="87" t="s">
        <v>64</v>
      </c>
      <c r="D10" s="87" t="s">
        <v>63</v>
      </c>
      <c r="E10" s="87" t="s">
        <v>62</v>
      </c>
      <c r="F10" s="87" t="s">
        <v>36</v>
      </c>
      <c r="G10" s="87" t="s">
        <v>35</v>
      </c>
      <c r="H10" s="87" t="s">
        <v>34</v>
      </c>
      <c r="I10" s="87" t="s">
        <v>33</v>
      </c>
      <c r="J10" s="87" t="s">
        <v>32</v>
      </c>
      <c r="K10" s="87" t="s">
        <v>31</v>
      </c>
      <c r="L10" s="87" t="s">
        <v>30</v>
      </c>
      <c r="M10" s="87" t="s">
        <v>29</v>
      </c>
      <c r="N10" s="87" t="s">
        <v>28</v>
      </c>
      <c r="O10" s="87" t="s">
        <v>27</v>
      </c>
      <c r="P10" s="87" t="s">
        <v>26</v>
      </c>
      <c r="Q10" s="87" t="s">
        <v>25</v>
      </c>
      <c r="R10" s="87" t="s">
        <v>24</v>
      </c>
      <c r="S10" s="87" t="s">
        <v>23</v>
      </c>
      <c r="T10" s="87" t="s">
        <v>22</v>
      </c>
      <c r="U10" s="87" t="s">
        <v>21</v>
      </c>
      <c r="V10" s="87" t="s">
        <v>20</v>
      </c>
      <c r="W10" s="87" t="s">
        <v>19</v>
      </c>
      <c r="X10" s="87" t="s">
        <v>798</v>
      </c>
      <c r="Y10" s="87" t="s">
        <v>827</v>
      </c>
      <c r="Z10" s="87" t="s">
        <v>859</v>
      </c>
      <c r="AA10" s="87" t="s">
        <v>907</v>
      </c>
      <c r="AB10" s="87" t="s">
        <v>915</v>
      </c>
      <c r="AC10" s="87" t="s">
        <v>926</v>
      </c>
      <c r="AD10" s="87" t="s">
        <v>933</v>
      </c>
      <c r="AE10" s="87" t="s">
        <v>942</v>
      </c>
      <c r="AF10" s="87" t="s">
        <v>968</v>
      </c>
    </row>
    <row r="11" spans="1:32">
      <c r="A11" s="4" t="s">
        <v>718</v>
      </c>
      <c r="B11" s="214">
        <v>0.27256799999999998</v>
      </c>
      <c r="C11" s="214">
        <v>0.26203300000000002</v>
      </c>
      <c r="D11" s="214">
        <v>0.26150000000000001</v>
      </c>
      <c r="E11" s="214">
        <v>0.31301299999999999</v>
      </c>
      <c r="F11" s="214">
        <v>0.28256100000000001</v>
      </c>
      <c r="G11" s="214">
        <v>0.26757700000000001</v>
      </c>
      <c r="H11" s="214">
        <v>0.27683999999999997</v>
      </c>
      <c r="I11" s="214">
        <v>0.32064199999999998</v>
      </c>
      <c r="J11" s="214">
        <v>0.28198600000000001</v>
      </c>
      <c r="K11" s="214">
        <v>0.27914800000000001</v>
      </c>
      <c r="L11" s="214">
        <v>0.258108</v>
      </c>
      <c r="M11" s="214">
        <v>0.27733400000000002</v>
      </c>
      <c r="N11" s="214">
        <v>0.24056900000000001</v>
      </c>
      <c r="O11" s="214">
        <v>0.221641</v>
      </c>
      <c r="P11" s="214">
        <v>0.236286</v>
      </c>
      <c r="Q11" s="214">
        <v>0.25094100000000003</v>
      </c>
      <c r="R11" s="214">
        <v>0.23466799999999999</v>
      </c>
      <c r="S11" s="214">
        <v>0.23016400000000001</v>
      </c>
      <c r="T11" s="214">
        <v>0.24276500000000001</v>
      </c>
      <c r="U11" s="214">
        <v>0.28512900000000002</v>
      </c>
      <c r="V11" s="214">
        <v>0.26233000000000001</v>
      </c>
      <c r="W11" s="214">
        <v>0.26269700000000001</v>
      </c>
      <c r="X11" s="214">
        <v>0.25730900000000001</v>
      </c>
      <c r="Y11" s="214">
        <v>0.31859799999999999</v>
      </c>
      <c r="Z11" s="214">
        <v>0.26897599999999999</v>
      </c>
      <c r="AA11" s="214">
        <v>0.26832299999999998</v>
      </c>
      <c r="AB11" s="214">
        <v>0.27146799999999999</v>
      </c>
      <c r="AC11" s="214">
        <v>0.33854000000000001</v>
      </c>
      <c r="AD11" s="214">
        <v>0.24971199999999999</v>
      </c>
      <c r="AE11" s="214">
        <v>0.23300999999999999</v>
      </c>
      <c r="AF11" s="214">
        <v>0.197571</v>
      </c>
    </row>
    <row r="12" spans="1:32">
      <c r="A12" s="4" t="s">
        <v>221</v>
      </c>
      <c r="B12" s="214">
        <v>0.139428</v>
      </c>
      <c r="C12" s="214">
        <v>0.13686899999999999</v>
      </c>
      <c r="D12" s="214">
        <v>0.13506299999999999</v>
      </c>
      <c r="E12" s="214">
        <v>0.13450699999999999</v>
      </c>
      <c r="F12" s="214">
        <v>0.13470299999999999</v>
      </c>
      <c r="G12" s="214">
        <v>0.132217</v>
      </c>
      <c r="H12" s="214">
        <v>0.13047</v>
      </c>
      <c r="I12" s="214">
        <v>0.13025500000000001</v>
      </c>
      <c r="J12" s="214">
        <v>0.131353</v>
      </c>
      <c r="K12" s="214">
        <v>0.13087499999999999</v>
      </c>
      <c r="L12" s="214">
        <v>0.129248</v>
      </c>
      <c r="M12" s="214">
        <v>0.12829199999999999</v>
      </c>
      <c r="N12" s="214">
        <v>0.12774099999999999</v>
      </c>
      <c r="O12" s="214">
        <v>0.12438299999999999</v>
      </c>
      <c r="P12" s="214">
        <v>0.123256</v>
      </c>
      <c r="Q12" s="214">
        <v>0.123318</v>
      </c>
      <c r="R12" s="214">
        <v>0.123583</v>
      </c>
      <c r="S12" s="214">
        <v>0.12273299999999999</v>
      </c>
      <c r="T12" s="214">
        <v>0.12225999999999999</v>
      </c>
      <c r="U12" s="214">
        <v>0.123185</v>
      </c>
      <c r="V12" s="214">
        <v>0.12520000000000001</v>
      </c>
      <c r="W12" s="214">
        <v>0.12620400000000001</v>
      </c>
      <c r="X12" s="214">
        <v>0.12574099999999999</v>
      </c>
      <c r="Y12" s="214">
        <v>0.125943</v>
      </c>
      <c r="Z12" s="214">
        <v>0.12753200000000001</v>
      </c>
      <c r="AA12" s="214">
        <v>0.12728300000000001</v>
      </c>
      <c r="AB12" s="214">
        <v>0.12545400000000001</v>
      </c>
      <c r="AC12" s="214">
        <v>0.12489500000000001</v>
      </c>
      <c r="AD12" s="214">
        <v>0.12431200000000001</v>
      </c>
      <c r="AE12" s="214">
        <v>0.12154400000000001</v>
      </c>
      <c r="AF12" s="214">
        <v>0.12060999999999999</v>
      </c>
    </row>
    <row r="13" spans="1:32">
      <c r="A13" s="4" t="s">
        <v>223</v>
      </c>
      <c r="B13" s="214">
        <v>0.47672100000000001</v>
      </c>
      <c r="C13" s="214">
        <v>0.46047900000000003</v>
      </c>
      <c r="D13" s="214">
        <v>0.47042800000000001</v>
      </c>
      <c r="E13" s="214">
        <v>0.47694199999999998</v>
      </c>
      <c r="F13" s="214">
        <v>0.46610699999999999</v>
      </c>
      <c r="G13" s="214">
        <v>0.46919899999999998</v>
      </c>
      <c r="H13" s="214">
        <v>0.46138899999999999</v>
      </c>
      <c r="I13" s="214">
        <v>0.48405599999999999</v>
      </c>
      <c r="J13" s="214">
        <v>0.473914</v>
      </c>
      <c r="K13" s="214">
        <v>0.48377700000000001</v>
      </c>
      <c r="L13" s="214">
        <v>0.48898999999999998</v>
      </c>
      <c r="M13" s="214">
        <v>0.47964099999999998</v>
      </c>
      <c r="N13" s="214">
        <v>0.443768</v>
      </c>
      <c r="O13" s="214">
        <v>0.39952300000000002</v>
      </c>
      <c r="P13" s="214">
        <v>0.40975600000000001</v>
      </c>
      <c r="Q13" s="214">
        <v>0.40938600000000003</v>
      </c>
      <c r="R13" s="214">
        <v>0.397179</v>
      </c>
      <c r="S13" s="214">
        <v>0.37614999999999998</v>
      </c>
      <c r="T13" s="214">
        <v>0.38892500000000002</v>
      </c>
      <c r="U13" s="214">
        <v>0.39842100000000003</v>
      </c>
      <c r="V13" s="214">
        <v>0.42934</v>
      </c>
      <c r="W13" s="214">
        <v>0.41765200000000002</v>
      </c>
      <c r="X13" s="214">
        <v>0.41222199999999998</v>
      </c>
      <c r="Y13" s="214">
        <v>0.40606199999999998</v>
      </c>
      <c r="Z13" s="214">
        <v>0.389766</v>
      </c>
      <c r="AA13" s="214">
        <v>0.38575100000000001</v>
      </c>
      <c r="AB13" s="214">
        <v>0.37961499999999998</v>
      </c>
      <c r="AC13" s="214">
        <v>0.35474299999999998</v>
      </c>
      <c r="AD13" s="214">
        <v>0.41822799999999999</v>
      </c>
      <c r="AE13" s="214">
        <v>0.43620399999999998</v>
      </c>
      <c r="AF13" s="214">
        <v>0.43362200000000001</v>
      </c>
    </row>
    <row r="14" spans="1:32">
      <c r="A14" s="4" t="s">
        <v>43</v>
      </c>
      <c r="B14" s="214">
        <v>0.17913200000000001</v>
      </c>
      <c r="C14" s="214">
        <v>0.18121899999999999</v>
      </c>
      <c r="D14" s="214">
        <v>0.19206100000000001</v>
      </c>
      <c r="E14" s="214">
        <v>0.19511200000000001</v>
      </c>
      <c r="F14" s="214">
        <v>0.19802</v>
      </c>
      <c r="G14" s="214">
        <v>0.19639799999999999</v>
      </c>
      <c r="H14" s="214">
        <v>0.19398299999999999</v>
      </c>
      <c r="I14" s="214">
        <v>0.193714</v>
      </c>
      <c r="J14" s="214">
        <v>0.19436500000000001</v>
      </c>
      <c r="K14" s="214">
        <v>0.192053</v>
      </c>
      <c r="L14" s="214">
        <v>0.196072</v>
      </c>
      <c r="M14" s="214">
        <v>0.19703000000000001</v>
      </c>
      <c r="N14" s="214">
        <v>0.19400600000000001</v>
      </c>
      <c r="O14" s="214">
        <v>0.19182199999999999</v>
      </c>
      <c r="P14" s="214">
        <v>0.18304699999999999</v>
      </c>
      <c r="Q14" s="214">
        <v>0.181198</v>
      </c>
      <c r="R14" s="214">
        <v>0.17627399999999999</v>
      </c>
      <c r="S14" s="214">
        <v>0.17515</v>
      </c>
      <c r="T14" s="214">
        <v>0.18346100000000001</v>
      </c>
      <c r="U14" s="214">
        <v>0.19517999999999999</v>
      </c>
      <c r="V14" s="214">
        <v>0.19819100000000001</v>
      </c>
      <c r="W14" s="214">
        <v>0.20117299999999999</v>
      </c>
      <c r="X14" s="214">
        <v>0.202155</v>
      </c>
      <c r="Y14" s="214">
        <v>0.20261399999999999</v>
      </c>
      <c r="Z14" s="214">
        <v>0.20325099999999999</v>
      </c>
      <c r="AA14" s="214">
        <v>0.20805599999999999</v>
      </c>
      <c r="AB14" s="214">
        <v>0.205174</v>
      </c>
      <c r="AC14" s="214">
        <v>0.200631</v>
      </c>
      <c r="AD14" s="214">
        <v>0.197492</v>
      </c>
      <c r="AE14" s="214">
        <v>0.19609699999999999</v>
      </c>
      <c r="AF14" s="214">
        <v>0.19747300000000001</v>
      </c>
    </row>
    <row r="15" spans="1:32">
      <c r="A15" s="4" t="s">
        <v>719</v>
      </c>
      <c r="B15" s="214">
        <v>0.29139500000000002</v>
      </c>
      <c r="C15" s="214">
        <v>0.29243599999999997</v>
      </c>
      <c r="D15" s="214">
        <v>0.298489</v>
      </c>
      <c r="E15" s="214">
        <v>0.29903099999999999</v>
      </c>
      <c r="F15" s="214">
        <v>0.29903099999999999</v>
      </c>
      <c r="G15" s="214">
        <v>0.29921300000000001</v>
      </c>
      <c r="H15" s="214">
        <v>0.30036400000000002</v>
      </c>
      <c r="I15" s="214">
        <v>0.30146200000000001</v>
      </c>
      <c r="J15" s="214">
        <v>0.30146200000000001</v>
      </c>
      <c r="K15" s="214">
        <v>0.30238199999999998</v>
      </c>
      <c r="L15" s="214">
        <v>0.30745299999999998</v>
      </c>
      <c r="M15" s="214">
        <v>0.30610999999999999</v>
      </c>
      <c r="N15" s="214">
        <v>0.30783700000000003</v>
      </c>
      <c r="O15" s="214">
        <v>0.31434099999999998</v>
      </c>
      <c r="P15" s="214">
        <v>0.31049900000000002</v>
      </c>
      <c r="Q15" s="214">
        <v>0.31489899999999998</v>
      </c>
      <c r="R15" s="214">
        <v>0.317639</v>
      </c>
      <c r="S15" s="214">
        <v>0.320996</v>
      </c>
      <c r="T15" s="214">
        <v>0.32053900000000002</v>
      </c>
      <c r="U15" s="214">
        <v>0.32048700000000002</v>
      </c>
      <c r="V15" s="214">
        <v>0.323992</v>
      </c>
      <c r="W15" s="214">
        <v>0.31621100000000002</v>
      </c>
      <c r="X15" s="214">
        <v>0.326432</v>
      </c>
      <c r="Y15" s="214">
        <v>0.32941999999999999</v>
      </c>
      <c r="Z15" s="214">
        <v>0.32963999999999999</v>
      </c>
      <c r="AA15" s="214">
        <v>0.32847199999999999</v>
      </c>
      <c r="AB15" s="214">
        <v>0.32799400000000001</v>
      </c>
      <c r="AC15" s="214">
        <v>0.32913999999999999</v>
      </c>
      <c r="AD15" s="214">
        <v>0.331457</v>
      </c>
      <c r="AE15" s="214">
        <v>0.33499299999999999</v>
      </c>
      <c r="AF15" s="214">
        <v>0.34081</v>
      </c>
    </row>
    <row r="17" spans="1:1" ht="30">
      <c r="A17" s="219" t="s">
        <v>854</v>
      </c>
    </row>
    <row r="18" spans="1:1">
      <c r="A18" s="4" t="s">
        <v>925</v>
      </c>
    </row>
  </sheetData>
  <sheetProtection selectLockedCells="1" selectUnlockedCells="1"/>
  <hyperlinks>
    <hyperlink ref="A1" location="Índice!A1" display="           Índice           " xr:uid="{00000000-0004-0000-1F00-00000000000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1</vt:i4>
      </vt:variant>
    </vt:vector>
  </HeadingPairs>
  <TitlesOfParts>
    <vt:vector size="34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 e Reneg de Créditos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 até 1T2020</vt:lpstr>
      <vt:lpstr>Margem Analítica Atual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Geisi Ribeiro Cosman</cp:lastModifiedBy>
  <dcterms:created xsi:type="dcterms:W3CDTF">2022-11-03T15:07:05Z</dcterms:created>
  <dcterms:modified xsi:type="dcterms:W3CDTF">2025-02-13T13:20:32Z</dcterms:modified>
</cp:coreProperties>
</file>